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mc:AlternateContent xmlns:mc="http://schemas.openxmlformats.org/markup-compatibility/2006">
    <mc:Choice Requires="x15">
      <x15ac:absPath xmlns:x15ac="http://schemas.microsoft.com/office/spreadsheetml/2010/11/ac" url="C:\Users\Raul\Desktop\githubProjects\TFG-RaulVelasco\templates\"/>
    </mc:Choice>
  </mc:AlternateContent>
  <xr:revisionPtr revIDLastSave="0" documentId="13_ncr:1_{B0E0BC1E-6124-4FAC-9788-5C924F59E185}" xr6:coauthVersionLast="47" xr6:coauthVersionMax="47" xr10:uidLastSave="{00000000-0000-0000-0000-000000000000}"/>
  <bookViews>
    <workbookView xWindow="2340" yWindow="2340" windowWidth="28800" windowHeight="15345" activeTab="1" xr2:uid="{00000000-000D-0000-FFFF-FFFF00000000}"/>
  </bookViews>
  <sheets>
    <sheet name="IDEA" sheetId="1" r:id="rId1"/>
    <sheet name="HIPOTESIS " sheetId="2" r:id="rId2"/>
    <sheet name="C" sheetId="3" state="hidden" r:id="rId3"/>
    <sheet name="RESULTADOS" sheetId="4" r:id="rId4"/>
    <sheet name="ANALISIS " sheetId="5" r:id="rId5"/>
    <sheet name="Sheet2" sheetId="6" state="hidden" r:id="rId6"/>
  </sheets>
  <definedNames>
    <definedName name="Ampliación_de_capital_1">'ANALISIS '!$L$8</definedName>
    <definedName name="año_fin_fianza">'HIPOTESIS '!$F$40</definedName>
    <definedName name="años_amortiz_activ1">'HIPOTESIS '!$F$52</definedName>
    <definedName name="años_amortiz_activ2">'HIPOTESIS '!$F$55</definedName>
    <definedName name="años_amortiz_inv1">'HIPOTESIS '!$F$44</definedName>
    <definedName name="años_amortiz_inv2">'HIPOTESIS '!$F$47</definedName>
    <definedName name="años_subv_activ1">'HIPOTESIS '!$F$53</definedName>
    <definedName name="años_subv_activ2">'HIPOTESIS '!$F$56</definedName>
    <definedName name="años_subvencion1">'HIPOTESIS '!$F$45</definedName>
    <definedName name="años_subvencion2">'HIPOTESIS '!$F$48</definedName>
    <definedName name="carencia_p1">'HIPOTESIS '!$E$66</definedName>
    <definedName name="carencia_p2">'HIPOTESIS '!$E$67</definedName>
    <definedName name="carencia_prest_participa">'ANALISIS '!$M$11</definedName>
    <definedName name="existencias_A">'HIPOTESIS '!$P$131</definedName>
    <definedName name="existencias_B">'HIPOTESIS '!$P$132</definedName>
    <definedName name="existencias_C">'HIPOTESIS '!$P$133</definedName>
    <definedName name="final_amortiz_activ1">'HIPOTESIS '!$K$52</definedName>
    <definedName name="final_amortiz_activ2">'HIPOTESIS '!$K$55</definedName>
    <definedName name="final_inv1">'HIPOTESIS '!$H$44</definedName>
    <definedName name="final_inv2">'HIPOTESIS '!$H$47</definedName>
    <definedName name="final_p1">'HIPOTESIS '!$G$66</definedName>
    <definedName name="final_p2">'HIPOTESIS '!$G$67</definedName>
    <definedName name="final_prest_participa">'ANALISIS '!$O$11</definedName>
    <definedName name="final_subv_activ1">'HIPOTESIS '!$K$53</definedName>
    <definedName name="final_subv_activ2">'HIPOTESIS '!$K$56</definedName>
    <definedName name="final_subv_inv1">'HIPOTESIS '!$H$45</definedName>
    <definedName name="final_subv_inv2">'HIPOTESIS '!$H$48</definedName>
    <definedName name="final_trabaj_activacion1">'HIPOTESIS '!$H$52</definedName>
    <definedName name="final_trabaj_activacion2">'HIPOTESIS '!$H$55</definedName>
    <definedName name="imp_activacion1">'HIPOTESIS '!$C$52</definedName>
    <definedName name="imp_activacion2">'HIPOTESIS '!$C$55</definedName>
    <definedName name="imp_inv1">'HIPOTESIS '!$C$44</definedName>
    <definedName name="imp_inv2">'HIPOTESIS '!$C$47</definedName>
    <definedName name="imp_mensual_trabajo_activ1">'HIPOTESIS '!$I$52</definedName>
    <definedName name="imp_mensual_trabajo_activ2">'HIPOTESIS '!$I$55</definedName>
    <definedName name="imp_p1">'HIPOTESIS '!$D$66</definedName>
    <definedName name="imp_p2">'HIPOTESIS '!$D$67</definedName>
    <definedName name="imp_subv_activ1">'HIPOTESIS '!$C$53</definedName>
    <definedName name="imp_subv_activ2">'HIPOTESIS '!$C$56</definedName>
    <definedName name="imp_subv_inv1">'HIPOTESIS '!$C$45</definedName>
    <definedName name="imp_subv_inv2">'HIPOTESIS '!$C$48</definedName>
    <definedName name="importe_fianza">'HIPOTESIS '!$C$40</definedName>
    <definedName name="importe_prest_participa">'ANALISIS '!$L$11</definedName>
    <definedName name="inicio_amortiz_activ1">'HIPOTESIS '!$J$52</definedName>
    <definedName name="inicio_amortiz_activ2">'HIPOTESIS '!$J$55</definedName>
    <definedName name="inicio_inv1">'HIPOTESIS '!$G$44</definedName>
    <definedName name="inicio_inv2">'HIPOTESIS '!$G$47</definedName>
    <definedName name="inicio_p1">'HIPOTESIS '!$C$66</definedName>
    <definedName name="inicio_p2">'HIPOTESIS '!$C$67</definedName>
    <definedName name="inicio_prest_participa">'ANALISIS '!$K$11</definedName>
    <definedName name="inicio_subv_activ1">'HIPOTESIS '!$J$53</definedName>
    <definedName name="inicio_subv_activ2">'HIPOTESIS '!$J$56</definedName>
    <definedName name="inicio_subv_inv1">'HIPOTESIS '!$G$45</definedName>
    <definedName name="inicio_subv_inv2">'HIPOTESIS '!$G$48</definedName>
    <definedName name="inicio_trabaj_activacion1">'HIPOTESIS '!$G$52</definedName>
    <definedName name="inicio_trabaj_activacion2">'HIPOTESIS '!$G$55</definedName>
    <definedName name="interes_inicio_prest_participa">'ANALISIS '!$P$11</definedName>
    <definedName name="interes_p1">'HIPOTESIS '!$H$66</definedName>
    <definedName name="interes_p2">'HIPOTESIS '!$H$67</definedName>
    <definedName name="interes_participativo_prest_participa">'ANALISIS '!$Q$11</definedName>
    <definedName name="IRPF_ALTO">'HIPOTESIS '!$E$15</definedName>
    <definedName name="IRPF_BAJO">'HIPOTESIS '!$C$15</definedName>
    <definedName name="IRPF_MEDIO">'HIPOTESIS '!$D$15</definedName>
    <definedName name="IS">'HIPOTESIS '!$C$9</definedName>
    <definedName name="IVA_compras">'HIPOTESIS '!$C$10</definedName>
    <definedName name="IVA_inversiones">'HIPOTESIS '!$C$12</definedName>
    <definedName name="IVA_ventas">'HIPOTESIS '!$C$11</definedName>
    <definedName name="mes_ampliacion_capital_1">'ANALISIS '!$K$8</definedName>
    <definedName name="mes_fianza">'HIPOTESIS '!$G$40</definedName>
    <definedName name="meses_amortiz_p1">'HIPOTESIS '!$F$66</definedName>
    <definedName name="meses_amortiz_p2">'HIPOTESIS '!$F$67</definedName>
    <definedName name="meses_amortiz_prest_participa">'ANALISIS '!$N$11</definedName>
    <definedName name="plazo_cobroA">'HIPOTESIS '!$P$122</definedName>
    <definedName name="plazo_cobroB">'HIPOTESIS '!$P$124</definedName>
    <definedName name="plazo_cobroC">'HIPOTESIS '!$P$126</definedName>
    <definedName name="plazo_pagoA">'HIPOTESIS '!$P$123</definedName>
    <definedName name="plazo_pagoB">'HIPOTESIS '!$P$125</definedName>
    <definedName name="plazo_pagoC">'HIPOTESIS '!$P$127</definedName>
    <definedName name="s">'HIPOTESIS '!$C$112</definedName>
    <definedName name="seg_social_parte_trabajador">'HIPOTESIS '!$D$14</definedName>
    <definedName name="seg_social_retencion_reg_especial">'HIPOTESIS '!$C$13</definedName>
    <definedName name="seg_social_retencion_reg_general">'HIPOTESIS '!$C$14</definedName>
    <definedName name="seg_social_topeespecial">'HIPOTESIS '!$E$13</definedName>
    <definedName name="seg_social_topegeneral">'HIPOTESIS '!$E$14</definedName>
    <definedName name="SOM1A">'HIPOTESIS '!$C$112</definedName>
    <definedName name="SOM1B">'HIPOTESIS '!$C$115</definedName>
    <definedName name="SOM1C">'HIPOTESIS '!$C$118</definedName>
    <definedName name="SOM2A">'HIPOTESIS '!$D$112</definedName>
    <definedName name="SOM2B">'HIPOTESIS '!$D$115</definedName>
    <definedName name="SOM2C">'HIPOTESIS '!$D$118</definedName>
    <definedName name="SOM3A">'HIPOTESIS '!$E$112</definedName>
    <definedName name="SOM3B">'HIPOTESIS '!$E$115</definedName>
    <definedName name="SOM3C">'HIPOTESIS '!$E$118</definedName>
    <definedName name="SOM4A">'HIPOTESIS '!$F$112</definedName>
    <definedName name="SOM4B">'HIPOTESIS '!$F$115</definedName>
    <definedName name="SOM4C">'HIPOTESIS '!$F$118</definedName>
    <definedName name="SOM5A">'HIPOTESIS '!$G$112</definedName>
    <definedName name="SOM5B">'HIPOTESIS '!$G$115</definedName>
    <definedName name="SOM5C">'HIPOTESIS '!$G$118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62" i="2" l="1"/>
  <c r="F162" i="2"/>
  <c r="G162" i="2"/>
  <c r="H162" i="2"/>
  <c r="I162" i="2"/>
  <c r="J162" i="2"/>
  <c r="K162" i="2"/>
  <c r="L162" i="2"/>
  <c r="M162" i="2"/>
  <c r="N162" i="2"/>
  <c r="O162" i="2"/>
  <c r="P162" i="2"/>
  <c r="Q162" i="2"/>
  <c r="R162" i="2"/>
  <c r="S162" i="2"/>
  <c r="T162" i="2"/>
  <c r="U162" i="2"/>
  <c r="V162" i="2"/>
  <c r="W162" i="2"/>
  <c r="X162" i="2"/>
  <c r="Y162" i="2"/>
  <c r="Z162" i="2"/>
  <c r="AA162" i="2"/>
  <c r="AB162" i="2"/>
  <c r="AC162" i="2"/>
  <c r="AD162" i="2"/>
  <c r="AE162" i="2"/>
  <c r="AF162" i="2"/>
  <c r="AG162" i="2"/>
  <c r="AH162" i="2"/>
  <c r="AI162" i="2"/>
  <c r="AJ162" i="2"/>
  <c r="AK162" i="2"/>
  <c r="AL162" i="2"/>
  <c r="AM162" i="2"/>
  <c r="AN162" i="2"/>
  <c r="AO162" i="2"/>
  <c r="AP162" i="2"/>
  <c r="AQ162" i="2"/>
  <c r="AR162" i="2"/>
  <c r="AS162" i="2"/>
  <c r="AT162" i="2"/>
  <c r="AU162" i="2"/>
  <c r="AV162" i="2"/>
  <c r="AW162" i="2"/>
  <c r="AX162" i="2"/>
  <c r="AY162" i="2"/>
  <c r="AZ162" i="2"/>
  <c r="BA162" i="2"/>
  <c r="BB162" i="2"/>
  <c r="BC162" i="2"/>
  <c r="BD162" i="2"/>
  <c r="BE162" i="2"/>
  <c r="BF162" i="2"/>
  <c r="BG162" i="2"/>
  <c r="BH162" i="2"/>
  <c r="BI162" i="2"/>
  <c r="BJ162" i="2"/>
  <c r="BK162" i="2"/>
  <c r="D162" i="2"/>
  <c r="N82" i="5"/>
  <c r="N83" i="5" s="1"/>
  <c r="N80" i="5"/>
  <c r="N81" i="5" s="1"/>
  <c r="H41" i="5"/>
  <c r="Q34" i="5"/>
  <c r="O11" i="5"/>
  <c r="P8" i="5"/>
  <c r="N84" i="5" s="1"/>
  <c r="O8" i="5"/>
  <c r="Q8" i="5" s="1"/>
  <c r="N8" i="5"/>
  <c r="N7" i="5"/>
  <c r="L7" i="5"/>
  <c r="K7" i="5"/>
  <c r="O94" i="4"/>
  <c r="C94" i="4" s="1"/>
  <c r="O93" i="4"/>
  <c r="C93" i="4" s="1"/>
  <c r="O92" i="4"/>
  <c r="O80" i="4"/>
  <c r="C80" i="4" s="1"/>
  <c r="O79" i="4"/>
  <c r="O78" i="4"/>
  <c r="C78" i="4"/>
  <c r="M53" i="4"/>
  <c r="K53" i="4"/>
  <c r="I53" i="4"/>
  <c r="G53" i="4"/>
  <c r="E53" i="4"/>
  <c r="C53" i="4"/>
  <c r="BW50" i="4"/>
  <c r="BV50" i="4"/>
  <c r="BU50" i="4"/>
  <c r="BT50" i="4"/>
  <c r="BS50" i="4"/>
  <c r="BR50" i="4"/>
  <c r="M50" i="4" s="1"/>
  <c r="BQ50" i="4"/>
  <c r="BP50" i="4"/>
  <c r="BO50" i="4"/>
  <c r="BN50" i="4"/>
  <c r="BM50" i="4"/>
  <c r="BL50" i="4"/>
  <c r="BK50" i="4"/>
  <c r="BJ50" i="4"/>
  <c r="BI50" i="4"/>
  <c r="BH50" i="4"/>
  <c r="BG50" i="4"/>
  <c r="BF50" i="4"/>
  <c r="K50" i="4" s="1"/>
  <c r="BE50" i="4"/>
  <c r="BD50" i="4"/>
  <c r="BC50" i="4"/>
  <c r="BB50" i="4"/>
  <c r="BA50" i="4"/>
  <c r="AZ50" i="4"/>
  <c r="AY50" i="4"/>
  <c r="AX50" i="4"/>
  <c r="AW50" i="4"/>
  <c r="AV50" i="4"/>
  <c r="AU50" i="4"/>
  <c r="AT50" i="4"/>
  <c r="I50" i="4" s="1"/>
  <c r="AS50" i="4"/>
  <c r="AR50" i="4"/>
  <c r="AQ50" i="4"/>
  <c r="AP50" i="4"/>
  <c r="AO50" i="4"/>
  <c r="AN50" i="4"/>
  <c r="AM50" i="4"/>
  <c r="AL50" i="4"/>
  <c r="AK50" i="4"/>
  <c r="AJ50" i="4"/>
  <c r="AI50" i="4"/>
  <c r="AH50" i="4"/>
  <c r="G50" i="4" s="1"/>
  <c r="AG50" i="4"/>
  <c r="AF50" i="4"/>
  <c r="AE50" i="4"/>
  <c r="AD50" i="4"/>
  <c r="AC50" i="4"/>
  <c r="AB50" i="4"/>
  <c r="AA50" i="4"/>
  <c r="Z50" i="4"/>
  <c r="Y50" i="4"/>
  <c r="X50" i="4"/>
  <c r="W50" i="4"/>
  <c r="V50" i="4"/>
  <c r="U50" i="4"/>
  <c r="T50" i="4"/>
  <c r="S50" i="4"/>
  <c r="R50" i="4"/>
  <c r="Q50" i="4"/>
  <c r="P50" i="4"/>
  <c r="O50" i="4"/>
  <c r="C50" i="4" s="1"/>
  <c r="E50" i="4"/>
  <c r="BW46" i="4"/>
  <c r="BV46" i="4"/>
  <c r="BU46" i="4"/>
  <c r="BT46" i="4"/>
  <c r="M46" i="4" s="1"/>
  <c r="BS46" i="4"/>
  <c r="BR46" i="4"/>
  <c r="BQ46" i="4"/>
  <c r="BP46" i="4"/>
  <c r="BO46" i="4"/>
  <c r="BN46" i="4"/>
  <c r="BM46" i="4"/>
  <c r="BL46" i="4"/>
  <c r="BK46" i="4"/>
  <c r="BJ46" i="4"/>
  <c r="BI46" i="4"/>
  <c r="BH46" i="4"/>
  <c r="BG46" i="4"/>
  <c r="BF46" i="4"/>
  <c r="BE46" i="4"/>
  <c r="BD46" i="4"/>
  <c r="BC46" i="4"/>
  <c r="BB46" i="4"/>
  <c r="BA46" i="4"/>
  <c r="K46" i="4" s="1"/>
  <c r="AZ46" i="4"/>
  <c r="AY46" i="4"/>
  <c r="AX46" i="4"/>
  <c r="AW46" i="4"/>
  <c r="AV46" i="4"/>
  <c r="I46" i="4" s="1"/>
  <c r="AU46" i="4"/>
  <c r="AT46" i="4"/>
  <c r="AS46" i="4"/>
  <c r="AR46" i="4"/>
  <c r="AQ46" i="4"/>
  <c r="AP46" i="4"/>
  <c r="AO46" i="4"/>
  <c r="AN46" i="4"/>
  <c r="AM46" i="4"/>
  <c r="AL46" i="4"/>
  <c r="AK46" i="4"/>
  <c r="AJ46" i="4"/>
  <c r="AI46" i="4"/>
  <c r="AH46" i="4"/>
  <c r="AG46" i="4"/>
  <c r="AF46" i="4"/>
  <c r="AE46" i="4"/>
  <c r="AD46" i="4"/>
  <c r="AC46" i="4"/>
  <c r="AB46" i="4"/>
  <c r="G46" i="4" s="1"/>
  <c r="AA46" i="4"/>
  <c r="Z46" i="4"/>
  <c r="Y46" i="4"/>
  <c r="X46" i="4"/>
  <c r="W46" i="4"/>
  <c r="V46" i="4"/>
  <c r="U46" i="4"/>
  <c r="T46" i="4"/>
  <c r="S46" i="4"/>
  <c r="R46" i="4"/>
  <c r="Q46" i="4"/>
  <c r="P46" i="4"/>
  <c r="E46" i="4" s="1"/>
  <c r="O46" i="4"/>
  <c r="C46" i="4" s="1"/>
  <c r="M45" i="4"/>
  <c r="K45" i="4"/>
  <c r="I45" i="4"/>
  <c r="G45" i="4"/>
  <c r="E45" i="4"/>
  <c r="C45" i="4"/>
  <c r="O44" i="4"/>
  <c r="C44" i="4" s="1"/>
  <c r="BW43" i="4"/>
  <c r="BV43" i="4"/>
  <c r="BU43" i="4"/>
  <c r="BT43" i="4"/>
  <c r="BS43" i="4"/>
  <c r="BR43" i="4"/>
  <c r="BQ43" i="4"/>
  <c r="BP43" i="4"/>
  <c r="BO43" i="4"/>
  <c r="BN43" i="4"/>
  <c r="BM43" i="4"/>
  <c r="BL43" i="4"/>
  <c r="BK43" i="4"/>
  <c r="BJ43" i="4"/>
  <c r="BI43" i="4"/>
  <c r="BH43" i="4"/>
  <c r="BG43" i="4"/>
  <c r="BF43" i="4"/>
  <c r="BE43" i="4"/>
  <c r="BD43" i="4"/>
  <c r="BC43" i="4"/>
  <c r="BB43" i="4"/>
  <c r="BA43" i="4"/>
  <c r="AZ43" i="4"/>
  <c r="AY43" i="4"/>
  <c r="AX43" i="4"/>
  <c r="AW43" i="4"/>
  <c r="AV43" i="4"/>
  <c r="AU43" i="4"/>
  <c r="AT43" i="4"/>
  <c r="AS43" i="4"/>
  <c r="AR43" i="4"/>
  <c r="AQ43" i="4"/>
  <c r="AP43" i="4"/>
  <c r="AO43" i="4"/>
  <c r="AN43" i="4"/>
  <c r="AM43" i="4"/>
  <c r="AL43" i="4"/>
  <c r="AK43" i="4"/>
  <c r="AJ43" i="4"/>
  <c r="AI43" i="4"/>
  <c r="AH43" i="4"/>
  <c r="AG43" i="4"/>
  <c r="AF43" i="4"/>
  <c r="AE43" i="4"/>
  <c r="AD43" i="4"/>
  <c r="AC43" i="4"/>
  <c r="AB43" i="4"/>
  <c r="AA43" i="4"/>
  <c r="Z43" i="4"/>
  <c r="Y43" i="4"/>
  <c r="X43" i="4"/>
  <c r="W43" i="4"/>
  <c r="V43" i="4"/>
  <c r="U43" i="4"/>
  <c r="T43" i="4"/>
  <c r="S43" i="4"/>
  <c r="R43" i="4"/>
  <c r="Q43" i="4"/>
  <c r="P43" i="4"/>
  <c r="C40" i="4"/>
  <c r="O39" i="4"/>
  <c r="C39" i="4"/>
  <c r="O38" i="4"/>
  <c r="C38" i="4"/>
  <c r="O36" i="4"/>
  <c r="C36" i="4"/>
  <c r="O34" i="4"/>
  <c r="C34" i="4"/>
  <c r="O32" i="4"/>
  <c r="C32" i="4" s="1"/>
  <c r="O23" i="4"/>
  <c r="P40" i="4" s="1"/>
  <c r="C23" i="4"/>
  <c r="O21" i="4"/>
  <c r="O37" i="4" s="1"/>
  <c r="C37" i="4" s="1"/>
  <c r="C21" i="4"/>
  <c r="C15" i="4"/>
  <c r="BW14" i="4"/>
  <c r="BV14" i="4"/>
  <c r="BU14" i="4"/>
  <c r="BT14" i="4"/>
  <c r="BS14" i="4"/>
  <c r="BR14" i="4"/>
  <c r="BQ14" i="4"/>
  <c r="BP14" i="4"/>
  <c r="BO14" i="4"/>
  <c r="BN14" i="4"/>
  <c r="BM14" i="4"/>
  <c r="M14" i="4" s="1"/>
  <c r="BL14" i="4"/>
  <c r="BK14" i="4"/>
  <c r="BJ14" i="4"/>
  <c r="BI14" i="4"/>
  <c r="BH14" i="4"/>
  <c r="BG14" i="4"/>
  <c r="BF14" i="4"/>
  <c r="BE14" i="4"/>
  <c r="BD14" i="4"/>
  <c r="BC14" i="4"/>
  <c r="BB14" i="4"/>
  <c r="BA14" i="4"/>
  <c r="K14" i="4" s="1"/>
  <c r="AZ14" i="4"/>
  <c r="AY14" i="4"/>
  <c r="AX14" i="4"/>
  <c r="AW14" i="4"/>
  <c r="AV14" i="4"/>
  <c r="AU14" i="4"/>
  <c r="AT14" i="4"/>
  <c r="AS14" i="4"/>
  <c r="AR14" i="4"/>
  <c r="AQ14" i="4"/>
  <c r="AP14" i="4"/>
  <c r="AO14" i="4"/>
  <c r="I14" i="4" s="1"/>
  <c r="AN14" i="4"/>
  <c r="AM14" i="4"/>
  <c r="AL14" i="4"/>
  <c r="AK14" i="4"/>
  <c r="AJ14" i="4"/>
  <c r="AI14" i="4"/>
  <c r="AH14" i="4"/>
  <c r="AG14" i="4"/>
  <c r="AF14" i="4"/>
  <c r="AE14" i="4"/>
  <c r="AD14" i="4"/>
  <c r="AC14" i="4"/>
  <c r="G14" i="4" s="1"/>
  <c r="AB14" i="4"/>
  <c r="AA14" i="4"/>
  <c r="Z14" i="4"/>
  <c r="Y14" i="4"/>
  <c r="X14" i="4"/>
  <c r="W14" i="4"/>
  <c r="V14" i="4"/>
  <c r="U14" i="4"/>
  <c r="T14" i="4"/>
  <c r="S14" i="4"/>
  <c r="R14" i="4"/>
  <c r="Q14" i="4"/>
  <c r="O14" i="4"/>
  <c r="C14" i="4"/>
  <c r="O12" i="4"/>
  <c r="C11" i="4"/>
  <c r="BW8" i="4"/>
  <c r="BW32" i="4" s="1"/>
  <c r="BV8" i="4"/>
  <c r="BV32" i="4" s="1"/>
  <c r="BU8" i="4"/>
  <c r="BU32" i="4" s="1"/>
  <c r="BT8" i="4"/>
  <c r="BT32" i="4" s="1"/>
  <c r="BS8" i="4"/>
  <c r="BS32" i="4" s="1"/>
  <c r="BR8" i="4"/>
  <c r="BR32" i="4" s="1"/>
  <c r="BQ8" i="4"/>
  <c r="BQ32" i="4" s="1"/>
  <c r="BP8" i="4"/>
  <c r="BP32" i="4" s="1"/>
  <c r="BO8" i="4"/>
  <c r="BO32" i="4" s="1"/>
  <c r="BN8" i="4"/>
  <c r="BN32" i="4" s="1"/>
  <c r="BM8" i="4"/>
  <c r="BM32" i="4" s="1"/>
  <c r="BL8" i="4"/>
  <c r="BL32" i="4" s="1"/>
  <c r="BK8" i="4"/>
  <c r="BK32" i="4" s="1"/>
  <c r="BJ8" i="4"/>
  <c r="BJ32" i="4" s="1"/>
  <c r="BI8" i="4"/>
  <c r="BI32" i="4" s="1"/>
  <c r="BH8" i="4"/>
  <c r="BH32" i="4" s="1"/>
  <c r="BG8" i="4"/>
  <c r="BG32" i="4" s="1"/>
  <c r="BF8" i="4"/>
  <c r="BF32" i="4" s="1"/>
  <c r="BE8" i="4"/>
  <c r="BE32" i="4" s="1"/>
  <c r="BD8" i="4"/>
  <c r="BD32" i="4" s="1"/>
  <c r="BC8" i="4"/>
  <c r="BC32" i="4" s="1"/>
  <c r="BB8" i="4"/>
  <c r="BB32" i="4" s="1"/>
  <c r="BA8" i="4"/>
  <c r="BA32" i="4" s="1"/>
  <c r="AZ8" i="4"/>
  <c r="AZ32" i="4" s="1"/>
  <c r="K32" i="4" s="1"/>
  <c r="AY8" i="4"/>
  <c r="AY32" i="4" s="1"/>
  <c r="AX8" i="4"/>
  <c r="AX32" i="4" s="1"/>
  <c r="AW8" i="4"/>
  <c r="AW32" i="4" s="1"/>
  <c r="AV8" i="4"/>
  <c r="AV32" i="4" s="1"/>
  <c r="AU8" i="4"/>
  <c r="AU32" i="4" s="1"/>
  <c r="AT8" i="4"/>
  <c r="AT32" i="4" s="1"/>
  <c r="AS8" i="4"/>
  <c r="AS32" i="4" s="1"/>
  <c r="AR8" i="4"/>
  <c r="AR32" i="4" s="1"/>
  <c r="AQ8" i="4"/>
  <c r="AQ32" i="4" s="1"/>
  <c r="AP8" i="4"/>
  <c r="AP32" i="4" s="1"/>
  <c r="AO8" i="4"/>
  <c r="AO32" i="4" s="1"/>
  <c r="AN8" i="4"/>
  <c r="AM8" i="4"/>
  <c r="AM32" i="4" s="1"/>
  <c r="AL8" i="4"/>
  <c r="AL32" i="4" s="1"/>
  <c r="AK8" i="4"/>
  <c r="AK32" i="4" s="1"/>
  <c r="AJ8" i="4"/>
  <c r="AJ32" i="4" s="1"/>
  <c r="AI8" i="4"/>
  <c r="AI32" i="4" s="1"/>
  <c r="AH8" i="4"/>
  <c r="AH32" i="4" s="1"/>
  <c r="AG8" i="4"/>
  <c r="AG32" i="4" s="1"/>
  <c r="AF8" i="4"/>
  <c r="AF32" i="4" s="1"/>
  <c r="AE8" i="4"/>
  <c r="AE32" i="4" s="1"/>
  <c r="AD8" i="4"/>
  <c r="AD32" i="4" s="1"/>
  <c r="AC8" i="4"/>
  <c r="AC32" i="4" s="1"/>
  <c r="AB8" i="4"/>
  <c r="AB32" i="4" s="1"/>
  <c r="AA8" i="4"/>
  <c r="AA32" i="4" s="1"/>
  <c r="Z8" i="4"/>
  <c r="Z32" i="4" s="1"/>
  <c r="Y8" i="4"/>
  <c r="Y32" i="4" s="1"/>
  <c r="X8" i="4"/>
  <c r="X32" i="4" s="1"/>
  <c r="W8" i="4"/>
  <c r="W32" i="4" s="1"/>
  <c r="V8" i="4"/>
  <c r="V32" i="4" s="1"/>
  <c r="U8" i="4"/>
  <c r="U32" i="4" s="1"/>
  <c r="T8" i="4"/>
  <c r="T32" i="4" s="1"/>
  <c r="S8" i="4"/>
  <c r="S32" i="4" s="1"/>
  <c r="R8" i="4"/>
  <c r="R32" i="4" s="1"/>
  <c r="Q8" i="4"/>
  <c r="Q32" i="4" s="1"/>
  <c r="P8" i="4"/>
  <c r="C8" i="4"/>
  <c r="C7" i="4"/>
  <c r="BL266" i="3"/>
  <c r="BL263" i="3"/>
  <c r="BL264" i="3" s="1"/>
  <c r="C257" i="3"/>
  <c r="AU241" i="3"/>
  <c r="AU240" i="3" s="1"/>
  <c r="AT241" i="3"/>
  <c r="AT240" i="3" s="1"/>
  <c r="R241" i="3"/>
  <c r="R240" i="3" s="1"/>
  <c r="N241" i="3"/>
  <c r="N240" i="3" s="1"/>
  <c r="BB240" i="3"/>
  <c r="AD240" i="3"/>
  <c r="C240" i="3"/>
  <c r="BK239" i="3"/>
  <c r="BJ239" i="3"/>
  <c r="BI239" i="3"/>
  <c r="BH239" i="3"/>
  <c r="BG239" i="3"/>
  <c r="BF239" i="3"/>
  <c r="BE239" i="3"/>
  <c r="BD239" i="3"/>
  <c r="BC239" i="3"/>
  <c r="BB239" i="3"/>
  <c r="BA239" i="3"/>
  <c r="AZ239" i="3"/>
  <c r="AY239" i="3"/>
  <c r="AX239" i="3"/>
  <c r="AW239" i="3"/>
  <c r="AV239" i="3"/>
  <c r="AU239" i="3"/>
  <c r="AT239" i="3"/>
  <c r="AS239" i="3"/>
  <c r="AR239" i="3"/>
  <c r="AQ239" i="3"/>
  <c r="AP239" i="3"/>
  <c r="AO239" i="3"/>
  <c r="AN239" i="3"/>
  <c r="AM239" i="3"/>
  <c r="AL239" i="3"/>
  <c r="AK239" i="3"/>
  <c r="AJ239" i="3"/>
  <c r="AI239" i="3"/>
  <c r="AH239" i="3"/>
  <c r="AG239" i="3"/>
  <c r="AF239" i="3"/>
  <c r="AE239" i="3"/>
  <c r="AD239" i="3"/>
  <c r="AC239" i="3"/>
  <c r="AB239" i="3"/>
  <c r="AA239" i="3"/>
  <c r="Z239" i="3"/>
  <c r="Y239" i="3"/>
  <c r="X239" i="3"/>
  <c r="W239" i="3"/>
  <c r="V239" i="3"/>
  <c r="U239" i="3"/>
  <c r="T239" i="3"/>
  <c r="S239" i="3"/>
  <c r="R239" i="3"/>
  <c r="Q239" i="3"/>
  <c r="P239" i="3"/>
  <c r="O239" i="3"/>
  <c r="N239" i="3"/>
  <c r="M239" i="3"/>
  <c r="L239" i="3"/>
  <c r="K239" i="3"/>
  <c r="J239" i="3"/>
  <c r="I239" i="3"/>
  <c r="H239" i="3"/>
  <c r="G239" i="3"/>
  <c r="F239" i="3"/>
  <c r="E239" i="3"/>
  <c r="D239" i="3"/>
  <c r="BK238" i="3"/>
  <c r="BJ238" i="3"/>
  <c r="BI238" i="3"/>
  <c r="BH238" i="3"/>
  <c r="BG238" i="3"/>
  <c r="BF238" i="3"/>
  <c r="BE238" i="3"/>
  <c r="BD238" i="3"/>
  <c r="BC238" i="3"/>
  <c r="BB238" i="3"/>
  <c r="BA238" i="3"/>
  <c r="AZ238" i="3"/>
  <c r="AY238" i="3"/>
  <c r="AX238" i="3"/>
  <c r="AW238" i="3"/>
  <c r="AV238" i="3"/>
  <c r="AU238" i="3"/>
  <c r="AT238" i="3"/>
  <c r="AS238" i="3"/>
  <c r="AR238" i="3"/>
  <c r="AQ238" i="3"/>
  <c r="AP238" i="3"/>
  <c r="AO238" i="3"/>
  <c r="AN238" i="3"/>
  <c r="AM238" i="3"/>
  <c r="AL238" i="3"/>
  <c r="AK238" i="3"/>
  <c r="AJ238" i="3"/>
  <c r="AI238" i="3"/>
  <c r="AH238" i="3"/>
  <c r="AG238" i="3"/>
  <c r="AF238" i="3"/>
  <c r="AE238" i="3"/>
  <c r="AD238" i="3"/>
  <c r="AC238" i="3"/>
  <c r="AB238" i="3"/>
  <c r="AA238" i="3"/>
  <c r="Z238" i="3"/>
  <c r="Y238" i="3"/>
  <c r="X238" i="3"/>
  <c r="W238" i="3"/>
  <c r="V238" i="3"/>
  <c r="U238" i="3"/>
  <c r="T238" i="3"/>
  <c r="S238" i="3"/>
  <c r="R238" i="3"/>
  <c r="Q238" i="3"/>
  <c r="P238" i="3"/>
  <c r="O238" i="3"/>
  <c r="N238" i="3"/>
  <c r="M238" i="3"/>
  <c r="L238" i="3"/>
  <c r="K238" i="3"/>
  <c r="J238" i="3"/>
  <c r="I238" i="3"/>
  <c r="H238" i="3"/>
  <c r="G238" i="3"/>
  <c r="F238" i="3"/>
  <c r="E238" i="3"/>
  <c r="D238" i="3"/>
  <c r="BK237" i="3"/>
  <c r="BJ237" i="3"/>
  <c r="BI237" i="3"/>
  <c r="BH237" i="3"/>
  <c r="BG237" i="3"/>
  <c r="BF237" i="3"/>
  <c r="BE237" i="3"/>
  <c r="BD237" i="3"/>
  <c r="BC237" i="3"/>
  <c r="BB237" i="3"/>
  <c r="BA237" i="3"/>
  <c r="AZ237" i="3"/>
  <c r="AY237" i="3"/>
  <c r="AX237" i="3"/>
  <c r="AW237" i="3"/>
  <c r="AV237" i="3"/>
  <c r="AU237" i="3"/>
  <c r="AT237" i="3"/>
  <c r="AS237" i="3"/>
  <c r="AR237" i="3"/>
  <c r="AQ237" i="3"/>
  <c r="AP237" i="3"/>
  <c r="AO237" i="3"/>
  <c r="AN237" i="3"/>
  <c r="AM237" i="3"/>
  <c r="AL237" i="3"/>
  <c r="AK237" i="3"/>
  <c r="AJ237" i="3"/>
  <c r="AI237" i="3"/>
  <c r="AH237" i="3"/>
  <c r="AG237" i="3"/>
  <c r="AF237" i="3"/>
  <c r="AE237" i="3"/>
  <c r="AD237" i="3"/>
  <c r="AC237" i="3"/>
  <c r="AB237" i="3"/>
  <c r="AA237" i="3"/>
  <c r="Z237" i="3"/>
  <c r="Y237" i="3"/>
  <c r="X237" i="3"/>
  <c r="W237" i="3"/>
  <c r="V237" i="3"/>
  <c r="U237" i="3"/>
  <c r="T237" i="3"/>
  <c r="S237" i="3"/>
  <c r="R237" i="3"/>
  <c r="Q237" i="3"/>
  <c r="P237" i="3"/>
  <c r="O237" i="3"/>
  <c r="N237" i="3"/>
  <c r="M237" i="3"/>
  <c r="L237" i="3"/>
  <c r="K237" i="3"/>
  <c r="J237" i="3"/>
  <c r="I237" i="3"/>
  <c r="H237" i="3"/>
  <c r="G237" i="3"/>
  <c r="F237" i="3"/>
  <c r="E237" i="3"/>
  <c r="D237" i="3"/>
  <c r="BK236" i="3"/>
  <c r="BJ236" i="3"/>
  <c r="BI236" i="3"/>
  <c r="BH236" i="3"/>
  <c r="BG236" i="3"/>
  <c r="BF236" i="3"/>
  <c r="BE236" i="3"/>
  <c r="BD236" i="3"/>
  <c r="BC236" i="3"/>
  <c r="BB236" i="3"/>
  <c r="BA236" i="3"/>
  <c r="AZ236" i="3"/>
  <c r="AY236" i="3"/>
  <c r="AX236" i="3"/>
  <c r="AW236" i="3"/>
  <c r="AV236" i="3"/>
  <c r="AU236" i="3"/>
  <c r="AT236" i="3"/>
  <c r="AS236" i="3"/>
  <c r="AR236" i="3"/>
  <c r="AQ236" i="3"/>
  <c r="AP236" i="3"/>
  <c r="AO236" i="3"/>
  <c r="AN236" i="3"/>
  <c r="AM236" i="3"/>
  <c r="AL236" i="3"/>
  <c r="AK236" i="3"/>
  <c r="AJ236" i="3"/>
  <c r="AI236" i="3"/>
  <c r="AH236" i="3"/>
  <c r="AG236" i="3"/>
  <c r="AF236" i="3"/>
  <c r="AE236" i="3"/>
  <c r="AD236" i="3"/>
  <c r="AC236" i="3"/>
  <c r="AB236" i="3"/>
  <c r="AA236" i="3"/>
  <c r="Z236" i="3"/>
  <c r="Y236" i="3"/>
  <c r="X236" i="3"/>
  <c r="W236" i="3"/>
  <c r="V236" i="3"/>
  <c r="U236" i="3"/>
  <c r="T236" i="3"/>
  <c r="S236" i="3"/>
  <c r="R236" i="3"/>
  <c r="Q236" i="3"/>
  <c r="P236" i="3"/>
  <c r="O236" i="3"/>
  <c r="N236" i="3"/>
  <c r="M236" i="3"/>
  <c r="L236" i="3"/>
  <c r="K236" i="3"/>
  <c r="J236" i="3"/>
  <c r="I236" i="3"/>
  <c r="H236" i="3"/>
  <c r="G236" i="3"/>
  <c r="F236" i="3"/>
  <c r="E236" i="3"/>
  <c r="D236" i="3"/>
  <c r="BK235" i="3"/>
  <c r="BJ235" i="3"/>
  <c r="BI235" i="3"/>
  <c r="BH235" i="3"/>
  <c r="BG235" i="3"/>
  <c r="BF235" i="3"/>
  <c r="BE235" i="3"/>
  <c r="BD235" i="3"/>
  <c r="BC235" i="3"/>
  <c r="BB235" i="3"/>
  <c r="BA235" i="3"/>
  <c r="AZ235" i="3"/>
  <c r="AY235" i="3"/>
  <c r="AX235" i="3"/>
  <c r="AW235" i="3"/>
  <c r="AV235" i="3"/>
  <c r="AU235" i="3"/>
  <c r="AT235" i="3"/>
  <c r="AS235" i="3"/>
  <c r="AR235" i="3"/>
  <c r="AQ235" i="3"/>
  <c r="AP235" i="3"/>
  <c r="AO235" i="3"/>
  <c r="AN235" i="3"/>
  <c r="AM235" i="3"/>
  <c r="AL235" i="3"/>
  <c r="AK235" i="3"/>
  <c r="AJ235" i="3"/>
  <c r="AI235" i="3"/>
  <c r="AH235" i="3"/>
  <c r="AG235" i="3"/>
  <c r="AF235" i="3"/>
  <c r="AE235" i="3"/>
  <c r="AD235" i="3"/>
  <c r="AC235" i="3"/>
  <c r="AB235" i="3"/>
  <c r="AA235" i="3"/>
  <c r="Z235" i="3"/>
  <c r="Y235" i="3"/>
  <c r="X235" i="3"/>
  <c r="W235" i="3"/>
  <c r="V235" i="3"/>
  <c r="U235" i="3"/>
  <c r="T235" i="3"/>
  <c r="S235" i="3"/>
  <c r="R235" i="3"/>
  <c r="Q235" i="3"/>
  <c r="P235" i="3"/>
  <c r="O235" i="3"/>
  <c r="N235" i="3"/>
  <c r="M235" i="3"/>
  <c r="L235" i="3"/>
  <c r="K235" i="3"/>
  <c r="J235" i="3"/>
  <c r="I235" i="3"/>
  <c r="H235" i="3"/>
  <c r="G235" i="3"/>
  <c r="F235" i="3"/>
  <c r="E235" i="3"/>
  <c r="D235" i="3"/>
  <c r="BK234" i="3"/>
  <c r="BJ234" i="3"/>
  <c r="BI234" i="3"/>
  <c r="BH234" i="3"/>
  <c r="BG234" i="3"/>
  <c r="BF234" i="3"/>
  <c r="BE234" i="3"/>
  <c r="BD234" i="3"/>
  <c r="BC234" i="3"/>
  <c r="BB234" i="3"/>
  <c r="BA234" i="3"/>
  <c r="AZ234" i="3"/>
  <c r="AY234" i="3"/>
  <c r="AX234" i="3"/>
  <c r="AW234" i="3"/>
  <c r="AV234" i="3"/>
  <c r="AU234" i="3"/>
  <c r="AT234" i="3"/>
  <c r="AS234" i="3"/>
  <c r="AR234" i="3"/>
  <c r="AQ234" i="3"/>
  <c r="AP234" i="3"/>
  <c r="AO234" i="3"/>
  <c r="AN234" i="3"/>
  <c r="AM234" i="3"/>
  <c r="AL234" i="3"/>
  <c r="AK234" i="3"/>
  <c r="AJ234" i="3"/>
  <c r="AI234" i="3"/>
  <c r="AH234" i="3"/>
  <c r="AG234" i="3"/>
  <c r="AF234" i="3"/>
  <c r="AE234" i="3"/>
  <c r="AD234" i="3"/>
  <c r="AC234" i="3"/>
  <c r="AB234" i="3"/>
  <c r="AA234" i="3"/>
  <c r="Z234" i="3"/>
  <c r="Y234" i="3"/>
  <c r="X234" i="3"/>
  <c r="W234" i="3"/>
  <c r="V234" i="3"/>
  <c r="U234" i="3"/>
  <c r="T234" i="3"/>
  <c r="S234" i="3"/>
  <c r="R234" i="3"/>
  <c r="Q234" i="3"/>
  <c r="P234" i="3"/>
  <c r="O234" i="3"/>
  <c r="N234" i="3"/>
  <c r="M234" i="3"/>
  <c r="L234" i="3"/>
  <c r="K234" i="3"/>
  <c r="J234" i="3"/>
  <c r="I234" i="3"/>
  <c r="H234" i="3"/>
  <c r="G234" i="3"/>
  <c r="F234" i="3"/>
  <c r="E234" i="3"/>
  <c r="D234" i="3"/>
  <c r="BK233" i="3"/>
  <c r="BJ233" i="3"/>
  <c r="BI233" i="3"/>
  <c r="BH233" i="3"/>
  <c r="BG233" i="3"/>
  <c r="BF233" i="3"/>
  <c r="BE233" i="3"/>
  <c r="BD233" i="3"/>
  <c r="BC233" i="3"/>
  <c r="BB233" i="3"/>
  <c r="BA233" i="3"/>
  <c r="AZ233" i="3"/>
  <c r="AY233" i="3"/>
  <c r="AX233" i="3"/>
  <c r="AW233" i="3"/>
  <c r="AV233" i="3"/>
  <c r="AU233" i="3"/>
  <c r="AT233" i="3"/>
  <c r="AS233" i="3"/>
  <c r="AR233" i="3"/>
  <c r="AQ233" i="3"/>
  <c r="AP233" i="3"/>
  <c r="AO233" i="3"/>
  <c r="AN233" i="3"/>
  <c r="AM233" i="3"/>
  <c r="AL233" i="3"/>
  <c r="AK233" i="3"/>
  <c r="AJ233" i="3"/>
  <c r="AI233" i="3"/>
  <c r="AH233" i="3"/>
  <c r="AG233" i="3"/>
  <c r="AF233" i="3"/>
  <c r="AE233" i="3"/>
  <c r="AD233" i="3"/>
  <c r="AC233" i="3"/>
  <c r="AB233" i="3"/>
  <c r="AA233" i="3"/>
  <c r="Z233" i="3"/>
  <c r="Y233" i="3"/>
  <c r="X233" i="3"/>
  <c r="W233" i="3"/>
  <c r="V233" i="3"/>
  <c r="U233" i="3"/>
  <c r="T233" i="3"/>
  <c r="S233" i="3"/>
  <c r="R233" i="3"/>
  <c r="Q233" i="3"/>
  <c r="P233" i="3"/>
  <c r="O233" i="3"/>
  <c r="N233" i="3"/>
  <c r="M233" i="3"/>
  <c r="L233" i="3"/>
  <c r="K233" i="3"/>
  <c r="J233" i="3"/>
  <c r="I233" i="3"/>
  <c r="H233" i="3"/>
  <c r="G233" i="3"/>
  <c r="F233" i="3"/>
  <c r="E233" i="3"/>
  <c r="D233" i="3"/>
  <c r="BK232" i="3"/>
  <c r="BJ232" i="3"/>
  <c r="BI232" i="3"/>
  <c r="BH232" i="3"/>
  <c r="BG232" i="3"/>
  <c r="BF232" i="3"/>
  <c r="BE232" i="3"/>
  <c r="BD232" i="3"/>
  <c r="BC232" i="3"/>
  <c r="BB232" i="3"/>
  <c r="BA232" i="3"/>
  <c r="AZ232" i="3"/>
  <c r="AY232" i="3"/>
  <c r="AX232" i="3"/>
  <c r="AW232" i="3"/>
  <c r="AV232" i="3"/>
  <c r="AU232" i="3"/>
  <c r="AT232" i="3"/>
  <c r="AS232" i="3"/>
  <c r="AR232" i="3"/>
  <c r="AQ232" i="3"/>
  <c r="AP232" i="3"/>
  <c r="AO232" i="3"/>
  <c r="AN232" i="3"/>
  <c r="AM232" i="3"/>
  <c r="AL232" i="3"/>
  <c r="AK232" i="3"/>
  <c r="AJ232" i="3"/>
  <c r="AI232" i="3"/>
  <c r="AH232" i="3"/>
  <c r="AG232" i="3"/>
  <c r="AF232" i="3"/>
  <c r="AE232" i="3"/>
  <c r="AD232" i="3"/>
  <c r="AC232" i="3"/>
  <c r="AB232" i="3"/>
  <c r="AA232" i="3"/>
  <c r="Z232" i="3"/>
  <c r="Y232" i="3"/>
  <c r="X232" i="3"/>
  <c r="W232" i="3"/>
  <c r="V232" i="3"/>
  <c r="U232" i="3"/>
  <c r="T232" i="3"/>
  <c r="S232" i="3"/>
  <c r="R232" i="3"/>
  <c r="Q232" i="3"/>
  <c r="P232" i="3"/>
  <c r="O232" i="3"/>
  <c r="N232" i="3"/>
  <c r="M232" i="3"/>
  <c r="L232" i="3"/>
  <c r="K232" i="3"/>
  <c r="J232" i="3"/>
  <c r="I232" i="3"/>
  <c r="H232" i="3"/>
  <c r="G232" i="3"/>
  <c r="F232" i="3"/>
  <c r="E232" i="3"/>
  <c r="D232" i="3"/>
  <c r="BK231" i="3"/>
  <c r="BJ231" i="3"/>
  <c r="BI231" i="3"/>
  <c r="BH231" i="3"/>
  <c r="BG231" i="3"/>
  <c r="BF231" i="3"/>
  <c r="BE231" i="3"/>
  <c r="BD231" i="3"/>
  <c r="BC231" i="3"/>
  <c r="BB231" i="3"/>
  <c r="BA231" i="3"/>
  <c r="AZ231" i="3"/>
  <c r="AY231" i="3"/>
  <c r="AX231" i="3"/>
  <c r="AW231" i="3"/>
  <c r="AV231" i="3"/>
  <c r="AU231" i="3"/>
  <c r="AT231" i="3"/>
  <c r="AS231" i="3"/>
  <c r="AR231" i="3"/>
  <c r="AQ231" i="3"/>
  <c r="AP231" i="3"/>
  <c r="AO231" i="3"/>
  <c r="AN231" i="3"/>
  <c r="AM231" i="3"/>
  <c r="AL231" i="3"/>
  <c r="AK231" i="3"/>
  <c r="AJ231" i="3"/>
  <c r="AI231" i="3"/>
  <c r="AH231" i="3"/>
  <c r="AG231" i="3"/>
  <c r="AF231" i="3"/>
  <c r="AE231" i="3"/>
  <c r="AD231" i="3"/>
  <c r="AC231" i="3"/>
  <c r="AB231" i="3"/>
  <c r="AA231" i="3"/>
  <c r="Z231" i="3"/>
  <c r="Y231" i="3"/>
  <c r="X231" i="3"/>
  <c r="W231" i="3"/>
  <c r="V231" i="3"/>
  <c r="U231" i="3"/>
  <c r="T231" i="3"/>
  <c r="S231" i="3"/>
  <c r="R231" i="3"/>
  <c r="Q231" i="3"/>
  <c r="P231" i="3"/>
  <c r="O231" i="3"/>
  <c r="N231" i="3"/>
  <c r="M231" i="3"/>
  <c r="L231" i="3"/>
  <c r="K231" i="3"/>
  <c r="J231" i="3"/>
  <c r="I231" i="3"/>
  <c r="H231" i="3"/>
  <c r="G231" i="3"/>
  <c r="F231" i="3"/>
  <c r="E231" i="3"/>
  <c r="D231" i="3"/>
  <c r="BK230" i="3"/>
  <c r="BJ230" i="3"/>
  <c r="BI230" i="3"/>
  <c r="BH230" i="3"/>
  <c r="BG230" i="3"/>
  <c r="BF230" i="3"/>
  <c r="BE230" i="3"/>
  <c r="BD230" i="3"/>
  <c r="BC230" i="3"/>
  <c r="BB230" i="3"/>
  <c r="BA230" i="3"/>
  <c r="AZ230" i="3"/>
  <c r="AY230" i="3"/>
  <c r="AX230" i="3"/>
  <c r="AW230" i="3"/>
  <c r="AV230" i="3"/>
  <c r="AU230" i="3"/>
  <c r="AT230" i="3"/>
  <c r="AS230" i="3"/>
  <c r="AR230" i="3"/>
  <c r="AQ230" i="3"/>
  <c r="AP230" i="3"/>
  <c r="AO230" i="3"/>
  <c r="AN230" i="3"/>
  <c r="AM230" i="3"/>
  <c r="AL230" i="3"/>
  <c r="AK230" i="3"/>
  <c r="AJ230" i="3"/>
  <c r="AI230" i="3"/>
  <c r="AH230" i="3"/>
  <c r="AG230" i="3"/>
  <c r="AF230" i="3"/>
  <c r="AE230" i="3"/>
  <c r="AD230" i="3"/>
  <c r="AC230" i="3"/>
  <c r="AB230" i="3"/>
  <c r="AA230" i="3"/>
  <c r="Z230" i="3"/>
  <c r="Y230" i="3"/>
  <c r="X230" i="3"/>
  <c r="W230" i="3"/>
  <c r="V230" i="3"/>
  <c r="U230" i="3"/>
  <c r="T230" i="3"/>
  <c r="S230" i="3"/>
  <c r="R230" i="3"/>
  <c r="Q230" i="3"/>
  <c r="P230" i="3"/>
  <c r="O230" i="3"/>
  <c r="N230" i="3"/>
  <c r="M230" i="3"/>
  <c r="L230" i="3"/>
  <c r="K230" i="3"/>
  <c r="J230" i="3"/>
  <c r="I230" i="3"/>
  <c r="H230" i="3"/>
  <c r="G230" i="3"/>
  <c r="F230" i="3"/>
  <c r="E230" i="3"/>
  <c r="D230" i="3"/>
  <c r="BK229" i="3"/>
  <c r="BJ229" i="3"/>
  <c r="BI229" i="3"/>
  <c r="BH229" i="3"/>
  <c r="BG229" i="3"/>
  <c r="BF229" i="3"/>
  <c r="BE229" i="3"/>
  <c r="BD229" i="3"/>
  <c r="BC229" i="3"/>
  <c r="BB229" i="3"/>
  <c r="BA229" i="3"/>
  <c r="AZ229" i="3"/>
  <c r="AY229" i="3"/>
  <c r="AX229" i="3"/>
  <c r="AW229" i="3"/>
  <c r="AV229" i="3"/>
  <c r="AU229" i="3"/>
  <c r="AT229" i="3"/>
  <c r="AS229" i="3"/>
  <c r="AR229" i="3"/>
  <c r="AQ229" i="3"/>
  <c r="AP229" i="3"/>
  <c r="AO229" i="3"/>
  <c r="AN229" i="3"/>
  <c r="AM229" i="3"/>
  <c r="AL229" i="3"/>
  <c r="AK229" i="3"/>
  <c r="AJ229" i="3"/>
  <c r="AI229" i="3"/>
  <c r="AH229" i="3"/>
  <c r="AG229" i="3"/>
  <c r="AF229" i="3"/>
  <c r="AE229" i="3"/>
  <c r="AD229" i="3"/>
  <c r="AC229" i="3"/>
  <c r="AB229" i="3"/>
  <c r="AA229" i="3"/>
  <c r="Z229" i="3"/>
  <c r="Y229" i="3"/>
  <c r="X229" i="3"/>
  <c r="W229" i="3"/>
  <c r="V229" i="3"/>
  <c r="U229" i="3"/>
  <c r="T229" i="3"/>
  <c r="S229" i="3"/>
  <c r="R229" i="3"/>
  <c r="Q229" i="3"/>
  <c r="P229" i="3"/>
  <c r="O229" i="3"/>
  <c r="N229" i="3"/>
  <c r="M229" i="3"/>
  <c r="L229" i="3"/>
  <c r="K229" i="3"/>
  <c r="J229" i="3"/>
  <c r="I229" i="3"/>
  <c r="H229" i="3"/>
  <c r="G229" i="3"/>
  <c r="F229" i="3"/>
  <c r="E229" i="3"/>
  <c r="D229" i="3"/>
  <c r="BK228" i="3"/>
  <c r="BJ228" i="3"/>
  <c r="BI228" i="3"/>
  <c r="BH228" i="3"/>
  <c r="BG228" i="3"/>
  <c r="BF228" i="3"/>
  <c r="BE228" i="3"/>
  <c r="BD228" i="3"/>
  <c r="BC228" i="3"/>
  <c r="BB228" i="3"/>
  <c r="BA228" i="3"/>
  <c r="AZ228" i="3"/>
  <c r="AY228" i="3"/>
  <c r="AX228" i="3"/>
  <c r="AW228" i="3"/>
  <c r="AV228" i="3"/>
  <c r="AU228" i="3"/>
  <c r="AT228" i="3"/>
  <c r="AS228" i="3"/>
  <c r="AR228" i="3"/>
  <c r="AQ228" i="3"/>
  <c r="AP228" i="3"/>
  <c r="AO228" i="3"/>
  <c r="AN228" i="3"/>
  <c r="AM228" i="3"/>
  <c r="AL228" i="3"/>
  <c r="AK228" i="3"/>
  <c r="AJ228" i="3"/>
  <c r="AI228" i="3"/>
  <c r="AH228" i="3"/>
  <c r="AG228" i="3"/>
  <c r="AF228" i="3"/>
  <c r="AE228" i="3"/>
  <c r="AD228" i="3"/>
  <c r="AC228" i="3"/>
  <c r="AB228" i="3"/>
  <c r="AA228" i="3"/>
  <c r="Z228" i="3"/>
  <c r="Y228" i="3"/>
  <c r="X228" i="3"/>
  <c r="W228" i="3"/>
  <c r="V228" i="3"/>
  <c r="U228" i="3"/>
  <c r="T228" i="3"/>
  <c r="S228" i="3"/>
  <c r="R228" i="3"/>
  <c r="Q228" i="3"/>
  <c r="P228" i="3"/>
  <c r="O228" i="3"/>
  <c r="N228" i="3"/>
  <c r="M228" i="3"/>
  <c r="L228" i="3"/>
  <c r="K228" i="3"/>
  <c r="J228" i="3"/>
  <c r="I228" i="3"/>
  <c r="H228" i="3"/>
  <c r="G228" i="3"/>
  <c r="F228" i="3"/>
  <c r="E228" i="3"/>
  <c r="D228" i="3"/>
  <c r="BK227" i="3"/>
  <c r="BJ227" i="3"/>
  <c r="BI227" i="3"/>
  <c r="BH227" i="3"/>
  <c r="BG227" i="3"/>
  <c r="BF227" i="3"/>
  <c r="BE227" i="3"/>
  <c r="BD227" i="3"/>
  <c r="BC227" i="3"/>
  <c r="BB227" i="3"/>
  <c r="BA227" i="3"/>
  <c r="AZ227" i="3"/>
  <c r="AY227" i="3"/>
  <c r="AX227" i="3"/>
  <c r="AW227" i="3"/>
  <c r="AV227" i="3"/>
  <c r="AU227" i="3"/>
  <c r="AT227" i="3"/>
  <c r="AS227" i="3"/>
  <c r="AR227" i="3"/>
  <c r="AQ227" i="3"/>
  <c r="AP227" i="3"/>
  <c r="AO227" i="3"/>
  <c r="AN227" i="3"/>
  <c r="AM227" i="3"/>
  <c r="AL227" i="3"/>
  <c r="AK227" i="3"/>
  <c r="AJ227" i="3"/>
  <c r="AI227" i="3"/>
  <c r="AH227" i="3"/>
  <c r="AG227" i="3"/>
  <c r="AF227" i="3"/>
  <c r="AE227" i="3"/>
  <c r="AD227" i="3"/>
  <c r="AC227" i="3"/>
  <c r="AB227" i="3"/>
  <c r="AA227" i="3"/>
  <c r="Z227" i="3"/>
  <c r="Y227" i="3"/>
  <c r="X227" i="3"/>
  <c r="W227" i="3"/>
  <c r="V227" i="3"/>
  <c r="U227" i="3"/>
  <c r="T227" i="3"/>
  <c r="S227" i="3"/>
  <c r="R227" i="3"/>
  <c r="Q227" i="3"/>
  <c r="P227" i="3"/>
  <c r="O227" i="3"/>
  <c r="N227" i="3"/>
  <c r="M227" i="3"/>
  <c r="L227" i="3"/>
  <c r="K227" i="3"/>
  <c r="J227" i="3"/>
  <c r="I227" i="3"/>
  <c r="H227" i="3"/>
  <c r="G227" i="3"/>
  <c r="F227" i="3"/>
  <c r="E227" i="3"/>
  <c r="D227" i="3"/>
  <c r="BK226" i="3"/>
  <c r="BJ226" i="3"/>
  <c r="BI226" i="3"/>
  <c r="BH226" i="3"/>
  <c r="BG226" i="3"/>
  <c r="BF226" i="3"/>
  <c r="BE226" i="3"/>
  <c r="BD226" i="3"/>
  <c r="BC226" i="3"/>
  <c r="BB226" i="3"/>
  <c r="BA226" i="3"/>
  <c r="AZ226" i="3"/>
  <c r="AY226" i="3"/>
  <c r="AX226" i="3"/>
  <c r="AW226" i="3"/>
  <c r="AV226" i="3"/>
  <c r="AU226" i="3"/>
  <c r="AT226" i="3"/>
  <c r="AS226" i="3"/>
  <c r="AR226" i="3"/>
  <c r="AQ226" i="3"/>
  <c r="AP226" i="3"/>
  <c r="AO226" i="3"/>
  <c r="AN226" i="3"/>
  <c r="AM226" i="3"/>
  <c r="AL226" i="3"/>
  <c r="AK226" i="3"/>
  <c r="AJ226" i="3"/>
  <c r="AI226" i="3"/>
  <c r="AH226" i="3"/>
  <c r="AG226" i="3"/>
  <c r="AF226" i="3"/>
  <c r="AE226" i="3"/>
  <c r="AD226" i="3"/>
  <c r="AC226" i="3"/>
  <c r="AB226" i="3"/>
  <c r="AA226" i="3"/>
  <c r="Z226" i="3"/>
  <c r="Y226" i="3"/>
  <c r="X226" i="3"/>
  <c r="W226" i="3"/>
  <c r="V226" i="3"/>
  <c r="U226" i="3"/>
  <c r="T226" i="3"/>
  <c r="S226" i="3"/>
  <c r="R226" i="3"/>
  <c r="Q226" i="3"/>
  <c r="P226" i="3"/>
  <c r="O226" i="3"/>
  <c r="N226" i="3"/>
  <c r="M226" i="3"/>
  <c r="L226" i="3"/>
  <c r="K226" i="3"/>
  <c r="J226" i="3"/>
  <c r="I226" i="3"/>
  <c r="H226" i="3"/>
  <c r="G226" i="3"/>
  <c r="F226" i="3"/>
  <c r="E226" i="3"/>
  <c r="D226" i="3"/>
  <c r="BK225" i="3"/>
  <c r="BK241" i="3" s="1"/>
  <c r="BJ225" i="3"/>
  <c r="BJ241" i="3" s="1"/>
  <c r="BJ240" i="3" s="1"/>
  <c r="BI225" i="3"/>
  <c r="BI241" i="3" s="1"/>
  <c r="BI240" i="3" s="1"/>
  <c r="BH225" i="3"/>
  <c r="BH241" i="3" s="1"/>
  <c r="BH240" i="3" s="1"/>
  <c r="BG225" i="3"/>
  <c r="BG241" i="3" s="1"/>
  <c r="BG240" i="3" s="1"/>
  <c r="BF225" i="3"/>
  <c r="BF241" i="3" s="1"/>
  <c r="BF240" i="3" s="1"/>
  <c r="BE225" i="3"/>
  <c r="BE241" i="3" s="1"/>
  <c r="BE240" i="3" s="1"/>
  <c r="BD225" i="3"/>
  <c r="BD241" i="3" s="1"/>
  <c r="BD240" i="3" s="1"/>
  <c r="BC225" i="3"/>
  <c r="BC241" i="3" s="1"/>
  <c r="BC240" i="3" s="1"/>
  <c r="BB225" i="3"/>
  <c r="BB241" i="3" s="1"/>
  <c r="BA225" i="3"/>
  <c r="BA241" i="3" s="1"/>
  <c r="BA240" i="3" s="1"/>
  <c r="AZ225" i="3"/>
  <c r="AZ241" i="3" s="1"/>
  <c r="AZ240" i="3" s="1"/>
  <c r="AY225" i="3"/>
  <c r="AY241" i="3" s="1"/>
  <c r="AX225" i="3"/>
  <c r="AX241" i="3" s="1"/>
  <c r="AX240" i="3" s="1"/>
  <c r="AW225" i="3"/>
  <c r="AW241" i="3" s="1"/>
  <c r="AW240" i="3" s="1"/>
  <c r="AV225" i="3"/>
  <c r="AV241" i="3" s="1"/>
  <c r="AV240" i="3" s="1"/>
  <c r="AU225" i="3"/>
  <c r="AT225" i="3"/>
  <c r="AS225" i="3"/>
  <c r="AS241" i="3" s="1"/>
  <c r="AS240" i="3" s="1"/>
  <c r="AR225" i="3"/>
  <c r="AR241" i="3" s="1"/>
  <c r="AR240" i="3" s="1"/>
  <c r="AQ225" i="3"/>
  <c r="AQ241" i="3" s="1"/>
  <c r="AQ240" i="3" s="1"/>
  <c r="AP225" i="3"/>
  <c r="AP241" i="3" s="1"/>
  <c r="AP240" i="3" s="1"/>
  <c r="AO225" i="3"/>
  <c r="AO241" i="3" s="1"/>
  <c r="AO240" i="3" s="1"/>
  <c r="AN225" i="3"/>
  <c r="AN241" i="3" s="1"/>
  <c r="AN240" i="3" s="1"/>
  <c r="AM225" i="3"/>
  <c r="AM241" i="3" s="1"/>
  <c r="AL225" i="3"/>
  <c r="AL241" i="3" s="1"/>
  <c r="AL240" i="3" s="1"/>
  <c r="AK225" i="3"/>
  <c r="AK241" i="3" s="1"/>
  <c r="AK240" i="3" s="1"/>
  <c r="AJ225" i="3"/>
  <c r="AJ241" i="3" s="1"/>
  <c r="AJ240" i="3" s="1"/>
  <c r="AI225" i="3"/>
  <c r="AI241" i="3" s="1"/>
  <c r="AI240" i="3" s="1"/>
  <c r="AH225" i="3"/>
  <c r="AH241" i="3" s="1"/>
  <c r="AH240" i="3" s="1"/>
  <c r="AG225" i="3"/>
  <c r="AG241" i="3" s="1"/>
  <c r="AG240" i="3" s="1"/>
  <c r="AF225" i="3"/>
  <c r="AF241" i="3" s="1"/>
  <c r="AF240" i="3" s="1"/>
  <c r="AE225" i="3"/>
  <c r="AE241" i="3" s="1"/>
  <c r="AE240" i="3" s="1"/>
  <c r="AD225" i="3"/>
  <c r="AD241" i="3" s="1"/>
  <c r="AC225" i="3"/>
  <c r="AC241" i="3" s="1"/>
  <c r="AC240" i="3" s="1"/>
  <c r="AB225" i="3"/>
  <c r="AB241" i="3" s="1"/>
  <c r="AB240" i="3" s="1"/>
  <c r="AA225" i="3"/>
  <c r="AA241" i="3" s="1"/>
  <c r="Z225" i="3"/>
  <c r="Z241" i="3" s="1"/>
  <c r="Z240" i="3" s="1"/>
  <c r="Y225" i="3"/>
  <c r="Y241" i="3" s="1"/>
  <c r="Y240" i="3" s="1"/>
  <c r="X225" i="3"/>
  <c r="X241" i="3" s="1"/>
  <c r="X240" i="3" s="1"/>
  <c r="W225" i="3"/>
  <c r="W241" i="3" s="1"/>
  <c r="W240" i="3" s="1"/>
  <c r="V225" i="3"/>
  <c r="V241" i="3" s="1"/>
  <c r="V240" i="3" s="1"/>
  <c r="U225" i="3"/>
  <c r="U241" i="3" s="1"/>
  <c r="U240" i="3" s="1"/>
  <c r="T225" i="3"/>
  <c r="T241" i="3" s="1"/>
  <c r="T240" i="3" s="1"/>
  <c r="S225" i="3"/>
  <c r="S241" i="3" s="1"/>
  <c r="S240" i="3" s="1"/>
  <c r="R225" i="3"/>
  <c r="Q225" i="3"/>
  <c r="Q241" i="3" s="1"/>
  <c r="Q240" i="3" s="1"/>
  <c r="P225" i="3"/>
  <c r="P241" i="3" s="1"/>
  <c r="P240" i="3" s="1"/>
  <c r="O225" i="3"/>
  <c r="O241" i="3" s="1"/>
  <c r="N225" i="3"/>
  <c r="M225" i="3"/>
  <c r="M241" i="3" s="1"/>
  <c r="M240" i="3" s="1"/>
  <c r="L225" i="3"/>
  <c r="L241" i="3" s="1"/>
  <c r="L240" i="3" s="1"/>
  <c r="K225" i="3"/>
  <c r="K241" i="3" s="1"/>
  <c r="K240" i="3" s="1"/>
  <c r="J225" i="3"/>
  <c r="J241" i="3" s="1"/>
  <c r="J240" i="3" s="1"/>
  <c r="I225" i="3"/>
  <c r="I241" i="3" s="1"/>
  <c r="I240" i="3" s="1"/>
  <c r="H225" i="3"/>
  <c r="H241" i="3" s="1"/>
  <c r="H240" i="3" s="1"/>
  <c r="G225" i="3"/>
  <c r="G241" i="3" s="1"/>
  <c r="G240" i="3" s="1"/>
  <c r="F225" i="3"/>
  <c r="F241" i="3" s="1"/>
  <c r="F240" i="3" s="1"/>
  <c r="E225" i="3"/>
  <c r="E241" i="3" s="1"/>
  <c r="E240" i="3" s="1"/>
  <c r="D225" i="3"/>
  <c r="D241" i="3" s="1"/>
  <c r="D240" i="3" s="1"/>
  <c r="C220" i="3"/>
  <c r="C219" i="3"/>
  <c r="C218" i="3"/>
  <c r="C217" i="3"/>
  <c r="C216" i="3"/>
  <c r="C215" i="3"/>
  <c r="C214" i="3"/>
  <c r="C213" i="3"/>
  <c r="C212" i="3"/>
  <c r="C211" i="3"/>
  <c r="C210" i="3"/>
  <c r="C209" i="3"/>
  <c r="C208" i="3"/>
  <c r="C207" i="3"/>
  <c r="C206" i="3"/>
  <c r="C202" i="3"/>
  <c r="C201" i="3"/>
  <c r="C200" i="3"/>
  <c r="C199" i="3"/>
  <c r="C198" i="3"/>
  <c r="C197" i="3"/>
  <c r="C196" i="3"/>
  <c r="C195" i="3"/>
  <c r="C194" i="3"/>
  <c r="C193" i="3"/>
  <c r="C192" i="3"/>
  <c r="C191" i="3"/>
  <c r="C190" i="3"/>
  <c r="C189" i="3"/>
  <c r="C188" i="3"/>
  <c r="C184" i="3"/>
  <c r="C183" i="3"/>
  <c r="C182" i="3"/>
  <c r="C181" i="3"/>
  <c r="C180" i="3"/>
  <c r="C179" i="3"/>
  <c r="C178" i="3"/>
  <c r="C177" i="3"/>
  <c r="C176" i="3"/>
  <c r="C175" i="3"/>
  <c r="C174" i="3"/>
  <c r="C173" i="3"/>
  <c r="C172" i="3"/>
  <c r="C171" i="3"/>
  <c r="C170" i="3"/>
  <c r="C166" i="3"/>
  <c r="C165" i="3"/>
  <c r="C164" i="3"/>
  <c r="C163" i="3"/>
  <c r="C162" i="3"/>
  <c r="C161" i="3"/>
  <c r="C160" i="3"/>
  <c r="C159" i="3"/>
  <c r="C158" i="3"/>
  <c r="C157" i="3"/>
  <c r="C156" i="3"/>
  <c r="C155" i="3"/>
  <c r="C154" i="3"/>
  <c r="C153" i="3"/>
  <c r="C152" i="3"/>
  <c r="C167" i="3" s="1"/>
  <c r="O16" i="4" s="1"/>
  <c r="C16" i="4" s="1"/>
  <c r="C142" i="3"/>
  <c r="C140" i="3"/>
  <c r="C135" i="3"/>
  <c r="C136" i="3" s="1"/>
  <c r="C133" i="3"/>
  <c r="C131" i="3"/>
  <c r="C132" i="3" s="1"/>
  <c r="C126" i="3"/>
  <c r="C127" i="3" s="1"/>
  <c r="C125" i="3"/>
  <c r="C124" i="3"/>
  <c r="C123" i="3"/>
  <c r="C122" i="3"/>
  <c r="C128" i="3" s="1"/>
  <c r="C141" i="3" s="1"/>
  <c r="C100" i="3"/>
  <c r="O31" i="4" s="1"/>
  <c r="C98" i="3"/>
  <c r="O33" i="4" s="1"/>
  <c r="C33" i="4" s="1"/>
  <c r="BK93" i="3"/>
  <c r="BJ93" i="3"/>
  <c r="BI93" i="3"/>
  <c r="BH93" i="3"/>
  <c r="BG93" i="3"/>
  <c r="BF93" i="3"/>
  <c r="BE93" i="3"/>
  <c r="BD93" i="3"/>
  <c r="BC93" i="3"/>
  <c r="BB93" i="3"/>
  <c r="BA93" i="3"/>
  <c r="AZ93" i="3"/>
  <c r="AY93" i="3"/>
  <c r="AX93" i="3"/>
  <c r="AW93" i="3"/>
  <c r="AV93" i="3"/>
  <c r="AU93" i="3"/>
  <c r="AT93" i="3"/>
  <c r="AS93" i="3"/>
  <c r="AR93" i="3"/>
  <c r="AQ93" i="3"/>
  <c r="AP93" i="3"/>
  <c r="AO93" i="3"/>
  <c r="AN93" i="3"/>
  <c r="AM93" i="3"/>
  <c r="AL93" i="3"/>
  <c r="AK93" i="3"/>
  <c r="AJ93" i="3"/>
  <c r="AI93" i="3"/>
  <c r="AH93" i="3"/>
  <c r="AG93" i="3"/>
  <c r="AF93" i="3"/>
  <c r="AE93" i="3"/>
  <c r="AD93" i="3"/>
  <c r="AC93" i="3"/>
  <c r="AB93" i="3"/>
  <c r="AA93" i="3"/>
  <c r="Z93" i="3"/>
  <c r="Y93" i="3"/>
  <c r="X93" i="3"/>
  <c r="W93" i="3"/>
  <c r="V93" i="3"/>
  <c r="U93" i="3"/>
  <c r="T93" i="3"/>
  <c r="S93" i="3"/>
  <c r="R93" i="3"/>
  <c r="Q93" i="3"/>
  <c r="P93" i="3"/>
  <c r="O93" i="3"/>
  <c r="N93" i="3"/>
  <c r="M93" i="3"/>
  <c r="L93" i="3"/>
  <c r="K93" i="3"/>
  <c r="J93" i="3"/>
  <c r="I93" i="3"/>
  <c r="H93" i="3"/>
  <c r="G93" i="3"/>
  <c r="F93" i="3"/>
  <c r="E93" i="3"/>
  <c r="C93" i="3"/>
  <c r="BK92" i="3"/>
  <c r="BJ92" i="3"/>
  <c r="BI92" i="3"/>
  <c r="BH92" i="3"/>
  <c r="BG92" i="3"/>
  <c r="BF92" i="3"/>
  <c r="BE92" i="3"/>
  <c r="BD92" i="3"/>
  <c r="BC92" i="3"/>
  <c r="BB92" i="3"/>
  <c r="BA92" i="3"/>
  <c r="AZ92" i="3"/>
  <c r="AY92" i="3"/>
  <c r="AX92" i="3"/>
  <c r="AW92" i="3"/>
  <c r="AV92" i="3"/>
  <c r="AU92" i="3"/>
  <c r="AT92" i="3"/>
  <c r="AS92" i="3"/>
  <c r="AR92" i="3"/>
  <c r="AQ92" i="3"/>
  <c r="AP92" i="3"/>
  <c r="AO92" i="3"/>
  <c r="AN92" i="3"/>
  <c r="AM92" i="3"/>
  <c r="AL92" i="3"/>
  <c r="AK92" i="3"/>
  <c r="AJ92" i="3"/>
  <c r="AI92" i="3"/>
  <c r="AH92" i="3"/>
  <c r="AG92" i="3"/>
  <c r="AF92" i="3"/>
  <c r="AE92" i="3"/>
  <c r="AD92" i="3"/>
  <c r="AC92" i="3"/>
  <c r="AB92" i="3"/>
  <c r="AA92" i="3"/>
  <c r="Z92" i="3"/>
  <c r="Y92" i="3"/>
  <c r="X92" i="3"/>
  <c r="W92" i="3"/>
  <c r="V92" i="3"/>
  <c r="U92" i="3"/>
  <c r="T92" i="3"/>
  <c r="S92" i="3"/>
  <c r="R92" i="3"/>
  <c r="Q92" i="3"/>
  <c r="P92" i="3"/>
  <c r="O92" i="3"/>
  <c r="N92" i="3"/>
  <c r="M92" i="3"/>
  <c r="L92" i="3"/>
  <c r="K92" i="3"/>
  <c r="J92" i="3"/>
  <c r="I92" i="3"/>
  <c r="H92" i="3"/>
  <c r="G92" i="3"/>
  <c r="F92" i="3"/>
  <c r="E92" i="3"/>
  <c r="C92" i="3"/>
  <c r="Y89" i="3"/>
  <c r="W89" i="3"/>
  <c r="S89" i="3"/>
  <c r="K89" i="3"/>
  <c r="G89" i="3"/>
  <c r="BK88" i="3"/>
  <c r="BJ88" i="3"/>
  <c r="BI88" i="3"/>
  <c r="BI87" i="3" s="1"/>
  <c r="BH88" i="3"/>
  <c r="BG88" i="3"/>
  <c r="BG87" i="3" s="1"/>
  <c r="BF88" i="3"/>
  <c r="BE88" i="3"/>
  <c r="BD88" i="3"/>
  <c r="BC88" i="3"/>
  <c r="BC87" i="3" s="1"/>
  <c r="BB88" i="3"/>
  <c r="BB87" i="3" s="1"/>
  <c r="BA88" i="3"/>
  <c r="AZ88" i="3"/>
  <c r="AY88" i="3"/>
  <c r="AX88" i="3"/>
  <c r="AW88" i="3"/>
  <c r="AW87" i="3" s="1"/>
  <c r="AV88" i="3"/>
  <c r="AU88" i="3"/>
  <c r="AU87" i="3" s="1"/>
  <c r="AT88" i="3"/>
  <c r="AS88" i="3"/>
  <c r="AR88" i="3"/>
  <c r="AQ88" i="3"/>
  <c r="AQ87" i="3" s="1"/>
  <c r="AP88" i="3"/>
  <c r="AP87" i="3" s="1"/>
  <c r="AO88" i="3"/>
  <c r="AN88" i="3"/>
  <c r="AM88" i="3"/>
  <c r="AL88" i="3"/>
  <c r="AK88" i="3"/>
  <c r="AK87" i="3" s="1"/>
  <c r="AJ88" i="3"/>
  <c r="AI88" i="3"/>
  <c r="AI87" i="3" s="1"/>
  <c r="AH88" i="3"/>
  <c r="AG88" i="3"/>
  <c r="AF88" i="3"/>
  <c r="AE88" i="3"/>
  <c r="AE87" i="3" s="1"/>
  <c r="AD88" i="3"/>
  <c r="AD87" i="3" s="1"/>
  <c r="AC88" i="3"/>
  <c r="AB88" i="3"/>
  <c r="AA88" i="3"/>
  <c r="Z88" i="3"/>
  <c r="Y88" i="3"/>
  <c r="Y87" i="3" s="1"/>
  <c r="X88" i="3"/>
  <c r="W88" i="3"/>
  <c r="W87" i="3" s="1"/>
  <c r="V88" i="3"/>
  <c r="U88" i="3"/>
  <c r="T88" i="3"/>
  <c r="S88" i="3"/>
  <c r="S87" i="3" s="1"/>
  <c r="R88" i="3"/>
  <c r="R87" i="3" s="1"/>
  <c r="Q88" i="3"/>
  <c r="P88" i="3"/>
  <c r="O88" i="3"/>
  <c r="N88" i="3"/>
  <c r="M88" i="3"/>
  <c r="M87" i="3" s="1"/>
  <c r="L88" i="3"/>
  <c r="K88" i="3"/>
  <c r="K87" i="3" s="1"/>
  <c r="J88" i="3"/>
  <c r="I88" i="3"/>
  <c r="H88" i="3"/>
  <c r="G88" i="3"/>
  <c r="G87" i="3" s="1"/>
  <c r="F88" i="3"/>
  <c r="F87" i="3" s="1"/>
  <c r="E88" i="3"/>
  <c r="D88" i="3"/>
  <c r="BK87" i="3"/>
  <c r="BJ87" i="3"/>
  <c r="BH87" i="3"/>
  <c r="BF87" i="3"/>
  <c r="BE87" i="3"/>
  <c r="BD87" i="3"/>
  <c r="BA87" i="3"/>
  <c r="AZ87" i="3"/>
  <c r="AY87" i="3"/>
  <c r="AX87" i="3"/>
  <c r="AV87" i="3"/>
  <c r="AT87" i="3"/>
  <c r="AS87" i="3"/>
  <c r="AR87" i="3"/>
  <c r="AO87" i="3"/>
  <c r="AN87" i="3"/>
  <c r="AM87" i="3"/>
  <c r="AL87" i="3"/>
  <c r="AJ87" i="3"/>
  <c r="AH87" i="3"/>
  <c r="AG87" i="3"/>
  <c r="AF87" i="3"/>
  <c r="AC87" i="3"/>
  <c r="AB87" i="3"/>
  <c r="AA87" i="3"/>
  <c r="Z87" i="3"/>
  <c r="X87" i="3"/>
  <c r="V87" i="3"/>
  <c r="U87" i="3"/>
  <c r="T87" i="3"/>
  <c r="Q87" i="3"/>
  <c r="P87" i="3"/>
  <c r="O87" i="3"/>
  <c r="N87" i="3"/>
  <c r="L87" i="3"/>
  <c r="J87" i="3"/>
  <c r="I87" i="3"/>
  <c r="H87" i="3"/>
  <c r="E87" i="3"/>
  <c r="D87" i="3"/>
  <c r="BK86" i="3"/>
  <c r="BW68" i="4" s="1"/>
  <c r="M68" i="4" s="1"/>
  <c r="AA86" i="3"/>
  <c r="Z86" i="3"/>
  <c r="AL68" i="4" s="1"/>
  <c r="Y86" i="3"/>
  <c r="X86" i="3"/>
  <c r="AJ68" i="4" s="1"/>
  <c r="W86" i="3"/>
  <c r="AI68" i="4" s="1"/>
  <c r="V86" i="3"/>
  <c r="AH68" i="4" s="1"/>
  <c r="U86" i="3"/>
  <c r="T86" i="3"/>
  <c r="AF68" i="4" s="1"/>
  <c r="S86" i="3"/>
  <c r="AE68" i="4" s="1"/>
  <c r="R86" i="3"/>
  <c r="AD68" i="4" s="1"/>
  <c r="Q86" i="3"/>
  <c r="AC68" i="4" s="1"/>
  <c r="P86" i="3"/>
  <c r="AB68" i="4" s="1"/>
  <c r="O86" i="3"/>
  <c r="N86" i="3"/>
  <c r="Z68" i="4" s="1"/>
  <c r="M86" i="3"/>
  <c r="L86" i="3"/>
  <c r="X68" i="4" s="1"/>
  <c r="K86" i="3"/>
  <c r="W68" i="4" s="1"/>
  <c r="J86" i="3"/>
  <c r="V68" i="4" s="1"/>
  <c r="I86" i="3"/>
  <c r="H86" i="3"/>
  <c r="T68" i="4" s="1"/>
  <c r="G86" i="3"/>
  <c r="S68" i="4" s="1"/>
  <c r="F86" i="3"/>
  <c r="R68" i="4" s="1"/>
  <c r="E86" i="3"/>
  <c r="D86" i="3"/>
  <c r="C86" i="3"/>
  <c r="BK78" i="3"/>
  <c r="C78" i="3"/>
  <c r="BK69" i="3"/>
  <c r="BW76" i="4" s="1"/>
  <c r="C69" i="3"/>
  <c r="O76" i="4" s="1"/>
  <c r="BK63" i="3"/>
  <c r="BW49" i="4" s="1"/>
  <c r="BJ63" i="3"/>
  <c r="BV49" i="4" s="1"/>
  <c r="BI63" i="3"/>
  <c r="BU49" i="4" s="1"/>
  <c r="BH63" i="3"/>
  <c r="BT49" i="4" s="1"/>
  <c r="BG63" i="3"/>
  <c r="BS49" i="4" s="1"/>
  <c r="BF63" i="3"/>
  <c r="BR49" i="4" s="1"/>
  <c r="BE63" i="3"/>
  <c r="BQ49" i="4" s="1"/>
  <c r="BD63" i="3"/>
  <c r="BP49" i="4" s="1"/>
  <c r="BC63" i="3"/>
  <c r="BO49" i="4" s="1"/>
  <c r="BB63" i="3"/>
  <c r="BN49" i="4" s="1"/>
  <c r="BA63" i="3"/>
  <c r="BM49" i="4" s="1"/>
  <c r="AZ63" i="3"/>
  <c r="BL49" i="4" s="1"/>
  <c r="AY63" i="3"/>
  <c r="BK49" i="4" s="1"/>
  <c r="AX63" i="3"/>
  <c r="BJ49" i="4" s="1"/>
  <c r="AW63" i="3"/>
  <c r="BI49" i="4" s="1"/>
  <c r="AV63" i="3"/>
  <c r="BH49" i="4" s="1"/>
  <c r="AU63" i="3"/>
  <c r="BG49" i="4" s="1"/>
  <c r="AT63" i="3"/>
  <c r="BF49" i="4" s="1"/>
  <c r="AS63" i="3"/>
  <c r="BE49" i="4" s="1"/>
  <c r="AR63" i="3"/>
  <c r="BD49" i="4" s="1"/>
  <c r="AQ63" i="3"/>
  <c r="BC49" i="4" s="1"/>
  <c r="AP63" i="3"/>
  <c r="BB49" i="4" s="1"/>
  <c r="AO63" i="3"/>
  <c r="BA49" i="4" s="1"/>
  <c r="AN63" i="3"/>
  <c r="AZ49" i="4" s="1"/>
  <c r="AM63" i="3"/>
  <c r="AY49" i="4" s="1"/>
  <c r="AL63" i="3"/>
  <c r="AX49" i="4" s="1"/>
  <c r="AK63" i="3"/>
  <c r="AW49" i="4" s="1"/>
  <c r="AJ63" i="3"/>
  <c r="AV49" i="4" s="1"/>
  <c r="AI63" i="3"/>
  <c r="AU49" i="4" s="1"/>
  <c r="AH63" i="3"/>
  <c r="AT49" i="4" s="1"/>
  <c r="AG63" i="3"/>
  <c r="AS49" i="4" s="1"/>
  <c r="AF63" i="3"/>
  <c r="AR49" i="4" s="1"/>
  <c r="AE63" i="3"/>
  <c r="AQ49" i="4" s="1"/>
  <c r="AD63" i="3"/>
  <c r="AP49" i="4" s="1"/>
  <c r="AC63" i="3"/>
  <c r="AO49" i="4" s="1"/>
  <c r="AB63" i="3"/>
  <c r="AN49" i="4" s="1"/>
  <c r="AA63" i="3"/>
  <c r="AM49" i="4" s="1"/>
  <c r="Z63" i="3"/>
  <c r="AL49" i="4" s="1"/>
  <c r="Y63" i="3"/>
  <c r="AK49" i="4" s="1"/>
  <c r="X63" i="3"/>
  <c r="AJ49" i="4" s="1"/>
  <c r="W63" i="3"/>
  <c r="AI49" i="4" s="1"/>
  <c r="V63" i="3"/>
  <c r="AH49" i="4" s="1"/>
  <c r="U63" i="3"/>
  <c r="AG49" i="4" s="1"/>
  <c r="T63" i="3"/>
  <c r="AF49" i="4" s="1"/>
  <c r="S63" i="3"/>
  <c r="AE49" i="4" s="1"/>
  <c r="R63" i="3"/>
  <c r="AD49" i="4" s="1"/>
  <c r="Q63" i="3"/>
  <c r="AC49" i="4" s="1"/>
  <c r="P63" i="3"/>
  <c r="AB49" i="4" s="1"/>
  <c r="O63" i="3"/>
  <c r="AA49" i="4" s="1"/>
  <c r="N63" i="3"/>
  <c r="Z49" i="4" s="1"/>
  <c r="M63" i="3"/>
  <c r="Y49" i="4" s="1"/>
  <c r="L63" i="3"/>
  <c r="X49" i="4" s="1"/>
  <c r="K63" i="3"/>
  <c r="W49" i="4" s="1"/>
  <c r="J63" i="3"/>
  <c r="V49" i="4" s="1"/>
  <c r="I63" i="3"/>
  <c r="U49" i="4" s="1"/>
  <c r="H63" i="3"/>
  <c r="T49" i="4" s="1"/>
  <c r="G63" i="3"/>
  <c r="S49" i="4" s="1"/>
  <c r="F63" i="3"/>
  <c r="R49" i="4" s="1"/>
  <c r="E63" i="3"/>
  <c r="Q49" i="4" s="1"/>
  <c r="D63" i="3"/>
  <c r="P49" i="4" s="1"/>
  <c r="C63" i="3"/>
  <c r="O49" i="4" s="1"/>
  <c r="BK53" i="3"/>
  <c r="BW89" i="4" s="1"/>
  <c r="M89" i="4" s="1"/>
  <c r="BJ53" i="3"/>
  <c r="BV89" i="4" s="1"/>
  <c r="BI53" i="3"/>
  <c r="BU89" i="4" s="1"/>
  <c r="BH53" i="3"/>
  <c r="BT89" i="4" s="1"/>
  <c r="BG53" i="3"/>
  <c r="BS89" i="4" s="1"/>
  <c r="BF53" i="3"/>
  <c r="BR89" i="4" s="1"/>
  <c r="BE53" i="3"/>
  <c r="BQ89" i="4" s="1"/>
  <c r="BD53" i="3"/>
  <c r="BP89" i="4" s="1"/>
  <c r="BC53" i="3"/>
  <c r="BO89" i="4" s="1"/>
  <c r="BB53" i="3"/>
  <c r="BN89" i="4" s="1"/>
  <c r="BA53" i="3"/>
  <c r="BM89" i="4" s="1"/>
  <c r="AZ53" i="3"/>
  <c r="BL89" i="4" s="1"/>
  <c r="AY53" i="3"/>
  <c r="BK89" i="4" s="1"/>
  <c r="K89" i="4" s="1"/>
  <c r="AX53" i="3"/>
  <c r="BJ89" i="4" s="1"/>
  <c r="AW53" i="3"/>
  <c r="BI89" i="4" s="1"/>
  <c r="AV53" i="3"/>
  <c r="BH89" i="4" s="1"/>
  <c r="AU53" i="3"/>
  <c r="BG89" i="4" s="1"/>
  <c r="AT53" i="3"/>
  <c r="BF89" i="4" s="1"/>
  <c r="AS53" i="3"/>
  <c r="BE89" i="4" s="1"/>
  <c r="AR53" i="3"/>
  <c r="BD89" i="4" s="1"/>
  <c r="AQ53" i="3"/>
  <c r="BC89" i="4" s="1"/>
  <c r="AP53" i="3"/>
  <c r="BB89" i="4" s="1"/>
  <c r="AO53" i="3"/>
  <c r="BA89" i="4" s="1"/>
  <c r="AN53" i="3"/>
  <c r="AZ89" i="4" s="1"/>
  <c r="AM53" i="3"/>
  <c r="AY89" i="4" s="1"/>
  <c r="I89" i="4" s="1"/>
  <c r="AL53" i="3"/>
  <c r="AX89" i="4" s="1"/>
  <c r="AK53" i="3"/>
  <c r="AW89" i="4" s="1"/>
  <c r="AJ53" i="3"/>
  <c r="AV89" i="4" s="1"/>
  <c r="AI53" i="3"/>
  <c r="AU89" i="4" s="1"/>
  <c r="AH53" i="3"/>
  <c r="AT89" i="4" s="1"/>
  <c r="AG53" i="3"/>
  <c r="AS89" i="4" s="1"/>
  <c r="AF53" i="3"/>
  <c r="AR89" i="4" s="1"/>
  <c r="AE53" i="3"/>
  <c r="AQ89" i="4" s="1"/>
  <c r="AD53" i="3"/>
  <c r="AP89" i="4" s="1"/>
  <c r="AC53" i="3"/>
  <c r="AO89" i="4" s="1"/>
  <c r="AB53" i="3"/>
  <c r="AN89" i="4" s="1"/>
  <c r="AA53" i="3"/>
  <c r="AM89" i="4" s="1"/>
  <c r="G89" i="4" s="1"/>
  <c r="Z53" i="3"/>
  <c r="AL89" i="4" s="1"/>
  <c r="Y53" i="3"/>
  <c r="AK89" i="4" s="1"/>
  <c r="X53" i="3"/>
  <c r="AJ89" i="4" s="1"/>
  <c r="W53" i="3"/>
  <c r="AI89" i="4" s="1"/>
  <c r="V53" i="3"/>
  <c r="AH89" i="4" s="1"/>
  <c r="U53" i="3"/>
  <c r="AG89" i="4" s="1"/>
  <c r="T53" i="3"/>
  <c r="AF89" i="4" s="1"/>
  <c r="S53" i="3"/>
  <c r="AE89" i="4" s="1"/>
  <c r="R53" i="3"/>
  <c r="AD89" i="4" s="1"/>
  <c r="Q53" i="3"/>
  <c r="AC89" i="4" s="1"/>
  <c r="P53" i="3"/>
  <c r="AB89" i="4" s="1"/>
  <c r="O53" i="3"/>
  <c r="AA89" i="4" s="1"/>
  <c r="E89" i="4" s="1"/>
  <c r="N53" i="3"/>
  <c r="Z89" i="4" s="1"/>
  <c r="M53" i="3"/>
  <c r="Y89" i="4" s="1"/>
  <c r="L53" i="3"/>
  <c r="X89" i="4" s="1"/>
  <c r="K53" i="3"/>
  <c r="W89" i="4" s="1"/>
  <c r="J53" i="3"/>
  <c r="V89" i="4" s="1"/>
  <c r="I53" i="3"/>
  <c r="U89" i="4" s="1"/>
  <c r="H53" i="3"/>
  <c r="T89" i="4" s="1"/>
  <c r="G53" i="3"/>
  <c r="S89" i="4" s="1"/>
  <c r="F53" i="3"/>
  <c r="R89" i="4" s="1"/>
  <c r="E53" i="3"/>
  <c r="Q89" i="4" s="1"/>
  <c r="D53" i="3"/>
  <c r="P89" i="4" s="1"/>
  <c r="C53" i="3"/>
  <c r="O89" i="4" s="1"/>
  <c r="C89" i="4" s="1"/>
  <c r="BI48" i="3"/>
  <c r="E45" i="3"/>
  <c r="F45" i="3" s="1"/>
  <c r="G45" i="3" s="1"/>
  <c r="H45" i="3" s="1"/>
  <c r="I45" i="3" s="1"/>
  <c r="J45" i="3" s="1"/>
  <c r="K45" i="3" s="1"/>
  <c r="L45" i="3" s="1"/>
  <c r="M45" i="3" s="1"/>
  <c r="N45" i="3" s="1"/>
  <c r="O45" i="3" s="1"/>
  <c r="P45" i="3" s="1"/>
  <c r="Q45" i="3" s="1"/>
  <c r="R45" i="3" s="1"/>
  <c r="S45" i="3" s="1"/>
  <c r="T45" i="3" s="1"/>
  <c r="U45" i="3" s="1"/>
  <c r="V45" i="3" s="1"/>
  <c r="W45" i="3" s="1"/>
  <c r="X45" i="3" s="1"/>
  <c r="Y45" i="3" s="1"/>
  <c r="Z45" i="3" s="1"/>
  <c r="AA45" i="3" s="1"/>
  <c r="AB45" i="3" s="1"/>
  <c r="AC45" i="3" s="1"/>
  <c r="AD45" i="3" s="1"/>
  <c r="AE45" i="3" s="1"/>
  <c r="AF45" i="3" s="1"/>
  <c r="AG45" i="3" s="1"/>
  <c r="AH45" i="3" s="1"/>
  <c r="AI45" i="3" s="1"/>
  <c r="AJ45" i="3" s="1"/>
  <c r="AK45" i="3" s="1"/>
  <c r="AL45" i="3" s="1"/>
  <c r="AM45" i="3" s="1"/>
  <c r="AN45" i="3" s="1"/>
  <c r="AO45" i="3" s="1"/>
  <c r="AP45" i="3" s="1"/>
  <c r="AQ45" i="3" s="1"/>
  <c r="AR45" i="3" s="1"/>
  <c r="AS45" i="3" s="1"/>
  <c r="AT45" i="3" s="1"/>
  <c r="AU45" i="3" s="1"/>
  <c r="AV45" i="3" s="1"/>
  <c r="AW45" i="3" s="1"/>
  <c r="AX45" i="3" s="1"/>
  <c r="AY45" i="3" s="1"/>
  <c r="AZ45" i="3" s="1"/>
  <c r="BA45" i="3" s="1"/>
  <c r="BB45" i="3" s="1"/>
  <c r="BC45" i="3" s="1"/>
  <c r="BD45" i="3" s="1"/>
  <c r="BE45" i="3" s="1"/>
  <c r="BF45" i="3" s="1"/>
  <c r="BG45" i="3" s="1"/>
  <c r="BH45" i="3" s="1"/>
  <c r="BI45" i="3" s="1"/>
  <c r="BJ45" i="3" s="1"/>
  <c r="BK45" i="3" s="1"/>
  <c r="C45" i="3"/>
  <c r="C44" i="3"/>
  <c r="C43" i="3"/>
  <c r="C42" i="3"/>
  <c r="C41" i="3"/>
  <c r="C40" i="3"/>
  <c r="C39" i="3"/>
  <c r="C37" i="3"/>
  <c r="C36" i="3"/>
  <c r="C35" i="3"/>
  <c r="C34" i="3"/>
  <c r="AA19" i="3"/>
  <c r="BK17" i="3"/>
  <c r="BJ17" i="3"/>
  <c r="BI17" i="3"/>
  <c r="BH17" i="3"/>
  <c r="BG17" i="3"/>
  <c r="BF17" i="3"/>
  <c r="BE17" i="3"/>
  <c r="BD17" i="3"/>
  <c r="BC17" i="3"/>
  <c r="BB17" i="3"/>
  <c r="BA17" i="3"/>
  <c r="AZ17" i="3"/>
  <c r="AY17" i="3"/>
  <c r="AX17" i="3"/>
  <c r="AW17" i="3"/>
  <c r="AV17" i="3"/>
  <c r="AU17" i="3"/>
  <c r="AT17" i="3"/>
  <c r="AS17" i="3"/>
  <c r="AR17" i="3"/>
  <c r="AQ17" i="3"/>
  <c r="AP17" i="3"/>
  <c r="AO17" i="3"/>
  <c r="AN17" i="3"/>
  <c r="AM17" i="3"/>
  <c r="AL17" i="3"/>
  <c r="AK17" i="3"/>
  <c r="AJ17" i="3"/>
  <c r="AI17" i="3"/>
  <c r="AH17" i="3"/>
  <c r="AG17" i="3"/>
  <c r="AF17" i="3"/>
  <c r="AE17" i="3"/>
  <c r="AD17" i="3"/>
  <c r="AC17" i="3"/>
  <c r="AB17" i="3"/>
  <c r="AA17" i="3"/>
  <c r="Z17" i="3"/>
  <c r="Y17" i="3"/>
  <c r="X17" i="3"/>
  <c r="W17" i="3"/>
  <c r="V17" i="3"/>
  <c r="U17" i="3"/>
  <c r="T17" i="3"/>
  <c r="S17" i="3"/>
  <c r="R17" i="3"/>
  <c r="Q17" i="3"/>
  <c r="P17" i="3"/>
  <c r="O17" i="3"/>
  <c r="N17" i="3"/>
  <c r="M17" i="3"/>
  <c r="L17" i="3"/>
  <c r="K17" i="3"/>
  <c r="J17" i="3"/>
  <c r="I17" i="3"/>
  <c r="H17" i="3"/>
  <c r="G17" i="3"/>
  <c r="F17" i="3"/>
  <c r="E17" i="3"/>
  <c r="D17" i="3"/>
  <c r="D45" i="3" s="1"/>
  <c r="BK16" i="3"/>
  <c r="BJ16" i="3"/>
  <c r="BI16" i="3"/>
  <c r="BH16" i="3"/>
  <c r="BG16" i="3"/>
  <c r="BF16" i="3"/>
  <c r="BE16" i="3"/>
  <c r="BD16" i="3"/>
  <c r="BC16" i="3"/>
  <c r="BB16" i="3"/>
  <c r="BA16" i="3"/>
  <c r="AZ16" i="3"/>
  <c r="AY16" i="3"/>
  <c r="AX16" i="3"/>
  <c r="AW16" i="3"/>
  <c r="AV16" i="3"/>
  <c r="AU16" i="3"/>
  <c r="AT16" i="3"/>
  <c r="AS16" i="3"/>
  <c r="AR16" i="3"/>
  <c r="AQ16" i="3"/>
  <c r="AP16" i="3"/>
  <c r="AO16" i="3"/>
  <c r="AN16" i="3"/>
  <c r="AM16" i="3"/>
  <c r="AL16" i="3"/>
  <c r="AK16" i="3"/>
  <c r="AJ16" i="3"/>
  <c r="AI16" i="3"/>
  <c r="AH16" i="3"/>
  <c r="AG16" i="3"/>
  <c r="AF16" i="3"/>
  <c r="AE16" i="3"/>
  <c r="AD16" i="3"/>
  <c r="AC16" i="3"/>
  <c r="AB16" i="3"/>
  <c r="AA16" i="3"/>
  <c r="Z16" i="3"/>
  <c r="Y16" i="3"/>
  <c r="X16" i="3"/>
  <c r="W16" i="3"/>
  <c r="V16" i="3"/>
  <c r="U16" i="3"/>
  <c r="T16" i="3"/>
  <c r="S16" i="3"/>
  <c r="R16" i="3"/>
  <c r="Q16" i="3"/>
  <c r="P16" i="3"/>
  <c r="O16" i="3"/>
  <c r="N16" i="3"/>
  <c r="M16" i="3"/>
  <c r="L16" i="3"/>
  <c r="K16" i="3"/>
  <c r="J16" i="3"/>
  <c r="I16" i="3"/>
  <c r="H16" i="3"/>
  <c r="G16" i="3"/>
  <c r="F16" i="3"/>
  <c r="E16" i="3"/>
  <c r="D16" i="3"/>
  <c r="D44" i="3" s="1"/>
  <c r="E44" i="3" s="1"/>
  <c r="F44" i="3" s="1"/>
  <c r="G44" i="3" s="1"/>
  <c r="H44" i="3" s="1"/>
  <c r="I44" i="3" s="1"/>
  <c r="J44" i="3" s="1"/>
  <c r="K44" i="3" s="1"/>
  <c r="L44" i="3" s="1"/>
  <c r="M44" i="3" s="1"/>
  <c r="N44" i="3" s="1"/>
  <c r="O44" i="3" s="1"/>
  <c r="P44" i="3" s="1"/>
  <c r="Q44" i="3" s="1"/>
  <c r="R44" i="3" s="1"/>
  <c r="S44" i="3" s="1"/>
  <c r="T44" i="3" s="1"/>
  <c r="U44" i="3" s="1"/>
  <c r="V44" i="3" s="1"/>
  <c r="W44" i="3" s="1"/>
  <c r="X44" i="3" s="1"/>
  <c r="Y44" i="3" s="1"/>
  <c r="Z44" i="3" s="1"/>
  <c r="AA44" i="3" s="1"/>
  <c r="AB44" i="3" s="1"/>
  <c r="AC44" i="3" s="1"/>
  <c r="AD44" i="3" s="1"/>
  <c r="AE44" i="3" s="1"/>
  <c r="AF44" i="3" s="1"/>
  <c r="AG44" i="3" s="1"/>
  <c r="AH44" i="3" s="1"/>
  <c r="AI44" i="3" s="1"/>
  <c r="AJ44" i="3" s="1"/>
  <c r="AK44" i="3" s="1"/>
  <c r="AL44" i="3" s="1"/>
  <c r="AM44" i="3" s="1"/>
  <c r="AN44" i="3" s="1"/>
  <c r="AO44" i="3" s="1"/>
  <c r="AP44" i="3" s="1"/>
  <c r="AQ44" i="3" s="1"/>
  <c r="AR44" i="3" s="1"/>
  <c r="AS44" i="3" s="1"/>
  <c r="AT44" i="3" s="1"/>
  <c r="AU44" i="3" s="1"/>
  <c r="AV44" i="3" s="1"/>
  <c r="AW44" i="3" s="1"/>
  <c r="AX44" i="3" s="1"/>
  <c r="AY44" i="3" s="1"/>
  <c r="AZ44" i="3" s="1"/>
  <c r="BA44" i="3" s="1"/>
  <c r="BB44" i="3" s="1"/>
  <c r="BC44" i="3" s="1"/>
  <c r="BD44" i="3" s="1"/>
  <c r="BE44" i="3" s="1"/>
  <c r="BF44" i="3" s="1"/>
  <c r="BG44" i="3" s="1"/>
  <c r="BH44" i="3" s="1"/>
  <c r="BI44" i="3" s="1"/>
  <c r="BJ44" i="3" s="1"/>
  <c r="BK44" i="3" s="1"/>
  <c r="BK15" i="3"/>
  <c r="BJ15" i="3"/>
  <c r="BI15" i="3"/>
  <c r="BH15" i="3"/>
  <c r="BG15" i="3"/>
  <c r="BF15" i="3"/>
  <c r="BE15" i="3"/>
  <c r="BD15" i="3"/>
  <c r="BC15" i="3"/>
  <c r="BB15" i="3"/>
  <c r="BA15" i="3"/>
  <c r="AZ15" i="3"/>
  <c r="AY15" i="3"/>
  <c r="AX15" i="3"/>
  <c r="AW15" i="3"/>
  <c r="AV15" i="3"/>
  <c r="AU15" i="3"/>
  <c r="AT15" i="3"/>
  <c r="AS15" i="3"/>
  <c r="AR15" i="3"/>
  <c r="AQ15" i="3"/>
  <c r="AP15" i="3"/>
  <c r="AO15" i="3"/>
  <c r="AN15" i="3"/>
  <c r="AM15" i="3"/>
  <c r="AL15"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E15" i="3"/>
  <c r="D15" i="3"/>
  <c r="BK14" i="3"/>
  <c r="BJ14" i="3"/>
  <c r="BI14" i="3"/>
  <c r="BH14" i="3"/>
  <c r="BG14" i="3"/>
  <c r="BF14" i="3"/>
  <c r="BE14" i="3"/>
  <c r="BD14" i="3"/>
  <c r="BC14" i="3"/>
  <c r="BB14" i="3"/>
  <c r="BA14" i="3"/>
  <c r="AZ14" i="3"/>
  <c r="AY14" i="3"/>
  <c r="AX14" i="3"/>
  <c r="AW14" i="3"/>
  <c r="AV14" i="3"/>
  <c r="AU14" i="3"/>
  <c r="AT14" i="3"/>
  <c r="AS14" i="3"/>
  <c r="AR14" i="3"/>
  <c r="AQ14" i="3"/>
  <c r="AP14" i="3"/>
  <c r="AO14" i="3"/>
  <c r="AN14" i="3"/>
  <c r="AM14" i="3"/>
  <c r="AL14" i="3"/>
  <c r="AK14" i="3"/>
  <c r="AJ14" i="3"/>
  <c r="AI14" i="3"/>
  <c r="AH14" i="3"/>
  <c r="AG14" i="3"/>
  <c r="AF14" i="3"/>
  <c r="AE14" i="3"/>
  <c r="AD14" i="3"/>
  <c r="AC14" i="3"/>
  <c r="AB14" i="3"/>
  <c r="AA14" i="3"/>
  <c r="Z14" i="3"/>
  <c r="Y14" i="3"/>
  <c r="X14" i="3"/>
  <c r="W14" i="3"/>
  <c r="V14" i="3"/>
  <c r="U14" i="3"/>
  <c r="T14" i="3"/>
  <c r="S14" i="3"/>
  <c r="R14" i="3"/>
  <c r="Q14" i="3"/>
  <c r="P14" i="3"/>
  <c r="O14" i="3"/>
  <c r="N14" i="3"/>
  <c r="M14" i="3"/>
  <c r="L14" i="3"/>
  <c r="K14" i="3"/>
  <c r="J14" i="3"/>
  <c r="I14" i="3"/>
  <c r="H14" i="3"/>
  <c r="G14" i="3"/>
  <c r="F14" i="3"/>
  <c r="E14" i="3"/>
  <c r="D14" i="3"/>
  <c r="D42" i="3" s="1"/>
  <c r="E42" i="3" s="1"/>
  <c r="F42" i="3" s="1"/>
  <c r="G42" i="3" s="1"/>
  <c r="H42" i="3" s="1"/>
  <c r="I42" i="3" s="1"/>
  <c r="J42" i="3" s="1"/>
  <c r="K42" i="3" s="1"/>
  <c r="L42" i="3" s="1"/>
  <c r="M42" i="3" s="1"/>
  <c r="N42" i="3" s="1"/>
  <c r="O42" i="3" s="1"/>
  <c r="P42" i="3" s="1"/>
  <c r="Q42" i="3" s="1"/>
  <c r="R42" i="3" s="1"/>
  <c r="S42" i="3" s="1"/>
  <c r="T42" i="3" s="1"/>
  <c r="U42" i="3" s="1"/>
  <c r="V42" i="3" s="1"/>
  <c r="W42" i="3" s="1"/>
  <c r="X42" i="3" s="1"/>
  <c r="Y42" i="3" s="1"/>
  <c r="Z42" i="3" s="1"/>
  <c r="AA42" i="3" s="1"/>
  <c r="AB42" i="3" s="1"/>
  <c r="AC42" i="3" s="1"/>
  <c r="AD42" i="3" s="1"/>
  <c r="AE42" i="3" s="1"/>
  <c r="AF42" i="3" s="1"/>
  <c r="AG42" i="3" s="1"/>
  <c r="AH42" i="3" s="1"/>
  <c r="AI42" i="3" s="1"/>
  <c r="AJ42" i="3" s="1"/>
  <c r="AK42" i="3" s="1"/>
  <c r="AL42" i="3" s="1"/>
  <c r="AM42" i="3" s="1"/>
  <c r="AN42" i="3" s="1"/>
  <c r="AO42" i="3" s="1"/>
  <c r="AP42" i="3" s="1"/>
  <c r="AQ42" i="3" s="1"/>
  <c r="AR42" i="3" s="1"/>
  <c r="AS42" i="3" s="1"/>
  <c r="AT42" i="3" s="1"/>
  <c r="AU42" i="3" s="1"/>
  <c r="AV42" i="3" s="1"/>
  <c r="AW42" i="3" s="1"/>
  <c r="AX42" i="3" s="1"/>
  <c r="AY42" i="3" s="1"/>
  <c r="AZ42" i="3" s="1"/>
  <c r="BA42" i="3" s="1"/>
  <c r="BB42" i="3" s="1"/>
  <c r="BC42" i="3" s="1"/>
  <c r="BD42" i="3" s="1"/>
  <c r="BE42" i="3" s="1"/>
  <c r="BF42" i="3" s="1"/>
  <c r="BG42" i="3" s="1"/>
  <c r="BH42" i="3" s="1"/>
  <c r="BI42" i="3" s="1"/>
  <c r="BJ42" i="3" s="1"/>
  <c r="BK42" i="3" s="1"/>
  <c r="BK13" i="3"/>
  <c r="BJ13" i="3"/>
  <c r="BI13" i="3"/>
  <c r="BH13" i="3"/>
  <c r="BG13" i="3"/>
  <c r="BF13" i="3"/>
  <c r="BE13" i="3"/>
  <c r="BD13" i="3"/>
  <c r="BC13" i="3"/>
  <c r="BB13" i="3"/>
  <c r="BA13" i="3"/>
  <c r="AZ13" i="3"/>
  <c r="AY13" i="3"/>
  <c r="AX13" i="3"/>
  <c r="AW13" i="3"/>
  <c r="AV13" i="3"/>
  <c r="AU13" i="3"/>
  <c r="AT13" i="3"/>
  <c r="AS13" i="3"/>
  <c r="AR13" i="3"/>
  <c r="AQ13" i="3"/>
  <c r="AP13" i="3"/>
  <c r="AO13" i="3"/>
  <c r="AN13" i="3"/>
  <c r="AM13" i="3"/>
  <c r="AL13" i="3"/>
  <c r="AK13" i="3"/>
  <c r="AJ13" i="3"/>
  <c r="AI13" i="3"/>
  <c r="AH13" i="3"/>
  <c r="AG13" i="3"/>
  <c r="AF13" i="3"/>
  <c r="AE13" i="3"/>
  <c r="AD13" i="3"/>
  <c r="AC13" i="3"/>
  <c r="AB13" i="3"/>
  <c r="AA13" i="3"/>
  <c r="Z13" i="3"/>
  <c r="Y13" i="3"/>
  <c r="X13" i="3"/>
  <c r="W13" i="3"/>
  <c r="V13" i="3"/>
  <c r="U13" i="3"/>
  <c r="T13" i="3"/>
  <c r="S13" i="3"/>
  <c r="R13" i="3"/>
  <c r="Q13" i="3"/>
  <c r="P13" i="3"/>
  <c r="O13" i="3"/>
  <c r="N13" i="3"/>
  <c r="M13" i="3"/>
  <c r="L13" i="3"/>
  <c r="K13" i="3"/>
  <c r="J13" i="3"/>
  <c r="I13" i="3"/>
  <c r="H13" i="3"/>
  <c r="G13" i="3"/>
  <c r="F13" i="3"/>
  <c r="E13" i="3"/>
  <c r="D13" i="3"/>
  <c r="BK12" i="3"/>
  <c r="BJ12" i="3"/>
  <c r="BI12" i="3"/>
  <c r="BH12" i="3"/>
  <c r="BG12" i="3"/>
  <c r="BF12" i="3"/>
  <c r="BE12" i="3"/>
  <c r="BD12" i="3"/>
  <c r="BC12" i="3"/>
  <c r="BB12" i="3"/>
  <c r="BA12" i="3"/>
  <c r="AZ12" i="3"/>
  <c r="AY12" i="3"/>
  <c r="AX12" i="3"/>
  <c r="AW12" i="3"/>
  <c r="AV12" i="3"/>
  <c r="AU12" i="3"/>
  <c r="AT12" i="3"/>
  <c r="AS12" i="3"/>
  <c r="AR12" i="3"/>
  <c r="AQ12" i="3"/>
  <c r="AP12" i="3"/>
  <c r="AO12" i="3"/>
  <c r="AN12" i="3"/>
  <c r="AM12" i="3"/>
  <c r="AL12" i="3"/>
  <c r="AK12" i="3"/>
  <c r="AJ12" i="3"/>
  <c r="AI12" i="3"/>
  <c r="AH12" i="3"/>
  <c r="AG12" i="3"/>
  <c r="AF12" i="3"/>
  <c r="AE12" i="3"/>
  <c r="AD12" i="3"/>
  <c r="AC12" i="3"/>
  <c r="AB12" i="3"/>
  <c r="AA12" i="3"/>
  <c r="Z12" i="3"/>
  <c r="Y12" i="3"/>
  <c r="X12" i="3"/>
  <c r="W12" i="3"/>
  <c r="V12" i="3"/>
  <c r="U12" i="3"/>
  <c r="T12" i="3"/>
  <c r="S12" i="3"/>
  <c r="R12" i="3"/>
  <c r="Q12" i="3"/>
  <c r="P12" i="3"/>
  <c r="O12" i="3"/>
  <c r="N12" i="3"/>
  <c r="M12" i="3"/>
  <c r="L12" i="3"/>
  <c r="K12" i="3"/>
  <c r="J12" i="3"/>
  <c r="I12" i="3"/>
  <c r="H12" i="3"/>
  <c r="G12" i="3"/>
  <c r="F12" i="3"/>
  <c r="E12" i="3"/>
  <c r="D12" i="3"/>
  <c r="BK11" i="3"/>
  <c r="BJ11" i="3"/>
  <c r="BI11" i="3"/>
  <c r="BH11" i="3"/>
  <c r="BG11" i="3"/>
  <c r="BF11" i="3"/>
  <c r="BE11" i="3"/>
  <c r="BD11" i="3"/>
  <c r="BC11" i="3"/>
  <c r="BB11" i="3"/>
  <c r="BA11" i="3"/>
  <c r="AZ11" i="3"/>
  <c r="AY11" i="3"/>
  <c r="AX11" i="3"/>
  <c r="AW11" i="3"/>
  <c r="AV11" i="3"/>
  <c r="AU11" i="3"/>
  <c r="AT11" i="3"/>
  <c r="AS11" i="3"/>
  <c r="AR11" i="3"/>
  <c r="AQ11" i="3"/>
  <c r="AP11" i="3"/>
  <c r="AO11" i="3"/>
  <c r="AN11" i="3"/>
  <c r="AM11" i="3"/>
  <c r="AL11" i="3"/>
  <c r="AK11" i="3"/>
  <c r="AJ11" i="3"/>
  <c r="AI11" i="3"/>
  <c r="AH11" i="3"/>
  <c r="AG11" i="3"/>
  <c r="AF11" i="3"/>
  <c r="AE11" i="3"/>
  <c r="AD11" i="3"/>
  <c r="AC11" i="3"/>
  <c r="AB11" i="3"/>
  <c r="AA11" i="3"/>
  <c r="Z11" i="3"/>
  <c r="Y11" i="3"/>
  <c r="X11" i="3"/>
  <c r="W11" i="3"/>
  <c r="V11" i="3"/>
  <c r="U11" i="3"/>
  <c r="T11" i="3"/>
  <c r="S11" i="3"/>
  <c r="R11" i="3"/>
  <c r="Q11" i="3"/>
  <c r="P11" i="3"/>
  <c r="O11" i="3"/>
  <c r="N11" i="3"/>
  <c r="M11" i="3"/>
  <c r="L11" i="3"/>
  <c r="K11" i="3"/>
  <c r="J11" i="3"/>
  <c r="I11" i="3"/>
  <c r="H11" i="3"/>
  <c r="G11" i="3"/>
  <c r="F11" i="3"/>
  <c r="E11" i="3"/>
  <c r="D11" i="3"/>
  <c r="BK9" i="3"/>
  <c r="BJ9" i="3"/>
  <c r="BI9" i="3"/>
  <c r="BH9" i="3"/>
  <c r="BG9" i="3"/>
  <c r="BF9" i="3"/>
  <c r="BE9" i="3"/>
  <c r="BD9" i="3"/>
  <c r="BC9" i="3"/>
  <c r="BB9" i="3"/>
  <c r="BA9" i="3"/>
  <c r="AZ9" i="3"/>
  <c r="AY9" i="3"/>
  <c r="AX9" i="3"/>
  <c r="AW9" i="3"/>
  <c r="AV9" i="3"/>
  <c r="AU9" i="3"/>
  <c r="AT9" i="3"/>
  <c r="AS9" i="3"/>
  <c r="AR9" i="3"/>
  <c r="AQ9" i="3"/>
  <c r="AP9" i="3"/>
  <c r="AO9" i="3"/>
  <c r="AN9" i="3"/>
  <c r="AM9" i="3"/>
  <c r="AL9"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E9" i="3"/>
  <c r="D9" i="3"/>
  <c r="BK8" i="3"/>
  <c r="BJ8" i="3"/>
  <c r="BI8" i="3"/>
  <c r="BH8" i="3"/>
  <c r="BG8" i="3"/>
  <c r="BF8" i="3"/>
  <c r="BE8" i="3"/>
  <c r="BD8" i="3"/>
  <c r="BC8" i="3"/>
  <c r="BB8" i="3"/>
  <c r="BA8" i="3"/>
  <c r="AZ8" i="3"/>
  <c r="AY8" i="3"/>
  <c r="AX8" i="3"/>
  <c r="AW8" i="3"/>
  <c r="AV8" i="3"/>
  <c r="AU8" i="3"/>
  <c r="AT8" i="3"/>
  <c r="AS8" i="3"/>
  <c r="AR8" i="3"/>
  <c r="AQ8" i="3"/>
  <c r="AP8" i="3"/>
  <c r="AO8" i="3"/>
  <c r="AN8" i="3"/>
  <c r="AM8" i="3"/>
  <c r="AL8" i="3"/>
  <c r="AK8" i="3"/>
  <c r="AJ8" i="3"/>
  <c r="AI8" i="3"/>
  <c r="AH8" i="3"/>
  <c r="AG8" i="3"/>
  <c r="AF8" i="3"/>
  <c r="AE8" i="3"/>
  <c r="AD8" i="3"/>
  <c r="AC8" i="3"/>
  <c r="AB8" i="3"/>
  <c r="AA8" i="3"/>
  <c r="Z8" i="3"/>
  <c r="Y8" i="3"/>
  <c r="X8" i="3"/>
  <c r="W8" i="3"/>
  <c r="V8" i="3"/>
  <c r="U8" i="3"/>
  <c r="T8" i="3"/>
  <c r="S8" i="3"/>
  <c r="R8" i="3"/>
  <c r="Q8" i="3"/>
  <c r="P8" i="3"/>
  <c r="O8" i="3"/>
  <c r="N8" i="3"/>
  <c r="M8" i="3"/>
  <c r="L8" i="3"/>
  <c r="K8" i="3"/>
  <c r="J8" i="3"/>
  <c r="I8" i="3"/>
  <c r="H8" i="3"/>
  <c r="G8" i="3"/>
  <c r="F8" i="3"/>
  <c r="E8" i="3"/>
  <c r="D8" i="3"/>
  <c r="D36" i="3" s="1"/>
  <c r="E36" i="3" s="1"/>
  <c r="F36" i="3" s="1"/>
  <c r="G36" i="3" s="1"/>
  <c r="H36" i="3" s="1"/>
  <c r="I36" i="3" s="1"/>
  <c r="J36" i="3" s="1"/>
  <c r="K36" i="3" s="1"/>
  <c r="L36" i="3" s="1"/>
  <c r="M36" i="3" s="1"/>
  <c r="N36" i="3" s="1"/>
  <c r="O36" i="3" s="1"/>
  <c r="P36" i="3" s="1"/>
  <c r="Q36" i="3" s="1"/>
  <c r="R36" i="3" s="1"/>
  <c r="S36" i="3" s="1"/>
  <c r="T36" i="3" s="1"/>
  <c r="U36" i="3" s="1"/>
  <c r="V36" i="3" s="1"/>
  <c r="W36" i="3" s="1"/>
  <c r="X36" i="3" s="1"/>
  <c r="Y36" i="3" s="1"/>
  <c r="Z36" i="3" s="1"/>
  <c r="AA36" i="3" s="1"/>
  <c r="AB36" i="3" s="1"/>
  <c r="AC36" i="3" s="1"/>
  <c r="AD36" i="3" s="1"/>
  <c r="AE36" i="3" s="1"/>
  <c r="AF36" i="3" s="1"/>
  <c r="AG36" i="3" s="1"/>
  <c r="AH36" i="3" s="1"/>
  <c r="AI36" i="3" s="1"/>
  <c r="AJ36" i="3" s="1"/>
  <c r="AK36" i="3" s="1"/>
  <c r="AL36" i="3" s="1"/>
  <c r="AM36" i="3" s="1"/>
  <c r="AN36" i="3" s="1"/>
  <c r="AO36" i="3" s="1"/>
  <c r="AP36" i="3" s="1"/>
  <c r="AQ36" i="3" s="1"/>
  <c r="AR36" i="3" s="1"/>
  <c r="AS36" i="3" s="1"/>
  <c r="AT36" i="3" s="1"/>
  <c r="AU36" i="3" s="1"/>
  <c r="AV36" i="3" s="1"/>
  <c r="AW36" i="3" s="1"/>
  <c r="AX36" i="3" s="1"/>
  <c r="AY36" i="3" s="1"/>
  <c r="AZ36" i="3" s="1"/>
  <c r="BA36" i="3" s="1"/>
  <c r="BB36" i="3" s="1"/>
  <c r="BC36" i="3" s="1"/>
  <c r="BD36" i="3" s="1"/>
  <c r="BE36" i="3" s="1"/>
  <c r="BF36" i="3" s="1"/>
  <c r="BG36" i="3" s="1"/>
  <c r="BH36" i="3" s="1"/>
  <c r="BI36" i="3" s="1"/>
  <c r="BJ36" i="3" s="1"/>
  <c r="BK36" i="3" s="1"/>
  <c r="BK7" i="3"/>
  <c r="BJ7" i="3"/>
  <c r="BI7" i="3"/>
  <c r="BH7" i="3"/>
  <c r="BG7" i="3"/>
  <c r="BF7" i="3"/>
  <c r="BE7" i="3"/>
  <c r="BD7" i="3"/>
  <c r="BC7" i="3"/>
  <c r="BB7" i="3"/>
  <c r="BA7" i="3"/>
  <c r="AZ7" i="3"/>
  <c r="AY7" i="3"/>
  <c r="AX7" i="3"/>
  <c r="AW7" i="3"/>
  <c r="AV7" i="3"/>
  <c r="AU7" i="3"/>
  <c r="AT7" i="3"/>
  <c r="AS7" i="3"/>
  <c r="AR7" i="3"/>
  <c r="AQ7" i="3"/>
  <c r="AP7" i="3"/>
  <c r="AO7" i="3"/>
  <c r="AN7" i="3"/>
  <c r="AM7" i="3"/>
  <c r="AL7" i="3"/>
  <c r="AK7" i="3"/>
  <c r="AJ7" i="3"/>
  <c r="AI7" i="3"/>
  <c r="AH7" i="3"/>
  <c r="AG7" i="3"/>
  <c r="AF7" i="3"/>
  <c r="AE7" i="3"/>
  <c r="AD7" i="3"/>
  <c r="AC7" i="3"/>
  <c r="AB7" i="3"/>
  <c r="AA7" i="3"/>
  <c r="Z7" i="3"/>
  <c r="Y7" i="3"/>
  <c r="X7" i="3"/>
  <c r="W7" i="3"/>
  <c r="V7" i="3"/>
  <c r="U7" i="3"/>
  <c r="T7" i="3"/>
  <c r="S7" i="3"/>
  <c r="R7" i="3"/>
  <c r="Q7" i="3"/>
  <c r="P7" i="3"/>
  <c r="O7" i="3"/>
  <c r="N7" i="3"/>
  <c r="M7" i="3"/>
  <c r="L7" i="3"/>
  <c r="K7" i="3"/>
  <c r="J7" i="3"/>
  <c r="I7" i="3"/>
  <c r="H7" i="3"/>
  <c r="G7" i="3"/>
  <c r="F7" i="3"/>
  <c r="E7" i="3"/>
  <c r="D7" i="3"/>
  <c r="D35" i="3" s="1"/>
  <c r="E35" i="3" s="1"/>
  <c r="F35" i="3" s="1"/>
  <c r="G35" i="3" s="1"/>
  <c r="H35" i="3" s="1"/>
  <c r="I35" i="3" s="1"/>
  <c r="J35" i="3" s="1"/>
  <c r="K35" i="3" s="1"/>
  <c r="L35" i="3" s="1"/>
  <c r="M35" i="3" s="1"/>
  <c r="N35" i="3" s="1"/>
  <c r="O35" i="3" s="1"/>
  <c r="P35" i="3" s="1"/>
  <c r="Q35" i="3" s="1"/>
  <c r="R35" i="3" s="1"/>
  <c r="S35" i="3" s="1"/>
  <c r="T35" i="3" s="1"/>
  <c r="U35" i="3" s="1"/>
  <c r="V35" i="3" s="1"/>
  <c r="W35" i="3" s="1"/>
  <c r="X35" i="3" s="1"/>
  <c r="Y35" i="3" s="1"/>
  <c r="Z35" i="3" s="1"/>
  <c r="AA35" i="3" s="1"/>
  <c r="AB35" i="3" s="1"/>
  <c r="AC35" i="3" s="1"/>
  <c r="AD35" i="3" s="1"/>
  <c r="AE35" i="3" s="1"/>
  <c r="AF35" i="3" s="1"/>
  <c r="AG35" i="3" s="1"/>
  <c r="AH35" i="3" s="1"/>
  <c r="AI35" i="3" s="1"/>
  <c r="AJ35" i="3" s="1"/>
  <c r="AK35" i="3" s="1"/>
  <c r="AL35" i="3" s="1"/>
  <c r="AM35" i="3" s="1"/>
  <c r="AN35" i="3" s="1"/>
  <c r="AO35" i="3" s="1"/>
  <c r="AP35" i="3" s="1"/>
  <c r="AQ35" i="3" s="1"/>
  <c r="AR35" i="3" s="1"/>
  <c r="AS35" i="3" s="1"/>
  <c r="AT35" i="3" s="1"/>
  <c r="AU35" i="3" s="1"/>
  <c r="AV35" i="3" s="1"/>
  <c r="AW35" i="3" s="1"/>
  <c r="AX35" i="3" s="1"/>
  <c r="AY35" i="3" s="1"/>
  <c r="AZ35" i="3" s="1"/>
  <c r="BA35" i="3" s="1"/>
  <c r="BB35" i="3" s="1"/>
  <c r="BC35" i="3" s="1"/>
  <c r="BD35" i="3" s="1"/>
  <c r="BE35" i="3" s="1"/>
  <c r="BF35" i="3" s="1"/>
  <c r="BG35" i="3" s="1"/>
  <c r="BH35" i="3" s="1"/>
  <c r="BI35" i="3" s="1"/>
  <c r="BJ35" i="3" s="1"/>
  <c r="BK35" i="3" s="1"/>
  <c r="BK6" i="3"/>
  <c r="BJ6" i="3"/>
  <c r="BI6" i="3"/>
  <c r="BH6" i="3"/>
  <c r="BG6" i="3"/>
  <c r="BF6" i="3"/>
  <c r="BE6" i="3"/>
  <c r="BD6" i="3"/>
  <c r="BC6" i="3"/>
  <c r="BB6" i="3"/>
  <c r="BA6" i="3"/>
  <c r="AZ6" i="3"/>
  <c r="AY6" i="3"/>
  <c r="AX6" i="3"/>
  <c r="AW6" i="3"/>
  <c r="AV6" i="3"/>
  <c r="AU6" i="3"/>
  <c r="AT6" i="3"/>
  <c r="AS6" i="3"/>
  <c r="AR6" i="3"/>
  <c r="AQ6" i="3"/>
  <c r="AP6" i="3"/>
  <c r="AO6" i="3"/>
  <c r="AN6" i="3"/>
  <c r="AM6" i="3"/>
  <c r="AL6" i="3"/>
  <c r="AK6" i="3"/>
  <c r="AJ6" i="3"/>
  <c r="AI6" i="3"/>
  <c r="AH6" i="3"/>
  <c r="AG6" i="3"/>
  <c r="AF6" i="3"/>
  <c r="AE6" i="3"/>
  <c r="AD6" i="3"/>
  <c r="AC6" i="3"/>
  <c r="AB6" i="3"/>
  <c r="AA6" i="3"/>
  <c r="Z6" i="3"/>
  <c r="Y6" i="3"/>
  <c r="X6" i="3"/>
  <c r="W6" i="3"/>
  <c r="V6" i="3"/>
  <c r="U6" i="3"/>
  <c r="T6" i="3"/>
  <c r="S6" i="3"/>
  <c r="R6" i="3"/>
  <c r="Q6" i="3"/>
  <c r="P6" i="3"/>
  <c r="O6" i="3"/>
  <c r="N6" i="3"/>
  <c r="M6" i="3"/>
  <c r="L6" i="3"/>
  <c r="K6" i="3"/>
  <c r="J6" i="3"/>
  <c r="I6" i="3"/>
  <c r="H6" i="3"/>
  <c r="G6" i="3"/>
  <c r="F6" i="3"/>
  <c r="E6" i="3"/>
  <c r="D6" i="3"/>
  <c r="F159" i="2"/>
  <c r="G159" i="2" s="1"/>
  <c r="H159" i="2" s="1"/>
  <c r="I159" i="2" s="1"/>
  <c r="J159" i="2" s="1"/>
  <c r="K159" i="2" s="1"/>
  <c r="L159" i="2" s="1"/>
  <c r="M159" i="2" s="1"/>
  <c r="N159" i="2" s="1"/>
  <c r="O159" i="2" s="1"/>
  <c r="D159" i="2"/>
  <c r="E159" i="2" s="1"/>
  <c r="AK157" i="2"/>
  <c r="AI157" i="2"/>
  <c r="L157" i="2"/>
  <c r="K157" i="2"/>
  <c r="L154" i="2"/>
  <c r="K154" i="2"/>
  <c r="G154" i="2"/>
  <c r="E152" i="2"/>
  <c r="F152" i="2" s="1"/>
  <c r="G152" i="2" s="1"/>
  <c r="H152" i="2" s="1"/>
  <c r="I152" i="2" s="1"/>
  <c r="J152" i="2" s="1"/>
  <c r="K152" i="2" s="1"/>
  <c r="L152" i="2" s="1"/>
  <c r="M152" i="2" s="1"/>
  <c r="N152" i="2" s="1"/>
  <c r="O152" i="2" s="1"/>
  <c r="D152" i="2"/>
  <c r="AX150" i="2"/>
  <c r="AL150" i="2"/>
  <c r="AJ150" i="2"/>
  <c r="AJ124" i="3" s="1"/>
  <c r="AH150" i="2"/>
  <c r="AC150" i="2"/>
  <c r="AC124" i="3" s="1"/>
  <c r="Q150" i="2"/>
  <c r="Q124" i="3" s="1"/>
  <c r="P150" i="2"/>
  <c r="L150" i="2"/>
  <c r="L124" i="3" s="1"/>
  <c r="J150" i="2"/>
  <c r="L147" i="2"/>
  <c r="J147" i="2"/>
  <c r="P145" i="2"/>
  <c r="Q145" i="2" s="1"/>
  <c r="R145" i="2" s="1"/>
  <c r="S145" i="2" s="1"/>
  <c r="T145" i="2" s="1"/>
  <c r="U145" i="2" s="1"/>
  <c r="V145" i="2" s="1"/>
  <c r="W145" i="2" s="1"/>
  <c r="X145" i="2" s="1"/>
  <c r="Y145" i="2" s="1"/>
  <c r="Z145" i="2" s="1"/>
  <c r="AA145" i="2" s="1"/>
  <c r="D145" i="2"/>
  <c r="E145" i="2" s="1"/>
  <c r="F145" i="2" s="1"/>
  <c r="G145" i="2" s="1"/>
  <c r="H145" i="2" s="1"/>
  <c r="I145" i="2" s="1"/>
  <c r="J145" i="2" s="1"/>
  <c r="K145" i="2" s="1"/>
  <c r="L145" i="2" s="1"/>
  <c r="M145" i="2" s="1"/>
  <c r="N145" i="2" s="1"/>
  <c r="O145" i="2" s="1"/>
  <c r="BI143" i="2"/>
  <c r="BH143" i="2"/>
  <c r="BH122" i="3" s="1"/>
  <c r="BG143" i="2"/>
  <c r="BG122" i="3" s="1"/>
  <c r="BE143" i="2"/>
  <c r="BC143" i="2"/>
  <c r="BC122" i="3" s="1"/>
  <c r="AZ143" i="2"/>
  <c r="AV143" i="2"/>
  <c r="AV122" i="3" s="1"/>
  <c r="AU143" i="2"/>
  <c r="AU122" i="3" s="1"/>
  <c r="AS143" i="2"/>
  <c r="AS122" i="3" s="1"/>
  <c r="AQ143" i="2"/>
  <c r="AQ122" i="3" s="1"/>
  <c r="AI143" i="2"/>
  <c r="AI122" i="3" s="1"/>
  <c r="AG143" i="2"/>
  <c r="AG122" i="3" s="1"/>
  <c r="AE143" i="2"/>
  <c r="AE122" i="3" s="1"/>
  <c r="U143" i="2"/>
  <c r="U122" i="3" s="1"/>
  <c r="S143" i="2"/>
  <c r="S122" i="3" s="1"/>
  <c r="M143" i="2"/>
  <c r="M122" i="3" s="1"/>
  <c r="L143" i="2"/>
  <c r="L122" i="3" s="1"/>
  <c r="K143" i="2"/>
  <c r="K122" i="3" s="1"/>
  <c r="I143" i="2"/>
  <c r="I122" i="3" s="1"/>
  <c r="G143" i="2"/>
  <c r="G122" i="3" s="1"/>
  <c r="C139" i="2"/>
  <c r="D138" i="2"/>
  <c r="E138" i="2" s="1"/>
  <c r="F138" i="2" s="1"/>
  <c r="G138" i="2" s="1"/>
  <c r="E137" i="2"/>
  <c r="F137" i="2" s="1"/>
  <c r="G137" i="2" s="1"/>
  <c r="D137" i="2"/>
  <c r="D136" i="2"/>
  <c r="E136" i="2" s="1"/>
  <c r="D135" i="2"/>
  <c r="X154" i="2" s="1"/>
  <c r="C135" i="2"/>
  <c r="M154" i="2" s="1"/>
  <c r="F134" i="2"/>
  <c r="G134" i="2" s="1"/>
  <c r="E134" i="2"/>
  <c r="D134" i="2"/>
  <c r="E133" i="2"/>
  <c r="F133" i="2" s="1"/>
  <c r="G133" i="2" s="1"/>
  <c r="D133" i="2"/>
  <c r="E132" i="2"/>
  <c r="E135" i="2" s="1"/>
  <c r="D132" i="2"/>
  <c r="C131" i="2"/>
  <c r="N147" i="2" s="1"/>
  <c r="D130" i="2"/>
  <c r="E130" i="2" s="1"/>
  <c r="F130" i="2" s="1"/>
  <c r="G130" i="2" s="1"/>
  <c r="D129" i="2"/>
  <c r="E129" i="2" s="1"/>
  <c r="F129" i="2" s="1"/>
  <c r="G129" i="2" s="1"/>
  <c r="D128" i="2"/>
  <c r="D131" i="2" s="1"/>
  <c r="D124" i="2"/>
  <c r="P159" i="2" s="1"/>
  <c r="Q159" i="2" s="1"/>
  <c r="R159" i="2" s="1"/>
  <c r="S159" i="2" s="1"/>
  <c r="T159" i="2" s="1"/>
  <c r="U159" i="2" s="1"/>
  <c r="V159" i="2" s="1"/>
  <c r="W159" i="2" s="1"/>
  <c r="X159" i="2" s="1"/>
  <c r="Y159" i="2" s="1"/>
  <c r="Z159" i="2" s="1"/>
  <c r="AA159" i="2" s="1"/>
  <c r="D123" i="2"/>
  <c r="P152" i="2" s="1"/>
  <c r="Q152" i="2" s="1"/>
  <c r="R152" i="2" s="1"/>
  <c r="S152" i="2" s="1"/>
  <c r="T152" i="2" s="1"/>
  <c r="U152" i="2" s="1"/>
  <c r="V152" i="2" s="1"/>
  <c r="W152" i="2" s="1"/>
  <c r="X152" i="2" s="1"/>
  <c r="Y152" i="2" s="1"/>
  <c r="Z152" i="2" s="1"/>
  <c r="AA152" i="2" s="1"/>
  <c r="D122" i="2"/>
  <c r="E122" i="2" s="1"/>
  <c r="G118" i="2"/>
  <c r="F118" i="2"/>
  <c r="AU157" i="2" s="1"/>
  <c r="E118" i="2"/>
  <c r="D118" i="2"/>
  <c r="C118" i="2"/>
  <c r="M157" i="2" s="1"/>
  <c r="G115" i="2"/>
  <c r="BA150" i="2" s="1"/>
  <c r="F115" i="2"/>
  <c r="AU150" i="2" s="1"/>
  <c r="E115" i="2"/>
  <c r="AI150" i="2" s="1"/>
  <c r="D115" i="2"/>
  <c r="W150" i="2" s="1"/>
  <c r="C115" i="2"/>
  <c r="N150" i="2" s="1"/>
  <c r="G112" i="2"/>
  <c r="BD143" i="2" s="1"/>
  <c r="F112" i="2"/>
  <c r="AR143" i="2" s="1"/>
  <c r="E112" i="2"/>
  <c r="AF143" i="2" s="1"/>
  <c r="D112" i="2"/>
  <c r="T143" i="2" s="1"/>
  <c r="C112" i="2"/>
  <c r="H143" i="2" s="1"/>
  <c r="M104" i="2"/>
  <c r="K104" i="2"/>
  <c r="I104" i="2"/>
  <c r="H104" i="2"/>
  <c r="J104" i="2" s="1"/>
  <c r="G104" i="2"/>
  <c r="L104" i="2" s="1"/>
  <c r="K103" i="2"/>
  <c r="I103" i="2"/>
  <c r="H103" i="2"/>
  <c r="L103" i="2" s="1"/>
  <c r="G103" i="2"/>
  <c r="M103" i="2" s="1"/>
  <c r="G102" i="2"/>
  <c r="H101" i="2"/>
  <c r="L101" i="2" s="1"/>
  <c r="G101" i="2"/>
  <c r="I101" i="2" s="1"/>
  <c r="G100" i="2"/>
  <c r="K99" i="2"/>
  <c r="I99" i="2"/>
  <c r="M99" i="2" s="1"/>
  <c r="G99" i="2"/>
  <c r="H99" i="2" s="1"/>
  <c r="J99" i="2" s="1"/>
  <c r="I98" i="2"/>
  <c r="H98" i="2"/>
  <c r="J98" i="2" s="1"/>
  <c r="G98" i="2"/>
  <c r="L98" i="2" s="1"/>
  <c r="K97" i="2"/>
  <c r="M97" i="2" s="1"/>
  <c r="I97" i="2"/>
  <c r="H97" i="2"/>
  <c r="J97" i="2" s="1"/>
  <c r="G97" i="2"/>
  <c r="L97" i="2" s="1"/>
  <c r="K96" i="2"/>
  <c r="I96" i="2"/>
  <c r="H96" i="2"/>
  <c r="J96" i="2" s="1"/>
  <c r="G96" i="2"/>
  <c r="M96" i="2" s="1"/>
  <c r="M95" i="2"/>
  <c r="L95" i="2"/>
  <c r="K95" i="2"/>
  <c r="J95" i="2"/>
  <c r="H95" i="2"/>
  <c r="G95" i="2"/>
  <c r="L94" i="2"/>
  <c r="K94" i="2"/>
  <c r="I94" i="2"/>
  <c r="M94" i="2" s="1"/>
  <c r="H94" i="2"/>
  <c r="M93" i="2"/>
  <c r="L93" i="2"/>
  <c r="K93" i="2"/>
  <c r="J93" i="2"/>
  <c r="I93" i="2"/>
  <c r="H93" i="2"/>
  <c r="L92" i="2"/>
  <c r="K92" i="2"/>
  <c r="I92" i="2"/>
  <c r="M92" i="2" s="1"/>
  <c r="H92" i="2"/>
  <c r="M91" i="2"/>
  <c r="L91" i="2"/>
  <c r="K91" i="2"/>
  <c r="J91" i="2"/>
  <c r="I91" i="2"/>
  <c r="H91" i="2"/>
  <c r="K90" i="2"/>
  <c r="M90" i="2" s="1"/>
  <c r="H90" i="2"/>
  <c r="L90" i="2" s="1"/>
  <c r="C86" i="2"/>
  <c r="K85" i="2"/>
  <c r="N85" i="2" s="1"/>
  <c r="H85" i="2"/>
  <c r="F85" i="2"/>
  <c r="I85" i="2" s="1"/>
  <c r="D85" i="2"/>
  <c r="K84" i="2"/>
  <c r="N84" i="2" s="1"/>
  <c r="H84" i="2"/>
  <c r="F84" i="2"/>
  <c r="I84" i="2" s="1"/>
  <c r="D84" i="2"/>
  <c r="K83" i="2"/>
  <c r="N83" i="2" s="1"/>
  <c r="H83" i="2"/>
  <c r="F83" i="2"/>
  <c r="G83" i="2" s="1"/>
  <c r="D83" i="2"/>
  <c r="K82" i="2"/>
  <c r="N82" i="2" s="1"/>
  <c r="H82" i="2"/>
  <c r="F82" i="2"/>
  <c r="I82" i="2" s="1"/>
  <c r="D82" i="2"/>
  <c r="K81" i="2"/>
  <c r="N81" i="2" s="1"/>
  <c r="H81" i="2"/>
  <c r="F81" i="2"/>
  <c r="I81" i="2" s="1"/>
  <c r="D81" i="2"/>
  <c r="K80" i="2"/>
  <c r="N80" i="2" s="1"/>
  <c r="H80" i="2"/>
  <c r="F80" i="2"/>
  <c r="I80" i="2" s="1"/>
  <c r="D80" i="2"/>
  <c r="K79" i="2"/>
  <c r="N79" i="2" s="1"/>
  <c r="H79" i="2"/>
  <c r="F79" i="2"/>
  <c r="I79" i="2" s="1"/>
  <c r="D79" i="2"/>
  <c r="K78" i="2"/>
  <c r="N78" i="2" s="1"/>
  <c r="H78" i="2"/>
  <c r="F78" i="2"/>
  <c r="I78" i="2" s="1"/>
  <c r="D78" i="2"/>
  <c r="K77" i="2"/>
  <c r="H77" i="2"/>
  <c r="F77" i="2"/>
  <c r="I77" i="2" s="1"/>
  <c r="D77" i="2"/>
  <c r="D86" i="2" s="1"/>
  <c r="G67" i="2"/>
  <c r="BD77" i="3" s="1"/>
  <c r="G66" i="2"/>
  <c r="G63" i="2"/>
  <c r="E63" i="2"/>
  <c r="K56" i="2"/>
  <c r="J56" i="2"/>
  <c r="F56" i="2"/>
  <c r="K55" i="2"/>
  <c r="J55" i="2"/>
  <c r="BG50" i="3" s="1"/>
  <c r="I55" i="2"/>
  <c r="D93" i="3" s="1"/>
  <c r="F53" i="2"/>
  <c r="J52" i="2"/>
  <c r="I52" i="2"/>
  <c r="H48" i="2"/>
  <c r="G48" i="2"/>
  <c r="AS26" i="3" s="1"/>
  <c r="F48" i="2"/>
  <c r="H47" i="2"/>
  <c r="AL20" i="3" s="1"/>
  <c r="D47" i="2"/>
  <c r="E47" i="2" s="1"/>
  <c r="H44" i="2"/>
  <c r="AY19" i="3" s="1"/>
  <c r="E44" i="2"/>
  <c r="D44" i="2"/>
  <c r="C38" i="2"/>
  <c r="H37" i="2"/>
  <c r="D37" i="2"/>
  <c r="E37" i="2" s="1"/>
  <c r="H36" i="2"/>
  <c r="D36" i="2"/>
  <c r="E36" i="2" s="1"/>
  <c r="H35" i="2"/>
  <c r="D35" i="2"/>
  <c r="E35" i="2" s="1"/>
  <c r="H34" i="2"/>
  <c r="E34" i="2"/>
  <c r="D34" i="2"/>
  <c r="H33" i="2"/>
  <c r="D33" i="2"/>
  <c r="E33" i="2" s="1"/>
  <c r="H32" i="2"/>
  <c r="D32" i="2"/>
  <c r="E32" i="2" s="1"/>
  <c r="H31" i="2"/>
  <c r="E31" i="2"/>
  <c r="H29" i="2"/>
  <c r="D29" i="2"/>
  <c r="E29" i="2" s="1"/>
  <c r="H28" i="2"/>
  <c r="E28" i="2"/>
  <c r="D28" i="2"/>
  <c r="H27" i="2"/>
  <c r="E27" i="2"/>
  <c r="D27" i="2"/>
  <c r="H26" i="2"/>
  <c r="D26" i="2"/>
  <c r="E26" i="2" s="1"/>
  <c r="AZ197" i="3" l="1"/>
  <c r="AN197" i="3"/>
  <c r="AB197" i="3"/>
  <c r="P197" i="3"/>
  <c r="D197" i="3"/>
  <c r="BK197" i="3"/>
  <c r="AY197" i="3"/>
  <c r="AM197" i="3"/>
  <c r="AA197" i="3"/>
  <c r="O197" i="3"/>
  <c r="BG197" i="3"/>
  <c r="AU197" i="3"/>
  <c r="AI197" i="3"/>
  <c r="W197" i="3"/>
  <c r="K197" i="3"/>
  <c r="BF197" i="3"/>
  <c r="AT197" i="3"/>
  <c r="AH197" i="3"/>
  <c r="V197" i="3"/>
  <c r="J197" i="3"/>
  <c r="BE197" i="3"/>
  <c r="BB197" i="3"/>
  <c r="AP197" i="3"/>
  <c r="AD197" i="3"/>
  <c r="R197" i="3"/>
  <c r="F197" i="3"/>
  <c r="AR197" i="3"/>
  <c r="X197" i="3"/>
  <c r="AQ197" i="3"/>
  <c r="U197" i="3"/>
  <c r="BJ197" i="3"/>
  <c r="AO197" i="3"/>
  <c r="T197" i="3"/>
  <c r="BI197" i="3"/>
  <c r="AL197" i="3"/>
  <c r="S197" i="3"/>
  <c r="BH197" i="3"/>
  <c r="AK197" i="3"/>
  <c r="Q197" i="3"/>
  <c r="BD197" i="3"/>
  <c r="AJ197" i="3"/>
  <c r="N197" i="3"/>
  <c r="BC197" i="3"/>
  <c r="AG197" i="3"/>
  <c r="M197" i="3"/>
  <c r="BA197" i="3"/>
  <c r="AF197" i="3"/>
  <c r="L197" i="3"/>
  <c r="AX197" i="3"/>
  <c r="AE197" i="3"/>
  <c r="I197" i="3"/>
  <c r="AW197" i="3"/>
  <c r="AC197" i="3"/>
  <c r="H197" i="3"/>
  <c r="AV197" i="3"/>
  <c r="Z197" i="3"/>
  <c r="G197" i="3"/>
  <c r="AS197" i="3"/>
  <c r="Y197" i="3"/>
  <c r="E197" i="3"/>
  <c r="L81" i="2"/>
  <c r="J81" i="2"/>
  <c r="BH176" i="3"/>
  <c r="AV176" i="3"/>
  <c r="AJ176" i="3"/>
  <c r="X176" i="3"/>
  <c r="L176" i="3"/>
  <c r="BG176" i="3"/>
  <c r="AU176" i="3"/>
  <c r="AI176" i="3"/>
  <c r="W176" i="3"/>
  <c r="K176" i="3"/>
  <c r="BF176" i="3"/>
  <c r="AT176" i="3"/>
  <c r="AH176" i="3"/>
  <c r="V176" i="3"/>
  <c r="J176" i="3"/>
  <c r="BE176" i="3"/>
  <c r="AS176" i="3"/>
  <c r="AG176" i="3"/>
  <c r="U176" i="3"/>
  <c r="I176" i="3"/>
  <c r="BD176" i="3"/>
  <c r="AR176" i="3"/>
  <c r="AF176" i="3"/>
  <c r="T176" i="3"/>
  <c r="H176" i="3"/>
  <c r="BC176" i="3"/>
  <c r="AQ176" i="3"/>
  <c r="AE176" i="3"/>
  <c r="S176" i="3"/>
  <c r="G176" i="3"/>
  <c r="BB176" i="3"/>
  <c r="AP176" i="3"/>
  <c r="AD176" i="3"/>
  <c r="R176" i="3"/>
  <c r="F176" i="3"/>
  <c r="BA176" i="3"/>
  <c r="AO176" i="3"/>
  <c r="AC176" i="3"/>
  <c r="Q176" i="3"/>
  <c r="E176" i="3"/>
  <c r="AZ176" i="3"/>
  <c r="AN176" i="3"/>
  <c r="AB176" i="3"/>
  <c r="P176" i="3"/>
  <c r="D176" i="3"/>
  <c r="BK176" i="3"/>
  <c r="AY176" i="3"/>
  <c r="AM176" i="3"/>
  <c r="AA176" i="3"/>
  <c r="O176" i="3"/>
  <c r="BJ176" i="3"/>
  <c r="AX176" i="3"/>
  <c r="AL176" i="3"/>
  <c r="Z176" i="3"/>
  <c r="N176" i="3"/>
  <c r="BI176" i="3"/>
  <c r="AW176" i="3"/>
  <c r="AK176" i="3"/>
  <c r="Y176" i="3"/>
  <c r="M176" i="3"/>
  <c r="M126" i="3"/>
  <c r="M160" i="2"/>
  <c r="L84" i="2"/>
  <c r="J84" i="2"/>
  <c r="J101" i="2"/>
  <c r="H122" i="3"/>
  <c r="H146" i="2"/>
  <c r="L79" i="2"/>
  <c r="J79" i="2"/>
  <c r="BG163" i="3"/>
  <c r="AU163" i="3"/>
  <c r="AI163" i="3"/>
  <c r="W163" i="3"/>
  <c r="K163" i="3"/>
  <c r="BF163" i="3"/>
  <c r="AT163" i="3"/>
  <c r="AH163" i="3"/>
  <c r="V163" i="3"/>
  <c r="J163" i="3"/>
  <c r="BE163" i="3"/>
  <c r="AS163" i="3"/>
  <c r="AG163" i="3"/>
  <c r="U163" i="3"/>
  <c r="I163" i="3"/>
  <c r="BD163" i="3"/>
  <c r="AR163" i="3"/>
  <c r="AF163" i="3"/>
  <c r="T163" i="3"/>
  <c r="H163" i="3"/>
  <c r="BC163" i="3"/>
  <c r="AQ163" i="3"/>
  <c r="AE163" i="3"/>
  <c r="S163" i="3"/>
  <c r="G163" i="3"/>
  <c r="BB163" i="3"/>
  <c r="AP163" i="3"/>
  <c r="AD163" i="3"/>
  <c r="R163" i="3"/>
  <c r="F163" i="3"/>
  <c r="BA163" i="3"/>
  <c r="AO163" i="3"/>
  <c r="AC163" i="3"/>
  <c r="Q163" i="3"/>
  <c r="E163" i="3"/>
  <c r="AZ163" i="3"/>
  <c r="AN163" i="3"/>
  <c r="AB163" i="3"/>
  <c r="P163" i="3"/>
  <c r="D163" i="3"/>
  <c r="BK163" i="3"/>
  <c r="AY163" i="3"/>
  <c r="AM163" i="3"/>
  <c r="AA163" i="3"/>
  <c r="O163" i="3"/>
  <c r="BJ163" i="3"/>
  <c r="AX163" i="3"/>
  <c r="AL163" i="3"/>
  <c r="Z163" i="3"/>
  <c r="N163" i="3"/>
  <c r="BI163" i="3"/>
  <c r="AW163" i="3"/>
  <c r="AK163" i="3"/>
  <c r="Y163" i="3"/>
  <c r="M163" i="3"/>
  <c r="AJ163" i="3"/>
  <c r="X163" i="3"/>
  <c r="L163" i="3"/>
  <c r="BH163" i="3"/>
  <c r="AV163" i="3"/>
  <c r="T122" i="3"/>
  <c r="T146" i="2"/>
  <c r="AU126" i="3"/>
  <c r="L78" i="2"/>
  <c r="J78" i="2"/>
  <c r="BG177" i="3"/>
  <c r="AU177" i="3"/>
  <c r="AI177" i="3"/>
  <c r="W177" i="3"/>
  <c r="K177" i="3"/>
  <c r="BF177" i="3"/>
  <c r="AT177" i="3"/>
  <c r="AH177" i="3"/>
  <c r="V177" i="3"/>
  <c r="J177" i="3"/>
  <c r="BE177" i="3"/>
  <c r="AS177" i="3"/>
  <c r="AG177" i="3"/>
  <c r="U177" i="3"/>
  <c r="I177" i="3"/>
  <c r="BD177" i="3"/>
  <c r="AR177" i="3"/>
  <c r="AF177" i="3"/>
  <c r="T177" i="3"/>
  <c r="H177" i="3"/>
  <c r="BC177" i="3"/>
  <c r="AQ177" i="3"/>
  <c r="AE177" i="3"/>
  <c r="S177" i="3"/>
  <c r="G177" i="3"/>
  <c r="BB177" i="3"/>
  <c r="AP177" i="3"/>
  <c r="AD177" i="3"/>
  <c r="R177" i="3"/>
  <c r="F177" i="3"/>
  <c r="BA177" i="3"/>
  <c r="AO177" i="3"/>
  <c r="AC177" i="3"/>
  <c r="Q177" i="3"/>
  <c r="E177" i="3"/>
  <c r="AZ177" i="3"/>
  <c r="AN177" i="3"/>
  <c r="AB177" i="3"/>
  <c r="P177" i="3"/>
  <c r="D177" i="3"/>
  <c r="BK177" i="3"/>
  <c r="AY177" i="3"/>
  <c r="AM177" i="3"/>
  <c r="AA177" i="3"/>
  <c r="O177" i="3"/>
  <c r="BJ177" i="3"/>
  <c r="AX177" i="3"/>
  <c r="AL177" i="3"/>
  <c r="Z177" i="3"/>
  <c r="N177" i="3"/>
  <c r="BI177" i="3"/>
  <c r="AW177" i="3"/>
  <c r="AK177" i="3"/>
  <c r="Y177" i="3"/>
  <c r="M177" i="3"/>
  <c r="AV177" i="3"/>
  <c r="AJ177" i="3"/>
  <c r="X177" i="3"/>
  <c r="L177" i="3"/>
  <c r="BH177" i="3"/>
  <c r="BC184" i="3"/>
  <c r="AQ184" i="3"/>
  <c r="AE184" i="3"/>
  <c r="S184" i="3"/>
  <c r="G184" i="3"/>
  <c r="BB184" i="3"/>
  <c r="AP184" i="3"/>
  <c r="AD184" i="3"/>
  <c r="R184" i="3"/>
  <c r="F184" i="3"/>
  <c r="BA184" i="3"/>
  <c r="AO184" i="3"/>
  <c r="AC184" i="3"/>
  <c r="Q184" i="3"/>
  <c r="E184" i="3"/>
  <c r="AZ184" i="3"/>
  <c r="AN184" i="3"/>
  <c r="AB184" i="3"/>
  <c r="P184" i="3"/>
  <c r="D184" i="3"/>
  <c r="BK184" i="3"/>
  <c r="AY184" i="3"/>
  <c r="AM184" i="3"/>
  <c r="AA184" i="3"/>
  <c r="O184" i="3"/>
  <c r="BJ184" i="3"/>
  <c r="AX184" i="3"/>
  <c r="AL184" i="3"/>
  <c r="Z184" i="3"/>
  <c r="N184" i="3"/>
  <c r="BI184" i="3"/>
  <c r="AW184" i="3"/>
  <c r="AK184" i="3"/>
  <c r="Y184" i="3"/>
  <c r="M184" i="3"/>
  <c r="BE184" i="3"/>
  <c r="AS184" i="3"/>
  <c r="AG184" i="3"/>
  <c r="U184" i="3"/>
  <c r="I184" i="3"/>
  <c r="BG184" i="3"/>
  <c r="W184" i="3"/>
  <c r="BF184" i="3"/>
  <c r="V184" i="3"/>
  <c r="BD184" i="3"/>
  <c r="T184" i="3"/>
  <c r="AV184" i="3"/>
  <c r="L184" i="3"/>
  <c r="AU184" i="3"/>
  <c r="K184" i="3"/>
  <c r="AT184" i="3"/>
  <c r="J184" i="3"/>
  <c r="AR184" i="3"/>
  <c r="H184" i="3"/>
  <c r="AJ184" i="3"/>
  <c r="AI184" i="3"/>
  <c r="AH184" i="3"/>
  <c r="AF184" i="3"/>
  <c r="BH184" i="3"/>
  <c r="X184" i="3"/>
  <c r="BE192" i="3"/>
  <c r="AS192" i="3"/>
  <c r="AG192" i="3"/>
  <c r="U192" i="3"/>
  <c r="I192" i="3"/>
  <c r="BB192" i="3"/>
  <c r="AO192" i="3"/>
  <c r="AB192" i="3"/>
  <c r="O192" i="3"/>
  <c r="BA192" i="3"/>
  <c r="AN192" i="3"/>
  <c r="AA192" i="3"/>
  <c r="N192" i="3"/>
  <c r="AZ192" i="3"/>
  <c r="AM192" i="3"/>
  <c r="Z192" i="3"/>
  <c r="M192" i="3"/>
  <c r="AY192" i="3"/>
  <c r="AL192" i="3"/>
  <c r="Y192" i="3"/>
  <c r="L192" i="3"/>
  <c r="BK192" i="3"/>
  <c r="AX192" i="3"/>
  <c r="AK192" i="3"/>
  <c r="X192" i="3"/>
  <c r="K192" i="3"/>
  <c r="BJ192" i="3"/>
  <c r="AW192" i="3"/>
  <c r="AJ192" i="3"/>
  <c r="W192" i="3"/>
  <c r="J192" i="3"/>
  <c r="BI192" i="3"/>
  <c r="AV192" i="3"/>
  <c r="AI192" i="3"/>
  <c r="V192" i="3"/>
  <c r="H192" i="3"/>
  <c r="BH192" i="3"/>
  <c r="AU192" i="3"/>
  <c r="AH192" i="3"/>
  <c r="T192" i="3"/>
  <c r="G192" i="3"/>
  <c r="BG192" i="3"/>
  <c r="AT192" i="3"/>
  <c r="AF192" i="3"/>
  <c r="S192" i="3"/>
  <c r="F192" i="3"/>
  <c r="BF192" i="3"/>
  <c r="AR192" i="3"/>
  <c r="AE192" i="3"/>
  <c r="R192" i="3"/>
  <c r="E192" i="3"/>
  <c r="BD192" i="3"/>
  <c r="AQ192" i="3"/>
  <c r="AD192" i="3"/>
  <c r="Q192" i="3"/>
  <c r="D192" i="3"/>
  <c r="BC192" i="3"/>
  <c r="AP192" i="3"/>
  <c r="AC192" i="3"/>
  <c r="P192" i="3"/>
  <c r="BK159" i="3"/>
  <c r="AY159" i="3"/>
  <c r="AM159" i="3"/>
  <c r="AA159" i="3"/>
  <c r="O159" i="3"/>
  <c r="BJ159" i="3"/>
  <c r="AX159" i="3"/>
  <c r="AL159" i="3"/>
  <c r="Z159" i="3"/>
  <c r="N159" i="3"/>
  <c r="BI159" i="3"/>
  <c r="AW159" i="3"/>
  <c r="AK159" i="3"/>
  <c r="Y159" i="3"/>
  <c r="M159" i="3"/>
  <c r="BH159" i="3"/>
  <c r="AV159" i="3"/>
  <c r="AJ159" i="3"/>
  <c r="X159" i="3"/>
  <c r="L159" i="3"/>
  <c r="BG159" i="3"/>
  <c r="AU159" i="3"/>
  <c r="AI159" i="3"/>
  <c r="W159" i="3"/>
  <c r="K159" i="3"/>
  <c r="BF159" i="3"/>
  <c r="AT159" i="3"/>
  <c r="AH159" i="3"/>
  <c r="V159" i="3"/>
  <c r="J159" i="3"/>
  <c r="BE159" i="3"/>
  <c r="AS159" i="3"/>
  <c r="AG159" i="3"/>
  <c r="U159" i="3"/>
  <c r="I159" i="3"/>
  <c r="BD159" i="3"/>
  <c r="AR159" i="3"/>
  <c r="AF159" i="3"/>
  <c r="T159" i="3"/>
  <c r="H159" i="3"/>
  <c r="BC159" i="3"/>
  <c r="AQ159" i="3"/>
  <c r="AE159" i="3"/>
  <c r="S159" i="3"/>
  <c r="G159" i="3"/>
  <c r="BB159" i="3"/>
  <c r="AP159" i="3"/>
  <c r="AD159" i="3"/>
  <c r="R159" i="3"/>
  <c r="F159" i="3"/>
  <c r="BA159" i="3"/>
  <c r="AO159" i="3"/>
  <c r="AC159" i="3"/>
  <c r="Q159" i="3"/>
  <c r="E159" i="3"/>
  <c r="AB159" i="3"/>
  <c r="P159" i="3"/>
  <c r="D159" i="3"/>
  <c r="AZ159" i="3"/>
  <c r="AN159" i="3"/>
  <c r="F122" i="2"/>
  <c r="AB145" i="2"/>
  <c r="AC145" i="2" s="1"/>
  <c r="AD145" i="2" s="1"/>
  <c r="AE145" i="2" s="1"/>
  <c r="AF145" i="2" s="1"/>
  <c r="AG145" i="2" s="1"/>
  <c r="AH145" i="2" s="1"/>
  <c r="AI145" i="2" s="1"/>
  <c r="AJ145" i="2" s="1"/>
  <c r="AK145" i="2" s="1"/>
  <c r="AL145" i="2" s="1"/>
  <c r="AM145" i="2" s="1"/>
  <c r="L85" i="2"/>
  <c r="J85" i="2"/>
  <c r="L102" i="2"/>
  <c r="BB195" i="3"/>
  <c r="AP195" i="3"/>
  <c r="AD195" i="3"/>
  <c r="R195" i="3"/>
  <c r="F195" i="3"/>
  <c r="BI195" i="3"/>
  <c r="AW195" i="3"/>
  <c r="AK195" i="3"/>
  <c r="Y195" i="3"/>
  <c r="M195" i="3"/>
  <c r="BA195" i="3"/>
  <c r="AM195" i="3"/>
  <c r="X195" i="3"/>
  <c r="J195" i="3"/>
  <c r="AZ195" i="3"/>
  <c r="AL195" i="3"/>
  <c r="W195" i="3"/>
  <c r="I195" i="3"/>
  <c r="AY195" i="3"/>
  <c r="AJ195" i="3"/>
  <c r="V195" i="3"/>
  <c r="H195" i="3"/>
  <c r="AX195" i="3"/>
  <c r="AI195" i="3"/>
  <c r="U195" i="3"/>
  <c r="G195" i="3"/>
  <c r="BK195" i="3"/>
  <c r="AV195" i="3"/>
  <c r="AH195" i="3"/>
  <c r="T195" i="3"/>
  <c r="E195" i="3"/>
  <c r="BJ195" i="3"/>
  <c r="AU195" i="3"/>
  <c r="AG195" i="3"/>
  <c r="S195" i="3"/>
  <c r="D195" i="3"/>
  <c r="BH195" i="3"/>
  <c r="AT195" i="3"/>
  <c r="AF195" i="3"/>
  <c r="Q195" i="3"/>
  <c r="BG195" i="3"/>
  <c r="AS195" i="3"/>
  <c r="AE195" i="3"/>
  <c r="P195" i="3"/>
  <c r="BF195" i="3"/>
  <c r="AR195" i="3"/>
  <c r="AC195" i="3"/>
  <c r="O195" i="3"/>
  <c r="BE195" i="3"/>
  <c r="AQ195" i="3"/>
  <c r="AB195" i="3"/>
  <c r="N195" i="3"/>
  <c r="BD195" i="3"/>
  <c r="AO195" i="3"/>
  <c r="AA195" i="3"/>
  <c r="L195" i="3"/>
  <c r="BC195" i="3"/>
  <c r="AN195" i="3"/>
  <c r="Z195" i="3"/>
  <c r="K195" i="3"/>
  <c r="BE165" i="3"/>
  <c r="AS165" i="3"/>
  <c r="AG165" i="3"/>
  <c r="U165" i="3"/>
  <c r="I165" i="3"/>
  <c r="BD165" i="3"/>
  <c r="AR165" i="3"/>
  <c r="AF165" i="3"/>
  <c r="T165" i="3"/>
  <c r="H165" i="3"/>
  <c r="BC165" i="3"/>
  <c r="AQ165" i="3"/>
  <c r="AE165" i="3"/>
  <c r="S165" i="3"/>
  <c r="G165" i="3"/>
  <c r="BB165" i="3"/>
  <c r="AP165" i="3"/>
  <c r="AD165" i="3"/>
  <c r="R165" i="3"/>
  <c r="F165" i="3"/>
  <c r="BA165" i="3"/>
  <c r="AO165" i="3"/>
  <c r="AC165" i="3"/>
  <c r="Q165" i="3"/>
  <c r="E165" i="3"/>
  <c r="AZ165" i="3"/>
  <c r="AN165" i="3"/>
  <c r="AB165" i="3"/>
  <c r="P165" i="3"/>
  <c r="D165" i="3"/>
  <c r="BK165" i="3"/>
  <c r="AY165" i="3"/>
  <c r="AM165" i="3"/>
  <c r="AA165" i="3"/>
  <c r="O165" i="3"/>
  <c r="BJ165" i="3"/>
  <c r="AX165" i="3"/>
  <c r="AL165" i="3"/>
  <c r="Z165" i="3"/>
  <c r="N165" i="3"/>
  <c r="BI165" i="3"/>
  <c r="AW165" i="3"/>
  <c r="AK165" i="3"/>
  <c r="Y165" i="3"/>
  <c r="M165" i="3"/>
  <c r="BH165" i="3"/>
  <c r="AV165" i="3"/>
  <c r="AJ165" i="3"/>
  <c r="X165" i="3"/>
  <c r="L165" i="3"/>
  <c r="BG165" i="3"/>
  <c r="AU165" i="3"/>
  <c r="AI165" i="3"/>
  <c r="W165" i="3"/>
  <c r="K165" i="3"/>
  <c r="AH165" i="3"/>
  <c r="V165" i="3"/>
  <c r="J165" i="3"/>
  <c r="BF165" i="3"/>
  <c r="AT165" i="3"/>
  <c r="BD122" i="3"/>
  <c r="BC194" i="3"/>
  <c r="AQ194" i="3"/>
  <c r="AE194" i="3"/>
  <c r="S194" i="3"/>
  <c r="G194" i="3"/>
  <c r="BJ194" i="3"/>
  <c r="AX194" i="3"/>
  <c r="AL194" i="3"/>
  <c r="Z194" i="3"/>
  <c r="N194" i="3"/>
  <c r="BE194" i="3"/>
  <c r="AP194" i="3"/>
  <c r="AB194" i="3"/>
  <c r="M194" i="3"/>
  <c r="BD194" i="3"/>
  <c r="AO194" i="3"/>
  <c r="AA194" i="3"/>
  <c r="L194" i="3"/>
  <c r="BB194" i="3"/>
  <c r="AN194" i="3"/>
  <c r="Y194" i="3"/>
  <c r="K194" i="3"/>
  <c r="BA194" i="3"/>
  <c r="AM194" i="3"/>
  <c r="X194" i="3"/>
  <c r="J194" i="3"/>
  <c r="AZ194" i="3"/>
  <c r="AK194" i="3"/>
  <c r="W194" i="3"/>
  <c r="I194" i="3"/>
  <c r="AY194" i="3"/>
  <c r="AJ194" i="3"/>
  <c r="V194" i="3"/>
  <c r="H194" i="3"/>
  <c r="AW194" i="3"/>
  <c r="AI194" i="3"/>
  <c r="U194" i="3"/>
  <c r="F194" i="3"/>
  <c r="BK194" i="3"/>
  <c r="AV194" i="3"/>
  <c r="AH194" i="3"/>
  <c r="T194" i="3"/>
  <c r="E194" i="3"/>
  <c r="BI194" i="3"/>
  <c r="AU194" i="3"/>
  <c r="AG194" i="3"/>
  <c r="R194" i="3"/>
  <c r="D194" i="3"/>
  <c r="BH194" i="3"/>
  <c r="AT194" i="3"/>
  <c r="AF194" i="3"/>
  <c r="Q194" i="3"/>
  <c r="BG194" i="3"/>
  <c r="AS194" i="3"/>
  <c r="AD194" i="3"/>
  <c r="P194" i="3"/>
  <c r="BF194" i="3"/>
  <c r="AR194" i="3"/>
  <c r="AC194" i="3"/>
  <c r="O194" i="3"/>
  <c r="BE82" i="3"/>
  <c r="AR122" i="3"/>
  <c r="E38" i="2"/>
  <c r="C256" i="3" s="1"/>
  <c r="N124" i="3"/>
  <c r="N153" i="2"/>
  <c r="AU124" i="3"/>
  <c r="BA124" i="3"/>
  <c r="AF154" i="2"/>
  <c r="AD154" i="2"/>
  <c r="AB154" i="2"/>
  <c r="AM154" i="2"/>
  <c r="AL154" i="2"/>
  <c r="AH154" i="2"/>
  <c r="AC154" i="2"/>
  <c r="AE154" i="2"/>
  <c r="AK154" i="2"/>
  <c r="AJ154" i="2"/>
  <c r="AI154" i="2"/>
  <c r="AG154" i="2"/>
  <c r="L82" i="2"/>
  <c r="J82" i="2"/>
  <c r="BK190" i="3"/>
  <c r="AY190" i="3"/>
  <c r="AM190" i="3"/>
  <c r="AA190" i="3"/>
  <c r="O190" i="3"/>
  <c r="BJ190" i="3"/>
  <c r="AX190" i="3"/>
  <c r="AL190" i="3"/>
  <c r="Z190" i="3"/>
  <c r="N190" i="3"/>
  <c r="BI190" i="3"/>
  <c r="AW190" i="3"/>
  <c r="AK190" i="3"/>
  <c r="Y190" i="3"/>
  <c r="M190" i="3"/>
  <c r="BH190" i="3"/>
  <c r="AV190" i="3"/>
  <c r="AJ190" i="3"/>
  <c r="X190" i="3"/>
  <c r="L190" i="3"/>
  <c r="BG190" i="3"/>
  <c r="AU190" i="3"/>
  <c r="AI190" i="3"/>
  <c r="W190" i="3"/>
  <c r="K190" i="3"/>
  <c r="BF190" i="3"/>
  <c r="AT190" i="3"/>
  <c r="AH190" i="3"/>
  <c r="V190" i="3"/>
  <c r="J190" i="3"/>
  <c r="BE190" i="3"/>
  <c r="AS190" i="3"/>
  <c r="AG190" i="3"/>
  <c r="U190" i="3"/>
  <c r="I190" i="3"/>
  <c r="BD190" i="3"/>
  <c r="AR190" i="3"/>
  <c r="AF190" i="3"/>
  <c r="T190" i="3"/>
  <c r="H190" i="3"/>
  <c r="BC190" i="3"/>
  <c r="AQ190" i="3"/>
  <c r="AE190" i="3"/>
  <c r="S190" i="3"/>
  <c r="G190" i="3"/>
  <c r="BB190" i="3"/>
  <c r="AP190" i="3"/>
  <c r="AD190" i="3"/>
  <c r="R190" i="3"/>
  <c r="F190" i="3"/>
  <c r="BA190" i="3"/>
  <c r="AO190" i="3"/>
  <c r="AC190" i="3"/>
  <c r="Q190" i="3"/>
  <c r="E190" i="3"/>
  <c r="AZ190" i="3"/>
  <c r="AN190" i="3"/>
  <c r="AB190" i="3"/>
  <c r="P190" i="3"/>
  <c r="D190" i="3"/>
  <c r="BH201" i="3"/>
  <c r="AV201" i="3"/>
  <c r="AJ201" i="3"/>
  <c r="X201" i="3"/>
  <c r="L201" i="3"/>
  <c r="BG201" i="3"/>
  <c r="AU201" i="3"/>
  <c r="AI201" i="3"/>
  <c r="W201" i="3"/>
  <c r="K201" i="3"/>
  <c r="BF201" i="3"/>
  <c r="BC201" i="3"/>
  <c r="AQ201" i="3"/>
  <c r="AE201" i="3"/>
  <c r="S201" i="3"/>
  <c r="G201" i="3"/>
  <c r="BB201" i="3"/>
  <c r="AP201" i="3"/>
  <c r="AD201" i="3"/>
  <c r="R201" i="3"/>
  <c r="F201" i="3"/>
  <c r="BA201" i="3"/>
  <c r="AO201" i="3"/>
  <c r="AC201" i="3"/>
  <c r="Q201" i="3"/>
  <c r="E201" i="3"/>
  <c r="AZ201" i="3"/>
  <c r="AN201" i="3"/>
  <c r="AB201" i="3"/>
  <c r="P201" i="3"/>
  <c r="D201" i="3"/>
  <c r="BK201" i="3"/>
  <c r="AY201" i="3"/>
  <c r="AM201" i="3"/>
  <c r="AA201" i="3"/>
  <c r="O201" i="3"/>
  <c r="BJ201" i="3"/>
  <c r="AX201" i="3"/>
  <c r="AL201" i="3"/>
  <c r="Z201" i="3"/>
  <c r="N201" i="3"/>
  <c r="AG201" i="3"/>
  <c r="AF201" i="3"/>
  <c r="Y201" i="3"/>
  <c r="BI201" i="3"/>
  <c r="V201" i="3"/>
  <c r="BE201" i="3"/>
  <c r="U201" i="3"/>
  <c r="BD201" i="3"/>
  <c r="T201" i="3"/>
  <c r="AW201" i="3"/>
  <c r="M201" i="3"/>
  <c r="AT201" i="3"/>
  <c r="J201" i="3"/>
  <c r="AS201" i="3"/>
  <c r="I201" i="3"/>
  <c r="AR201" i="3"/>
  <c r="H201" i="3"/>
  <c r="AK201" i="3"/>
  <c r="AH201" i="3"/>
  <c r="J77" i="2"/>
  <c r="L77" i="2"/>
  <c r="L80" i="2"/>
  <c r="J80" i="2"/>
  <c r="BF152" i="3"/>
  <c r="AT152" i="3"/>
  <c r="AH152" i="3"/>
  <c r="V152" i="3"/>
  <c r="J152" i="3"/>
  <c r="BB152" i="3"/>
  <c r="BA152" i="3"/>
  <c r="AO152" i="3"/>
  <c r="AC152" i="3"/>
  <c r="Q152" i="3"/>
  <c r="E152" i="3"/>
  <c r="AZ152" i="3"/>
  <c r="AN152" i="3"/>
  <c r="AB152" i="3"/>
  <c r="P152" i="3"/>
  <c r="D152" i="3"/>
  <c r="BH152" i="3"/>
  <c r="AV152" i="3"/>
  <c r="AS152" i="3"/>
  <c r="AD152" i="3"/>
  <c r="M152" i="3"/>
  <c r="BK152" i="3"/>
  <c r="AR152" i="3"/>
  <c r="AA152" i="3"/>
  <c r="L152" i="3"/>
  <c r="BJ152" i="3"/>
  <c r="AQ152" i="3"/>
  <c r="Z152" i="3"/>
  <c r="K152" i="3"/>
  <c r="BI152" i="3"/>
  <c r="AP152" i="3"/>
  <c r="Y152" i="3"/>
  <c r="I152" i="3"/>
  <c r="BG152" i="3"/>
  <c r="AM152" i="3"/>
  <c r="X152" i="3"/>
  <c r="H152" i="3"/>
  <c r="BE152" i="3"/>
  <c r="AL152" i="3"/>
  <c r="W152" i="3"/>
  <c r="G152" i="3"/>
  <c r="BD152" i="3"/>
  <c r="AK152" i="3"/>
  <c r="U152" i="3"/>
  <c r="F152" i="3"/>
  <c r="BC152" i="3"/>
  <c r="AJ152" i="3"/>
  <c r="T152" i="3"/>
  <c r="AY152" i="3"/>
  <c r="AI152" i="3"/>
  <c r="S152" i="3"/>
  <c r="AX152" i="3"/>
  <c r="AG152" i="3"/>
  <c r="R152" i="3"/>
  <c r="AW152" i="3"/>
  <c r="AF152" i="3"/>
  <c r="O152" i="3"/>
  <c r="AU152" i="3"/>
  <c r="AE152" i="3"/>
  <c r="N152" i="3"/>
  <c r="BJ160" i="3"/>
  <c r="AX160" i="3"/>
  <c r="AL160" i="3"/>
  <c r="Z160" i="3"/>
  <c r="N160" i="3"/>
  <c r="BI160" i="3"/>
  <c r="AW160" i="3"/>
  <c r="AK160" i="3"/>
  <c r="Y160" i="3"/>
  <c r="M160" i="3"/>
  <c r="BH160" i="3"/>
  <c r="AV160" i="3"/>
  <c r="AJ160" i="3"/>
  <c r="X160" i="3"/>
  <c r="L160" i="3"/>
  <c r="BG160" i="3"/>
  <c r="AU160" i="3"/>
  <c r="AI160" i="3"/>
  <c r="W160" i="3"/>
  <c r="K160" i="3"/>
  <c r="BF160" i="3"/>
  <c r="AT160" i="3"/>
  <c r="AH160" i="3"/>
  <c r="V160" i="3"/>
  <c r="J160" i="3"/>
  <c r="BE160" i="3"/>
  <c r="AS160" i="3"/>
  <c r="AG160" i="3"/>
  <c r="U160" i="3"/>
  <c r="I160" i="3"/>
  <c r="BD160" i="3"/>
  <c r="AR160" i="3"/>
  <c r="AF160" i="3"/>
  <c r="T160" i="3"/>
  <c r="H160" i="3"/>
  <c r="BC160" i="3"/>
  <c r="AQ160" i="3"/>
  <c r="AE160" i="3"/>
  <c r="S160" i="3"/>
  <c r="G160" i="3"/>
  <c r="BB160" i="3"/>
  <c r="AP160" i="3"/>
  <c r="AD160" i="3"/>
  <c r="R160" i="3"/>
  <c r="F160" i="3"/>
  <c r="BA160" i="3"/>
  <c r="AO160" i="3"/>
  <c r="AC160" i="3"/>
  <c r="Q160" i="3"/>
  <c r="E160" i="3"/>
  <c r="AZ160" i="3"/>
  <c r="AN160" i="3"/>
  <c r="AB160" i="3"/>
  <c r="P160" i="3"/>
  <c r="D160" i="3"/>
  <c r="BK160" i="3"/>
  <c r="AY160" i="3"/>
  <c r="AM160" i="3"/>
  <c r="AA160" i="3"/>
  <c r="O160" i="3"/>
  <c r="BA188" i="3"/>
  <c r="AO188" i="3"/>
  <c r="AC188" i="3"/>
  <c r="Q188" i="3"/>
  <c r="E188" i="3"/>
  <c r="AZ188" i="3"/>
  <c r="AN188" i="3"/>
  <c r="AB188" i="3"/>
  <c r="P188" i="3"/>
  <c r="D188" i="3"/>
  <c r="BK188" i="3"/>
  <c r="AY188" i="3"/>
  <c r="AM188" i="3"/>
  <c r="AA188" i="3"/>
  <c r="O188" i="3"/>
  <c r="BJ188" i="3"/>
  <c r="AX188" i="3"/>
  <c r="AL188" i="3"/>
  <c r="Z188" i="3"/>
  <c r="N188" i="3"/>
  <c r="BI188" i="3"/>
  <c r="AW188" i="3"/>
  <c r="AK188" i="3"/>
  <c r="Y188" i="3"/>
  <c r="M188" i="3"/>
  <c r="BH188" i="3"/>
  <c r="AV188" i="3"/>
  <c r="AJ188" i="3"/>
  <c r="X188" i="3"/>
  <c r="L188" i="3"/>
  <c r="BG188" i="3"/>
  <c r="AU188" i="3"/>
  <c r="AI188" i="3"/>
  <c r="W188" i="3"/>
  <c r="K188" i="3"/>
  <c r="BF188" i="3"/>
  <c r="AT188" i="3"/>
  <c r="AH188" i="3"/>
  <c r="V188" i="3"/>
  <c r="J188" i="3"/>
  <c r="BE188" i="3"/>
  <c r="AS188" i="3"/>
  <c r="AG188" i="3"/>
  <c r="U188" i="3"/>
  <c r="I188" i="3"/>
  <c r="BD188" i="3"/>
  <c r="AR188" i="3"/>
  <c r="AF188" i="3"/>
  <c r="T188" i="3"/>
  <c r="BC188" i="3"/>
  <c r="AQ188" i="3"/>
  <c r="AE188" i="3"/>
  <c r="S188" i="3"/>
  <c r="G188" i="3"/>
  <c r="BB188" i="3"/>
  <c r="AP188" i="3"/>
  <c r="AD188" i="3"/>
  <c r="R188" i="3"/>
  <c r="H188" i="3"/>
  <c r="F188" i="3"/>
  <c r="BF178" i="3"/>
  <c r="AT178" i="3"/>
  <c r="AH178" i="3"/>
  <c r="V178" i="3"/>
  <c r="J178" i="3"/>
  <c r="BE178" i="3"/>
  <c r="AS178" i="3"/>
  <c r="AG178" i="3"/>
  <c r="U178" i="3"/>
  <c r="I178" i="3"/>
  <c r="BD178" i="3"/>
  <c r="AR178" i="3"/>
  <c r="AF178" i="3"/>
  <c r="T178" i="3"/>
  <c r="H178" i="3"/>
  <c r="BC178" i="3"/>
  <c r="AQ178" i="3"/>
  <c r="AE178" i="3"/>
  <c r="S178" i="3"/>
  <c r="G178" i="3"/>
  <c r="BB178" i="3"/>
  <c r="AP178" i="3"/>
  <c r="AD178" i="3"/>
  <c r="R178" i="3"/>
  <c r="F178" i="3"/>
  <c r="BA178" i="3"/>
  <c r="AO178" i="3"/>
  <c r="AC178" i="3"/>
  <c r="Q178" i="3"/>
  <c r="E178" i="3"/>
  <c r="AZ178" i="3"/>
  <c r="AN178" i="3"/>
  <c r="AB178" i="3"/>
  <c r="P178" i="3"/>
  <c r="D178" i="3"/>
  <c r="BK178" i="3"/>
  <c r="AY178" i="3"/>
  <c r="AM178" i="3"/>
  <c r="AA178" i="3"/>
  <c r="O178" i="3"/>
  <c r="BJ178" i="3"/>
  <c r="AX178" i="3"/>
  <c r="AL178" i="3"/>
  <c r="Z178" i="3"/>
  <c r="N178" i="3"/>
  <c r="BI178" i="3"/>
  <c r="AW178" i="3"/>
  <c r="AK178" i="3"/>
  <c r="Y178" i="3"/>
  <c r="M178" i="3"/>
  <c r="BH178" i="3"/>
  <c r="AV178" i="3"/>
  <c r="AJ178" i="3"/>
  <c r="X178" i="3"/>
  <c r="L178" i="3"/>
  <c r="BG178" i="3"/>
  <c r="AU178" i="3"/>
  <c r="AI178" i="3"/>
  <c r="W178" i="3"/>
  <c r="K178" i="3"/>
  <c r="W124" i="3"/>
  <c r="W153" i="2"/>
  <c r="Y147" i="2"/>
  <c r="U147" i="2"/>
  <c r="T147" i="2"/>
  <c r="AA147" i="2"/>
  <c r="Z147" i="2"/>
  <c r="X147" i="2"/>
  <c r="W147" i="2"/>
  <c r="V147" i="2"/>
  <c r="S147" i="2"/>
  <c r="R147" i="2"/>
  <c r="Q147" i="2"/>
  <c r="P147" i="2"/>
  <c r="BH179" i="3"/>
  <c r="AV179" i="3"/>
  <c r="AJ179" i="3"/>
  <c r="X179" i="3"/>
  <c r="L179" i="3"/>
  <c r="BJ179" i="3"/>
  <c r="AW179" i="3"/>
  <c r="AI179" i="3"/>
  <c r="V179" i="3"/>
  <c r="I179" i="3"/>
  <c r="BI179" i="3"/>
  <c r="AU179" i="3"/>
  <c r="AH179" i="3"/>
  <c r="U179" i="3"/>
  <c r="H179" i="3"/>
  <c r="BG179" i="3"/>
  <c r="AT179" i="3"/>
  <c r="AG179" i="3"/>
  <c r="T179" i="3"/>
  <c r="G179" i="3"/>
  <c r="BF179" i="3"/>
  <c r="AS179" i="3"/>
  <c r="AF179" i="3"/>
  <c r="S179" i="3"/>
  <c r="F179" i="3"/>
  <c r="BE179" i="3"/>
  <c r="AR179" i="3"/>
  <c r="AE179" i="3"/>
  <c r="R179" i="3"/>
  <c r="E179" i="3"/>
  <c r="BD179" i="3"/>
  <c r="AQ179" i="3"/>
  <c r="AD179" i="3"/>
  <c r="Q179" i="3"/>
  <c r="D179" i="3"/>
  <c r="BC179" i="3"/>
  <c r="AP179" i="3"/>
  <c r="AC179" i="3"/>
  <c r="P179" i="3"/>
  <c r="BB179" i="3"/>
  <c r="AO179" i="3"/>
  <c r="AB179" i="3"/>
  <c r="O179" i="3"/>
  <c r="BA179" i="3"/>
  <c r="AN179" i="3"/>
  <c r="AA179" i="3"/>
  <c r="N179" i="3"/>
  <c r="AZ179" i="3"/>
  <c r="AM179" i="3"/>
  <c r="Z179" i="3"/>
  <c r="M179" i="3"/>
  <c r="AY179" i="3"/>
  <c r="AL179" i="3"/>
  <c r="Y179" i="3"/>
  <c r="K179" i="3"/>
  <c r="AX179" i="3"/>
  <c r="AK179" i="3"/>
  <c r="W179" i="3"/>
  <c r="J179" i="3"/>
  <c r="BK179" i="3"/>
  <c r="AF122" i="3"/>
  <c r="AF146" i="2"/>
  <c r="BD166" i="3"/>
  <c r="AR166" i="3"/>
  <c r="AF166" i="3"/>
  <c r="T166" i="3"/>
  <c r="H166" i="3"/>
  <c r="BC166" i="3"/>
  <c r="AQ166" i="3"/>
  <c r="AE166" i="3"/>
  <c r="S166" i="3"/>
  <c r="G166" i="3"/>
  <c r="BB166" i="3"/>
  <c r="AP166" i="3"/>
  <c r="AD166" i="3"/>
  <c r="R166" i="3"/>
  <c r="F166" i="3"/>
  <c r="BA166" i="3"/>
  <c r="AO166" i="3"/>
  <c r="AC166" i="3"/>
  <c r="Q166" i="3"/>
  <c r="E166" i="3"/>
  <c r="AZ166" i="3"/>
  <c r="AN166" i="3"/>
  <c r="AB166" i="3"/>
  <c r="P166" i="3"/>
  <c r="D166" i="3"/>
  <c r="BK166" i="3"/>
  <c r="AY166" i="3"/>
  <c r="AM166" i="3"/>
  <c r="AA166" i="3"/>
  <c r="O166" i="3"/>
  <c r="BJ166" i="3"/>
  <c r="AX166" i="3"/>
  <c r="AL166" i="3"/>
  <c r="Z166" i="3"/>
  <c r="N166" i="3"/>
  <c r="BI166" i="3"/>
  <c r="AW166" i="3"/>
  <c r="AK166" i="3"/>
  <c r="Y166" i="3"/>
  <c r="M166" i="3"/>
  <c r="BH166" i="3"/>
  <c r="AV166" i="3"/>
  <c r="AJ166" i="3"/>
  <c r="X166" i="3"/>
  <c r="L166" i="3"/>
  <c r="BG166" i="3"/>
  <c r="AU166" i="3"/>
  <c r="AI166" i="3"/>
  <c r="W166" i="3"/>
  <c r="K166" i="3"/>
  <c r="BF166" i="3"/>
  <c r="AT166" i="3"/>
  <c r="AH166" i="3"/>
  <c r="V166" i="3"/>
  <c r="J166" i="3"/>
  <c r="BE166" i="3"/>
  <c r="AS166" i="3"/>
  <c r="AG166" i="3"/>
  <c r="U166" i="3"/>
  <c r="I166" i="3"/>
  <c r="AI124" i="3"/>
  <c r="E139" i="2"/>
  <c r="F136" i="2"/>
  <c r="BB23" i="3"/>
  <c r="BN18" i="4" s="1"/>
  <c r="K52" i="2"/>
  <c r="K53" i="2" s="1"/>
  <c r="BI71" i="3"/>
  <c r="BI72" i="3" s="1"/>
  <c r="AW71" i="3"/>
  <c r="AW72" i="3" s="1"/>
  <c r="AK71" i="3"/>
  <c r="AK72" i="3" s="1"/>
  <c r="Y71" i="3"/>
  <c r="Y72" i="3" s="1"/>
  <c r="M71" i="3"/>
  <c r="M72" i="3" s="1"/>
  <c r="AZ68" i="3"/>
  <c r="AN68" i="3"/>
  <c r="AB68" i="3"/>
  <c r="P68" i="3"/>
  <c r="D68" i="3"/>
  <c r="BH71" i="3"/>
  <c r="BH72" i="3" s="1"/>
  <c r="AV71" i="3"/>
  <c r="AV72" i="3" s="1"/>
  <c r="AJ71" i="3"/>
  <c r="AJ72" i="3" s="1"/>
  <c r="X71" i="3"/>
  <c r="X72" i="3" s="1"/>
  <c r="L71" i="3"/>
  <c r="L72" i="3" s="1"/>
  <c r="BK68" i="3"/>
  <c r="BK70" i="3" s="1"/>
  <c r="AY68" i="3"/>
  <c r="AM68" i="3"/>
  <c r="AA68" i="3"/>
  <c r="O68" i="3"/>
  <c r="C68" i="3"/>
  <c r="BG71" i="3"/>
  <c r="BG72" i="3" s="1"/>
  <c r="AU71" i="3"/>
  <c r="AU72" i="3" s="1"/>
  <c r="AI71" i="3"/>
  <c r="AI72" i="3" s="1"/>
  <c r="W71" i="3"/>
  <c r="W72" i="3" s="1"/>
  <c r="K71" i="3"/>
  <c r="K72" i="3" s="1"/>
  <c r="BJ68" i="3"/>
  <c r="AX68" i="3"/>
  <c r="AL68" i="3"/>
  <c r="Z68" i="3"/>
  <c r="N68" i="3"/>
  <c r="BF71" i="3"/>
  <c r="BF72" i="3" s="1"/>
  <c r="AT71" i="3"/>
  <c r="AT72" i="3" s="1"/>
  <c r="AH71" i="3"/>
  <c r="AH72" i="3" s="1"/>
  <c r="V71" i="3"/>
  <c r="V72" i="3" s="1"/>
  <c r="J71" i="3"/>
  <c r="J72" i="3" s="1"/>
  <c r="BI68" i="3"/>
  <c r="AW68" i="3"/>
  <c r="AK68" i="3"/>
  <c r="Y68" i="3"/>
  <c r="M68" i="3"/>
  <c r="BE71" i="3"/>
  <c r="BE72" i="3" s="1"/>
  <c r="AS71" i="3"/>
  <c r="AS72" i="3" s="1"/>
  <c r="AG71" i="3"/>
  <c r="AG72" i="3" s="1"/>
  <c r="U71" i="3"/>
  <c r="U72" i="3" s="1"/>
  <c r="I71" i="3"/>
  <c r="I72" i="3" s="1"/>
  <c r="BH68" i="3"/>
  <c r="AV68" i="3"/>
  <c r="AJ68" i="3"/>
  <c r="X68" i="3"/>
  <c r="L68" i="3"/>
  <c r="BD71" i="3"/>
  <c r="BD72" i="3" s="1"/>
  <c r="AR71" i="3"/>
  <c r="AR72" i="3" s="1"/>
  <c r="AF71" i="3"/>
  <c r="AF72" i="3" s="1"/>
  <c r="T71" i="3"/>
  <c r="T72" i="3" s="1"/>
  <c r="H71" i="3"/>
  <c r="H72" i="3" s="1"/>
  <c r="BG68" i="3"/>
  <c r="AU68" i="3"/>
  <c r="AI68" i="3"/>
  <c r="W68" i="3"/>
  <c r="K68" i="3"/>
  <c r="BC71" i="3"/>
  <c r="BC72" i="3" s="1"/>
  <c r="AQ71" i="3"/>
  <c r="AQ72" i="3" s="1"/>
  <c r="AE71" i="3"/>
  <c r="AE72" i="3" s="1"/>
  <c r="S71" i="3"/>
  <c r="S72" i="3" s="1"/>
  <c r="G71" i="3"/>
  <c r="G72" i="3" s="1"/>
  <c r="BF68" i="3"/>
  <c r="AT68" i="3"/>
  <c r="AH68" i="3"/>
  <c r="V68" i="3"/>
  <c r="J68" i="3"/>
  <c r="BB71" i="3"/>
  <c r="BB72" i="3" s="1"/>
  <c r="AP71" i="3"/>
  <c r="AP72" i="3" s="1"/>
  <c r="AD71" i="3"/>
  <c r="AD72" i="3" s="1"/>
  <c r="R71" i="3"/>
  <c r="R72" i="3" s="1"/>
  <c r="F71" i="3"/>
  <c r="F72" i="3" s="1"/>
  <c r="BE68" i="3"/>
  <c r="AS68" i="3"/>
  <c r="AG68" i="3"/>
  <c r="U68" i="3"/>
  <c r="I68" i="3"/>
  <c r="BA71" i="3"/>
  <c r="BA72" i="3" s="1"/>
  <c r="AO71" i="3"/>
  <c r="AO72" i="3" s="1"/>
  <c r="AC71" i="3"/>
  <c r="AC72" i="3" s="1"/>
  <c r="Q71" i="3"/>
  <c r="Q72" i="3" s="1"/>
  <c r="E71" i="3"/>
  <c r="E72" i="3" s="1"/>
  <c r="BD68" i="3"/>
  <c r="AR68" i="3"/>
  <c r="AF68" i="3"/>
  <c r="T68" i="3"/>
  <c r="H68" i="3"/>
  <c r="AZ71" i="3"/>
  <c r="AZ72" i="3" s="1"/>
  <c r="AN71" i="3"/>
  <c r="AN72" i="3" s="1"/>
  <c r="AB71" i="3"/>
  <c r="AB72" i="3" s="1"/>
  <c r="P71" i="3"/>
  <c r="P72" i="3" s="1"/>
  <c r="D71" i="3"/>
  <c r="D72" i="3" s="1"/>
  <c r="BC68" i="3"/>
  <c r="AQ68" i="3"/>
  <c r="AE68" i="3"/>
  <c r="S68" i="3"/>
  <c r="G68" i="3"/>
  <c r="BK71" i="3"/>
  <c r="BK72" i="3" s="1"/>
  <c r="AY71" i="3"/>
  <c r="AY72" i="3" s="1"/>
  <c r="AM71" i="3"/>
  <c r="AM72" i="3" s="1"/>
  <c r="AA71" i="3"/>
  <c r="AA72" i="3" s="1"/>
  <c r="O71" i="3"/>
  <c r="O72" i="3" s="1"/>
  <c r="C71" i="3"/>
  <c r="C72" i="3" s="1"/>
  <c r="BB68" i="3"/>
  <c r="AP68" i="3"/>
  <c r="AD68" i="3"/>
  <c r="R68" i="3"/>
  <c r="F68" i="3"/>
  <c r="BJ71" i="3"/>
  <c r="BJ72" i="3" s="1"/>
  <c r="AX71" i="3"/>
  <c r="AX72" i="3" s="1"/>
  <c r="AL71" i="3"/>
  <c r="AL72" i="3" s="1"/>
  <c r="Z71" i="3"/>
  <c r="Z72" i="3" s="1"/>
  <c r="N71" i="3"/>
  <c r="N72" i="3" s="1"/>
  <c r="BA68" i="3"/>
  <c r="AO68" i="3"/>
  <c r="AC68" i="3"/>
  <c r="Q68" i="3"/>
  <c r="E68" i="3"/>
  <c r="J90" i="2"/>
  <c r="J92" i="2"/>
  <c r="J94" i="2"/>
  <c r="L99" i="2"/>
  <c r="K101" i="2"/>
  <c r="AF157" i="2"/>
  <c r="AE157" i="2"/>
  <c r="AD157" i="2"/>
  <c r="AC157" i="2"/>
  <c r="AB157" i="2"/>
  <c r="AM157" i="2"/>
  <c r="AL157" i="2"/>
  <c r="AH157" i="2"/>
  <c r="E124" i="2"/>
  <c r="J143" i="2"/>
  <c r="V143" i="2"/>
  <c r="AH143" i="2"/>
  <c r="AT143" i="2"/>
  <c r="BF143" i="2"/>
  <c r="BB150" i="2"/>
  <c r="I154" i="2"/>
  <c r="I157" i="2"/>
  <c r="AS157" i="2"/>
  <c r="AM19" i="3"/>
  <c r="BI21" i="3"/>
  <c r="AR27" i="3"/>
  <c r="AS57" i="3"/>
  <c r="AG57" i="3"/>
  <c r="U57" i="3"/>
  <c r="I57" i="3"/>
  <c r="AY49" i="3"/>
  <c r="AM49" i="3"/>
  <c r="AA49" i="3"/>
  <c r="O49" i="3"/>
  <c r="C49" i="3"/>
  <c r="BD57" i="3"/>
  <c r="AF57" i="3"/>
  <c r="T57" i="3"/>
  <c r="H57" i="3"/>
  <c r="BC57" i="3"/>
  <c r="AE57" i="3"/>
  <c r="S57" i="3"/>
  <c r="G57" i="3"/>
  <c r="BB57" i="3"/>
  <c r="AP57" i="3"/>
  <c r="AD57" i="3"/>
  <c r="F57" i="3"/>
  <c r="BA57" i="3"/>
  <c r="AO57" i="3"/>
  <c r="AC57" i="3"/>
  <c r="E57" i="3"/>
  <c r="BG49" i="3"/>
  <c r="AU49" i="3"/>
  <c r="AI49" i="3"/>
  <c r="W49" i="3"/>
  <c r="K49" i="3"/>
  <c r="AN57" i="3"/>
  <c r="AB57" i="3"/>
  <c r="P57" i="3"/>
  <c r="D57" i="3"/>
  <c r="AT49" i="3"/>
  <c r="AH49" i="3"/>
  <c r="V49" i="3"/>
  <c r="J49" i="3"/>
  <c r="BK57" i="3"/>
  <c r="AY57" i="3"/>
  <c r="AA57" i="3"/>
  <c r="O57" i="3"/>
  <c r="C57" i="3"/>
  <c r="BE49" i="3"/>
  <c r="AG49" i="3"/>
  <c r="U49" i="3"/>
  <c r="I49" i="3"/>
  <c r="BJ57" i="3"/>
  <c r="AX57" i="3"/>
  <c r="AL57" i="3"/>
  <c r="N57" i="3"/>
  <c r="BD49" i="3"/>
  <c r="AR49" i="3"/>
  <c r="AF49" i="3"/>
  <c r="H49" i="3"/>
  <c r="BI57" i="3"/>
  <c r="AW57" i="3"/>
  <c r="AK57" i="3"/>
  <c r="Y57" i="3"/>
  <c r="M57" i="3"/>
  <c r="AV57" i="3"/>
  <c r="AJ57" i="3"/>
  <c r="X57" i="3"/>
  <c r="L57" i="3"/>
  <c r="AU57" i="3"/>
  <c r="AI57" i="3"/>
  <c r="W57" i="3"/>
  <c r="K57" i="3"/>
  <c r="BA49" i="3"/>
  <c r="AO49" i="3"/>
  <c r="Q49" i="3"/>
  <c r="E49" i="3"/>
  <c r="AQ49" i="3"/>
  <c r="S49" i="3"/>
  <c r="AQ27" i="3"/>
  <c r="AE27" i="3"/>
  <c r="S27" i="3"/>
  <c r="G27" i="3"/>
  <c r="BH21" i="3"/>
  <c r="AV21" i="3"/>
  <c r="X21" i="3"/>
  <c r="L21" i="3"/>
  <c r="AP49" i="3"/>
  <c r="R49" i="3"/>
  <c r="AP27" i="3"/>
  <c r="AD27" i="3"/>
  <c r="R27" i="3"/>
  <c r="F27" i="3"/>
  <c r="BG21" i="3"/>
  <c r="AU21" i="3"/>
  <c r="W21" i="3"/>
  <c r="K21" i="3"/>
  <c r="AN49" i="3"/>
  <c r="P49" i="3"/>
  <c r="AO27" i="3"/>
  <c r="AC27" i="3"/>
  <c r="Q27" i="3"/>
  <c r="E27" i="3"/>
  <c r="BF21" i="3"/>
  <c r="AT21" i="3"/>
  <c r="V21" i="3"/>
  <c r="J21" i="3"/>
  <c r="BF57" i="3"/>
  <c r="BJ49" i="3"/>
  <c r="N49" i="3"/>
  <c r="AZ27" i="3"/>
  <c r="AN27" i="3"/>
  <c r="AB27" i="3"/>
  <c r="P27" i="3"/>
  <c r="D27" i="3"/>
  <c r="AS21" i="3"/>
  <c r="AG21" i="3"/>
  <c r="U21" i="3"/>
  <c r="I21" i="3"/>
  <c r="BI49" i="3"/>
  <c r="AK49" i="3"/>
  <c r="M49" i="3"/>
  <c r="BK27" i="3"/>
  <c r="AY27" i="3"/>
  <c r="AM27" i="3"/>
  <c r="O27" i="3"/>
  <c r="C27" i="3"/>
  <c r="BD21" i="3"/>
  <c r="AR21" i="3"/>
  <c r="T21" i="3"/>
  <c r="H21" i="3"/>
  <c r="AH57" i="3"/>
  <c r="BH49" i="3"/>
  <c r="AJ49" i="3"/>
  <c r="L49" i="3"/>
  <c r="AX27" i="3"/>
  <c r="AL27" i="3"/>
  <c r="Z27" i="3"/>
  <c r="N27" i="3"/>
  <c r="BC21" i="3"/>
  <c r="AQ21" i="3"/>
  <c r="AE21" i="3"/>
  <c r="S21" i="3"/>
  <c r="G21" i="3"/>
  <c r="V57" i="3"/>
  <c r="BC49" i="3"/>
  <c r="G49" i="3"/>
  <c r="BI27" i="3"/>
  <c r="AW27" i="3"/>
  <c r="AK27" i="3"/>
  <c r="Y27" i="3"/>
  <c r="M27" i="3"/>
  <c r="BB21" i="3"/>
  <c r="AP21" i="3"/>
  <c r="AD21" i="3"/>
  <c r="R21" i="3"/>
  <c r="F21" i="3"/>
  <c r="J57" i="3"/>
  <c r="BB49" i="3"/>
  <c r="AD49" i="3"/>
  <c r="F49" i="3"/>
  <c r="BH27" i="3"/>
  <c r="AV27" i="3"/>
  <c r="AJ27" i="3"/>
  <c r="X27" i="3"/>
  <c r="L27" i="3"/>
  <c r="BA21" i="3"/>
  <c r="AO21" i="3"/>
  <c r="AC21" i="3"/>
  <c r="AC23" i="3" s="1"/>
  <c r="AO18" i="4" s="1"/>
  <c r="Q21" i="3"/>
  <c r="E21" i="3"/>
  <c r="AZ49" i="3"/>
  <c r="AB49" i="3"/>
  <c r="D49" i="3"/>
  <c r="BG27" i="3"/>
  <c r="AU27" i="3"/>
  <c r="AI27" i="3"/>
  <c r="W27" i="3"/>
  <c r="K27" i="3"/>
  <c r="AZ21" i="3"/>
  <c r="AN21" i="3"/>
  <c r="AB21" i="3"/>
  <c r="P21" i="3"/>
  <c r="D21" i="3"/>
  <c r="AX49" i="3"/>
  <c r="Z49" i="3"/>
  <c r="BF27" i="3"/>
  <c r="AT27" i="3"/>
  <c r="AH27" i="3"/>
  <c r="V27" i="3"/>
  <c r="J27" i="3"/>
  <c r="BK21" i="3"/>
  <c r="AY21" i="3"/>
  <c r="AY23" i="3" s="1"/>
  <c r="BK18" i="4" s="1"/>
  <c r="AM21" i="3"/>
  <c r="AA21" i="3"/>
  <c r="O21" i="3"/>
  <c r="C21" i="3"/>
  <c r="AW49" i="3"/>
  <c r="Y49" i="3"/>
  <c r="BE27" i="3"/>
  <c r="AS27" i="3"/>
  <c r="AG27" i="3"/>
  <c r="U27" i="3"/>
  <c r="I27" i="3"/>
  <c r="BJ21" i="3"/>
  <c r="AX21" i="3"/>
  <c r="AL21" i="3"/>
  <c r="Z21" i="3"/>
  <c r="N21" i="3"/>
  <c r="BG202" i="3"/>
  <c r="AU202" i="3"/>
  <c r="AI202" i="3"/>
  <c r="W202" i="3"/>
  <c r="K202" i="3"/>
  <c r="BF202" i="3"/>
  <c r="AT202" i="3"/>
  <c r="AH202" i="3"/>
  <c r="V202" i="3"/>
  <c r="J202" i="3"/>
  <c r="BE202" i="3"/>
  <c r="AS202" i="3"/>
  <c r="AG202" i="3"/>
  <c r="U202" i="3"/>
  <c r="I202" i="3"/>
  <c r="BB202" i="3"/>
  <c r="AP202" i="3"/>
  <c r="AD202" i="3"/>
  <c r="R202" i="3"/>
  <c r="F202" i="3"/>
  <c r="BA202" i="3"/>
  <c r="AO202" i="3"/>
  <c r="AC202" i="3"/>
  <c r="Q202" i="3"/>
  <c r="E202" i="3"/>
  <c r="AZ202" i="3"/>
  <c r="AN202" i="3"/>
  <c r="AB202" i="3"/>
  <c r="P202" i="3"/>
  <c r="D202" i="3"/>
  <c r="BK202" i="3"/>
  <c r="AY202" i="3"/>
  <c r="AM202" i="3"/>
  <c r="AA202" i="3"/>
  <c r="O202" i="3"/>
  <c r="BJ202" i="3"/>
  <c r="AX202" i="3"/>
  <c r="AL202" i="3"/>
  <c r="Z202" i="3"/>
  <c r="N202" i="3"/>
  <c r="BI202" i="3"/>
  <c r="AW202" i="3"/>
  <c r="AK202" i="3"/>
  <c r="Y202" i="3"/>
  <c r="M202" i="3"/>
  <c r="BD202" i="3"/>
  <c r="H202" i="3"/>
  <c r="BC202" i="3"/>
  <c r="G202" i="3"/>
  <c r="AV202" i="3"/>
  <c r="AR202" i="3"/>
  <c r="AQ202" i="3"/>
  <c r="AJ202" i="3"/>
  <c r="AF202" i="3"/>
  <c r="AE202" i="3"/>
  <c r="X202" i="3"/>
  <c r="T202" i="3"/>
  <c r="S202" i="3"/>
  <c r="BH202" i="3"/>
  <c r="L202" i="3"/>
  <c r="BI210" i="3"/>
  <c r="AW210" i="3"/>
  <c r="AK210" i="3"/>
  <c r="Y210" i="3"/>
  <c r="M210" i="3"/>
  <c r="BF210" i="3"/>
  <c r="AT210" i="3"/>
  <c r="AH210" i="3"/>
  <c r="V210" i="3"/>
  <c r="J210" i="3"/>
  <c r="BE210" i="3"/>
  <c r="AS210" i="3"/>
  <c r="AG210" i="3"/>
  <c r="U210" i="3"/>
  <c r="I210" i="3"/>
  <c r="BA210" i="3"/>
  <c r="AO210" i="3"/>
  <c r="AC210" i="3"/>
  <c r="Q210" i="3"/>
  <c r="E210" i="3"/>
  <c r="BK210" i="3"/>
  <c r="AR210" i="3"/>
  <c r="AA210" i="3"/>
  <c r="H210" i="3"/>
  <c r="BJ210" i="3"/>
  <c r="AQ210" i="3"/>
  <c r="Z210" i="3"/>
  <c r="G210" i="3"/>
  <c r="BH210" i="3"/>
  <c r="AP210" i="3"/>
  <c r="X210" i="3"/>
  <c r="F210" i="3"/>
  <c r="BC210" i="3"/>
  <c r="AL210" i="3"/>
  <c r="S210" i="3"/>
  <c r="BB210" i="3"/>
  <c r="AJ210" i="3"/>
  <c r="R210" i="3"/>
  <c r="AZ210" i="3"/>
  <c r="AI210" i="3"/>
  <c r="P210" i="3"/>
  <c r="AY210" i="3"/>
  <c r="AF210" i="3"/>
  <c r="O210" i="3"/>
  <c r="AX210" i="3"/>
  <c r="AE210" i="3"/>
  <c r="N210" i="3"/>
  <c r="AV210" i="3"/>
  <c r="AD210" i="3"/>
  <c r="L210" i="3"/>
  <c r="BG210" i="3"/>
  <c r="BD210" i="3"/>
  <c r="AU210" i="3"/>
  <c r="AN210" i="3"/>
  <c r="AM210" i="3"/>
  <c r="AB210" i="3"/>
  <c r="W210" i="3"/>
  <c r="T210" i="3"/>
  <c r="K210" i="3"/>
  <c r="D210" i="3"/>
  <c r="J103" i="2"/>
  <c r="O161" i="2"/>
  <c r="N161" i="2"/>
  <c r="M161" i="2"/>
  <c r="L161" i="2"/>
  <c r="K161" i="2"/>
  <c r="J161" i="2"/>
  <c r="I161" i="2"/>
  <c r="H161" i="2"/>
  <c r="G161" i="2"/>
  <c r="F161" i="2"/>
  <c r="E161" i="2"/>
  <c r="AU128" i="3"/>
  <c r="P124" i="3"/>
  <c r="P125" i="3" s="1"/>
  <c r="Q125" i="3" s="1"/>
  <c r="P153" i="2"/>
  <c r="BF150" i="2"/>
  <c r="K126" i="3"/>
  <c r="K160" i="2"/>
  <c r="L22" i="3"/>
  <c r="BD27" i="3"/>
  <c r="D40" i="3"/>
  <c r="E40" i="3" s="1"/>
  <c r="F40" i="3" s="1"/>
  <c r="G40" i="3" s="1"/>
  <c r="H40" i="3" s="1"/>
  <c r="I40" i="3" s="1"/>
  <c r="J40" i="3" s="1"/>
  <c r="K40" i="3" s="1"/>
  <c r="L40" i="3" s="1"/>
  <c r="M40" i="3" s="1"/>
  <c r="N40" i="3" s="1"/>
  <c r="O40" i="3" s="1"/>
  <c r="P40" i="3" s="1"/>
  <c r="Q40" i="3" s="1"/>
  <c r="R40" i="3" s="1"/>
  <c r="S40" i="3" s="1"/>
  <c r="T40" i="3" s="1"/>
  <c r="U40" i="3" s="1"/>
  <c r="V40" i="3" s="1"/>
  <c r="W40" i="3" s="1"/>
  <c r="X40" i="3" s="1"/>
  <c r="Y40" i="3" s="1"/>
  <c r="Z40" i="3" s="1"/>
  <c r="AA40" i="3" s="1"/>
  <c r="AB40" i="3" s="1"/>
  <c r="AC40" i="3" s="1"/>
  <c r="AD40" i="3" s="1"/>
  <c r="AE40" i="3" s="1"/>
  <c r="AF40" i="3" s="1"/>
  <c r="AG40" i="3" s="1"/>
  <c r="AH40" i="3" s="1"/>
  <c r="AI40" i="3" s="1"/>
  <c r="AJ40" i="3" s="1"/>
  <c r="AK40" i="3" s="1"/>
  <c r="AL40" i="3" s="1"/>
  <c r="AM40" i="3" s="1"/>
  <c r="AN40" i="3" s="1"/>
  <c r="AO40" i="3" s="1"/>
  <c r="AP40" i="3" s="1"/>
  <c r="AQ40" i="3" s="1"/>
  <c r="AR40" i="3" s="1"/>
  <c r="AS40" i="3" s="1"/>
  <c r="AT40" i="3" s="1"/>
  <c r="AU40" i="3" s="1"/>
  <c r="AV40" i="3" s="1"/>
  <c r="AW40" i="3" s="1"/>
  <c r="AX40" i="3" s="1"/>
  <c r="AY40" i="3" s="1"/>
  <c r="AZ40" i="3" s="1"/>
  <c r="BA40" i="3" s="1"/>
  <c r="BB40" i="3" s="1"/>
  <c r="BC40" i="3" s="1"/>
  <c r="BD40" i="3" s="1"/>
  <c r="BE40" i="3" s="1"/>
  <c r="BF40" i="3" s="1"/>
  <c r="BG40" i="3" s="1"/>
  <c r="BH40" i="3" s="1"/>
  <c r="BI40" i="3" s="1"/>
  <c r="BJ40" i="3" s="1"/>
  <c r="BK40" i="3" s="1"/>
  <c r="AV49" i="3"/>
  <c r="AR157" i="2"/>
  <c r="AQ157" i="2"/>
  <c r="AP157" i="2"/>
  <c r="AO157" i="2"/>
  <c r="AN157" i="2"/>
  <c r="AY157" i="2"/>
  <c r="AX157" i="2"/>
  <c r="AT157" i="2"/>
  <c r="BG55" i="3"/>
  <c r="AU55" i="3"/>
  <c r="AI55" i="3"/>
  <c r="W55" i="3"/>
  <c r="K55" i="3"/>
  <c r="K59" i="3" s="1"/>
  <c r="W70" i="4" s="1"/>
  <c r="BA47" i="3"/>
  <c r="AO47" i="3"/>
  <c r="AC47" i="3"/>
  <c r="Q47" i="3"/>
  <c r="E47" i="3"/>
  <c r="BF55" i="3"/>
  <c r="AT55" i="3"/>
  <c r="AH55" i="3"/>
  <c r="V55" i="3"/>
  <c r="J55" i="3"/>
  <c r="BE55" i="3"/>
  <c r="AS55" i="3"/>
  <c r="AS59" i="3" s="1"/>
  <c r="BE70" i="4" s="1"/>
  <c r="AG55" i="3"/>
  <c r="U55" i="3"/>
  <c r="I55" i="3"/>
  <c r="BD55" i="3"/>
  <c r="AR55" i="3"/>
  <c r="AF55" i="3"/>
  <c r="T55" i="3"/>
  <c r="H55" i="3"/>
  <c r="BC55" i="3"/>
  <c r="AQ55" i="3"/>
  <c r="AE55" i="3"/>
  <c r="S55" i="3"/>
  <c r="S59" i="3" s="1"/>
  <c r="AE70" i="4" s="1"/>
  <c r="G55" i="3"/>
  <c r="BI47" i="3"/>
  <c r="AW47" i="3"/>
  <c r="AK47" i="3"/>
  <c r="Y47" i="3"/>
  <c r="M47" i="3"/>
  <c r="BB55" i="3"/>
  <c r="AP55" i="3"/>
  <c r="AD55" i="3"/>
  <c r="R55" i="3"/>
  <c r="F55" i="3"/>
  <c r="BA55" i="3"/>
  <c r="BA59" i="3" s="1"/>
  <c r="BM70" i="4" s="1"/>
  <c r="AO55" i="3"/>
  <c r="AC55" i="3"/>
  <c r="Q55" i="3"/>
  <c r="E55" i="3"/>
  <c r="BG47" i="3"/>
  <c r="AU47" i="3"/>
  <c r="AI47" i="3"/>
  <c r="W47" i="3"/>
  <c r="K47" i="3"/>
  <c r="AZ55" i="3"/>
  <c r="AN55" i="3"/>
  <c r="AB55" i="3"/>
  <c r="AB59" i="3" s="1"/>
  <c r="AN70" i="4" s="1"/>
  <c r="P55" i="3"/>
  <c r="D55" i="3"/>
  <c r="BK55" i="3"/>
  <c r="AY55" i="3"/>
  <c r="AM55" i="3"/>
  <c r="AA55" i="3"/>
  <c r="O55" i="3"/>
  <c r="C55" i="3"/>
  <c r="BJ55" i="3"/>
  <c r="AX55" i="3"/>
  <c r="AL55" i="3"/>
  <c r="Z55" i="3"/>
  <c r="N55" i="3"/>
  <c r="BI55" i="3"/>
  <c r="AW55" i="3"/>
  <c r="AK55" i="3"/>
  <c r="Y55" i="3"/>
  <c r="M55" i="3"/>
  <c r="BC47" i="3"/>
  <c r="AQ47" i="3"/>
  <c r="AE47" i="3"/>
  <c r="BF47" i="3"/>
  <c r="AN47" i="3"/>
  <c r="V47" i="3"/>
  <c r="G47" i="3"/>
  <c r="BJ19" i="3"/>
  <c r="AX19" i="3"/>
  <c r="AL19" i="3"/>
  <c r="Z19" i="3"/>
  <c r="N19" i="3"/>
  <c r="BH55" i="3"/>
  <c r="BE47" i="3"/>
  <c r="AM47" i="3"/>
  <c r="U47" i="3"/>
  <c r="F47" i="3"/>
  <c r="BI19" i="3"/>
  <c r="BI23" i="3" s="1"/>
  <c r="BU18" i="4" s="1"/>
  <c r="AW19" i="3"/>
  <c r="AK19" i="3"/>
  <c r="Y19" i="3"/>
  <c r="M19" i="3"/>
  <c r="AV55" i="3"/>
  <c r="BD47" i="3"/>
  <c r="AL47" i="3"/>
  <c r="T47" i="3"/>
  <c r="D47" i="3"/>
  <c r="BH19" i="3"/>
  <c r="AV19" i="3"/>
  <c r="AJ19" i="3"/>
  <c r="X19" i="3"/>
  <c r="L19" i="3"/>
  <c r="AJ55" i="3"/>
  <c r="BB47" i="3"/>
  <c r="AJ47" i="3"/>
  <c r="S47" i="3"/>
  <c r="C47" i="3"/>
  <c r="BG19" i="3"/>
  <c r="AU19" i="3"/>
  <c r="AI19" i="3"/>
  <c r="W19" i="3"/>
  <c r="K19" i="3"/>
  <c r="K23" i="3" s="1"/>
  <c r="W18" i="4" s="1"/>
  <c r="X55" i="3"/>
  <c r="AZ47" i="3"/>
  <c r="AH47" i="3"/>
  <c r="R47" i="3"/>
  <c r="BF19" i="3"/>
  <c r="BF23" i="3" s="1"/>
  <c r="BR18" i="4" s="1"/>
  <c r="AT19" i="3"/>
  <c r="AH19" i="3"/>
  <c r="V19" i="3"/>
  <c r="J19" i="3"/>
  <c r="L55" i="3"/>
  <c r="AY47" i="3"/>
  <c r="AG47" i="3"/>
  <c r="P47" i="3"/>
  <c r="BE19" i="3"/>
  <c r="AS19" i="3"/>
  <c r="AS23" i="3" s="1"/>
  <c r="BE18" i="4" s="1"/>
  <c r="AG19" i="3"/>
  <c r="U19" i="3"/>
  <c r="I19" i="3"/>
  <c r="AX47" i="3"/>
  <c r="AF47" i="3"/>
  <c r="O47" i="3"/>
  <c r="BD19" i="3"/>
  <c r="BD23" i="3" s="1"/>
  <c r="BP18" i="4" s="1"/>
  <c r="AR19" i="3"/>
  <c r="AR23" i="3" s="1"/>
  <c r="BD18" i="4" s="1"/>
  <c r="AF19" i="3"/>
  <c r="T19" i="3"/>
  <c r="H19" i="3"/>
  <c r="H23" i="3" s="1"/>
  <c r="T18" i="4" s="1"/>
  <c r="AV47" i="3"/>
  <c r="AD47" i="3"/>
  <c r="N47" i="3"/>
  <c r="BC19" i="3"/>
  <c r="AQ19" i="3"/>
  <c r="AQ23" i="3" s="1"/>
  <c r="BC18" i="4" s="1"/>
  <c r="AE19" i="3"/>
  <c r="AE23" i="3" s="1"/>
  <c r="AQ18" i="4" s="1"/>
  <c r="S19" i="3"/>
  <c r="S23" i="3" s="1"/>
  <c r="AE18" i="4" s="1"/>
  <c r="G19" i="3"/>
  <c r="G23" i="3" s="1"/>
  <c r="S18" i="4" s="1"/>
  <c r="AT47" i="3"/>
  <c r="AB47" i="3"/>
  <c r="L47" i="3"/>
  <c r="BB19" i="3"/>
  <c r="AP19" i="3"/>
  <c r="AP23" i="3" s="1"/>
  <c r="BB18" i="4" s="1"/>
  <c r="AD19" i="3"/>
  <c r="AD23" i="3" s="1"/>
  <c r="AP18" i="4" s="1"/>
  <c r="R19" i="3"/>
  <c r="R23" i="3" s="1"/>
  <c r="AD18" i="4" s="1"/>
  <c r="F19" i="3"/>
  <c r="F23" i="3" s="1"/>
  <c r="R18" i="4" s="1"/>
  <c r="BK47" i="3"/>
  <c r="AS47" i="3"/>
  <c r="AA47" i="3"/>
  <c r="J47" i="3"/>
  <c r="BA19" i="3"/>
  <c r="AO19" i="3"/>
  <c r="AO23" i="3" s="1"/>
  <c r="BA18" i="4" s="1"/>
  <c r="AC19" i="3"/>
  <c r="Q19" i="3"/>
  <c r="E19" i="3"/>
  <c r="BJ47" i="3"/>
  <c r="AR47" i="3"/>
  <c r="Z47" i="3"/>
  <c r="I47" i="3"/>
  <c r="AZ19" i="3"/>
  <c r="AN19" i="3"/>
  <c r="AB19" i="3"/>
  <c r="P19" i="3"/>
  <c r="D19" i="3"/>
  <c r="D23" i="3" s="1"/>
  <c r="P18" i="4" s="1"/>
  <c r="BD154" i="3"/>
  <c r="AR154" i="3"/>
  <c r="AF154" i="3"/>
  <c r="T154" i="3"/>
  <c r="H154" i="3"/>
  <c r="BC154" i="3"/>
  <c r="BB154" i="3"/>
  <c r="AZ154" i="3"/>
  <c r="AN154" i="3"/>
  <c r="AB154" i="3"/>
  <c r="P154" i="3"/>
  <c r="D154" i="3"/>
  <c r="BK154" i="3"/>
  <c r="AY154" i="3"/>
  <c r="AM154" i="3"/>
  <c r="AA154" i="3"/>
  <c r="O154" i="3"/>
  <c r="BJ154" i="3"/>
  <c r="AX154" i="3"/>
  <c r="AL154" i="3"/>
  <c r="Z154" i="3"/>
  <c r="N154" i="3"/>
  <c r="BF154" i="3"/>
  <c r="AT154" i="3"/>
  <c r="AH154" i="3"/>
  <c r="V154" i="3"/>
  <c r="J154" i="3"/>
  <c r="AQ154" i="3"/>
  <c r="W154" i="3"/>
  <c r="AP154" i="3"/>
  <c r="U154" i="3"/>
  <c r="AO154" i="3"/>
  <c r="S154" i="3"/>
  <c r="BI154" i="3"/>
  <c r="AK154" i="3"/>
  <c r="R154" i="3"/>
  <c r="BH154" i="3"/>
  <c r="AJ154" i="3"/>
  <c r="Q154" i="3"/>
  <c r="BG154" i="3"/>
  <c r="AI154" i="3"/>
  <c r="M154" i="3"/>
  <c r="BE154" i="3"/>
  <c r="AG154" i="3"/>
  <c r="L154" i="3"/>
  <c r="BA154" i="3"/>
  <c r="AE154" i="3"/>
  <c r="K154" i="3"/>
  <c r="AW154" i="3"/>
  <c r="AD154" i="3"/>
  <c r="I154" i="3"/>
  <c r="AV154" i="3"/>
  <c r="AC154" i="3"/>
  <c r="G154" i="3"/>
  <c r="AU154" i="3"/>
  <c r="Y154" i="3"/>
  <c r="F154" i="3"/>
  <c r="AS154" i="3"/>
  <c r="X154" i="3"/>
  <c r="E154" i="3"/>
  <c r="G146" i="2"/>
  <c r="S146" i="2"/>
  <c r="AE146" i="2"/>
  <c r="AL124" i="3"/>
  <c r="BG150" i="2"/>
  <c r="L126" i="3"/>
  <c r="L160" i="2"/>
  <c r="AV157" i="2"/>
  <c r="BK19" i="3"/>
  <c r="X22" i="3"/>
  <c r="G28" i="3"/>
  <c r="K50" i="3"/>
  <c r="AK126" i="3"/>
  <c r="BK208" i="3"/>
  <c r="AY208" i="3"/>
  <c r="AM208" i="3"/>
  <c r="AA208" i="3"/>
  <c r="O208" i="3"/>
  <c r="BG208" i="3"/>
  <c r="AU208" i="3"/>
  <c r="AI208" i="3"/>
  <c r="W208" i="3"/>
  <c r="K208" i="3"/>
  <c r="BA208" i="3"/>
  <c r="AL208" i="3"/>
  <c r="X208" i="3"/>
  <c r="I208" i="3"/>
  <c r="AZ208" i="3"/>
  <c r="AK208" i="3"/>
  <c r="V208" i="3"/>
  <c r="H208" i="3"/>
  <c r="AX208" i="3"/>
  <c r="AJ208" i="3"/>
  <c r="U208" i="3"/>
  <c r="G208" i="3"/>
  <c r="BI208" i="3"/>
  <c r="AT208" i="3"/>
  <c r="AF208" i="3"/>
  <c r="R208" i="3"/>
  <c r="D208" i="3"/>
  <c r="BH208" i="3"/>
  <c r="AS208" i="3"/>
  <c r="AE208" i="3"/>
  <c r="Q208" i="3"/>
  <c r="BF208" i="3"/>
  <c r="AR208" i="3"/>
  <c r="AD208" i="3"/>
  <c r="P208" i="3"/>
  <c r="BE208" i="3"/>
  <c r="AQ208" i="3"/>
  <c r="AC208" i="3"/>
  <c r="N208" i="3"/>
  <c r="BD208" i="3"/>
  <c r="AP208" i="3"/>
  <c r="AB208" i="3"/>
  <c r="M208" i="3"/>
  <c r="BC208" i="3"/>
  <c r="AO208" i="3"/>
  <c r="Z208" i="3"/>
  <c r="L208" i="3"/>
  <c r="AW208" i="3"/>
  <c r="AV208" i="3"/>
  <c r="AN208" i="3"/>
  <c r="AH208" i="3"/>
  <c r="AG208" i="3"/>
  <c r="Y208" i="3"/>
  <c r="T208" i="3"/>
  <c r="S208" i="3"/>
  <c r="J208" i="3"/>
  <c r="F208" i="3"/>
  <c r="BJ208" i="3"/>
  <c r="E208" i="3"/>
  <c r="BB208" i="3"/>
  <c r="BG212" i="3"/>
  <c r="AU212" i="3"/>
  <c r="AI212" i="3"/>
  <c r="W212" i="3"/>
  <c r="K212" i="3"/>
  <c r="BF212" i="3"/>
  <c r="AT212" i="3"/>
  <c r="AH212" i="3"/>
  <c r="V212" i="3"/>
  <c r="J212" i="3"/>
  <c r="BD212" i="3"/>
  <c r="AR212" i="3"/>
  <c r="AF212" i="3"/>
  <c r="T212" i="3"/>
  <c r="H212" i="3"/>
  <c r="BC212" i="3"/>
  <c r="AQ212" i="3"/>
  <c r="AE212" i="3"/>
  <c r="S212" i="3"/>
  <c r="G212" i="3"/>
  <c r="BK212" i="3"/>
  <c r="AY212" i="3"/>
  <c r="AM212" i="3"/>
  <c r="AA212" i="3"/>
  <c r="O212" i="3"/>
  <c r="BE212" i="3"/>
  <c r="AK212" i="3"/>
  <c r="P212" i="3"/>
  <c r="BB212" i="3"/>
  <c r="AJ212" i="3"/>
  <c r="N212" i="3"/>
  <c r="BA212" i="3"/>
  <c r="AG212" i="3"/>
  <c r="M212" i="3"/>
  <c r="AW212" i="3"/>
  <c r="AB212" i="3"/>
  <c r="F212" i="3"/>
  <c r="AV212" i="3"/>
  <c r="Z212" i="3"/>
  <c r="E212" i="3"/>
  <c r="AS212" i="3"/>
  <c r="Y212" i="3"/>
  <c r="D212" i="3"/>
  <c r="AP212" i="3"/>
  <c r="X212" i="3"/>
  <c r="BJ212" i="3"/>
  <c r="AO212" i="3"/>
  <c r="U212" i="3"/>
  <c r="BI212" i="3"/>
  <c r="AN212" i="3"/>
  <c r="R212" i="3"/>
  <c r="I212" i="3"/>
  <c r="BH212" i="3"/>
  <c r="AZ212" i="3"/>
  <c r="AX212" i="3"/>
  <c r="AL212" i="3"/>
  <c r="AD212" i="3"/>
  <c r="AC212" i="3"/>
  <c r="Q212" i="3"/>
  <c r="L212" i="3"/>
  <c r="D139" i="2"/>
  <c r="G78" i="2"/>
  <c r="G84" i="2"/>
  <c r="L96" i="2"/>
  <c r="M147" i="2"/>
  <c r="I147" i="2"/>
  <c r="H147" i="2"/>
  <c r="O147" i="2"/>
  <c r="Y143" i="2"/>
  <c r="AK143" i="2"/>
  <c r="AW143" i="2"/>
  <c r="BI122" i="3"/>
  <c r="R150" i="2"/>
  <c r="D44" i="5" s="1"/>
  <c r="AN150" i="2"/>
  <c r="BH150" i="2"/>
  <c r="AW157" i="2"/>
  <c r="V23" i="3"/>
  <c r="AH18" i="4" s="1"/>
  <c r="AT23" i="3"/>
  <c r="BF18" i="4" s="1"/>
  <c r="N20" i="3"/>
  <c r="AJ22" i="3"/>
  <c r="S28" i="3"/>
  <c r="AI50" i="3"/>
  <c r="T157" i="2"/>
  <c r="S157" i="2"/>
  <c r="R157" i="2"/>
  <c r="Q157" i="2"/>
  <c r="P157" i="2"/>
  <c r="AA157" i="2"/>
  <c r="Z157" i="2"/>
  <c r="V157" i="2"/>
  <c r="AF27" i="3"/>
  <c r="BD157" i="2"/>
  <c r="BC157" i="2"/>
  <c r="BB157" i="2"/>
  <c r="BA157" i="2"/>
  <c r="AZ157" i="2"/>
  <c r="BK157" i="2"/>
  <c r="BJ157" i="2"/>
  <c r="BF157" i="2"/>
  <c r="AJ143" i="2"/>
  <c r="G80" i="2"/>
  <c r="F86" i="2"/>
  <c r="H100" i="2"/>
  <c r="J100" i="2" s="1"/>
  <c r="G77" i="2"/>
  <c r="K98" i="2"/>
  <c r="H102" i="2"/>
  <c r="E128" i="2"/>
  <c r="N143" i="2"/>
  <c r="Z143" i="2"/>
  <c r="AL143" i="2"/>
  <c r="AX143" i="2"/>
  <c r="BJ143" i="2"/>
  <c r="I146" i="2"/>
  <c r="U146" i="2"/>
  <c r="AG146" i="2"/>
  <c r="V150" i="2"/>
  <c r="AO150" i="2"/>
  <c r="BJ150" i="2"/>
  <c r="Q154" i="2"/>
  <c r="U157" i="2"/>
  <c r="BE157" i="2"/>
  <c r="Z20" i="3"/>
  <c r="AV22" i="3"/>
  <c r="I26" i="3"/>
  <c r="AE28" i="3"/>
  <c r="D37" i="3"/>
  <c r="E37" i="3" s="1"/>
  <c r="F37" i="3" s="1"/>
  <c r="G37" i="3" s="1"/>
  <c r="H37" i="3" s="1"/>
  <c r="I37" i="3" s="1"/>
  <c r="J37" i="3" s="1"/>
  <c r="K37" i="3" s="1"/>
  <c r="L37" i="3" s="1"/>
  <c r="M37" i="3" s="1"/>
  <c r="N37" i="3" s="1"/>
  <c r="O37" i="3" s="1"/>
  <c r="P37" i="3" s="1"/>
  <c r="Q37" i="3" s="1"/>
  <c r="R37" i="3" s="1"/>
  <c r="S37" i="3" s="1"/>
  <c r="T37" i="3" s="1"/>
  <c r="U37" i="3" s="1"/>
  <c r="V37" i="3" s="1"/>
  <c r="W37" i="3" s="1"/>
  <c r="X37" i="3" s="1"/>
  <c r="Y37" i="3" s="1"/>
  <c r="Z37" i="3" s="1"/>
  <c r="AA37" i="3" s="1"/>
  <c r="AB37" i="3" s="1"/>
  <c r="AC37" i="3" s="1"/>
  <c r="AD37" i="3" s="1"/>
  <c r="AE37" i="3" s="1"/>
  <c r="AF37" i="3" s="1"/>
  <c r="AG37" i="3" s="1"/>
  <c r="AH37" i="3" s="1"/>
  <c r="AI37" i="3" s="1"/>
  <c r="AJ37" i="3" s="1"/>
  <c r="AK37" i="3" s="1"/>
  <c r="AL37" i="3" s="1"/>
  <c r="AM37" i="3" s="1"/>
  <c r="AN37" i="3" s="1"/>
  <c r="AO37" i="3" s="1"/>
  <c r="AP37" i="3" s="1"/>
  <c r="AQ37" i="3" s="1"/>
  <c r="AR37" i="3" s="1"/>
  <c r="AS37" i="3" s="1"/>
  <c r="AT37" i="3" s="1"/>
  <c r="AU37" i="3" s="1"/>
  <c r="AV37" i="3" s="1"/>
  <c r="AW37" i="3" s="1"/>
  <c r="AX37" i="3" s="1"/>
  <c r="AY37" i="3" s="1"/>
  <c r="AZ37" i="3" s="1"/>
  <c r="BA37" i="3" s="1"/>
  <c r="BB37" i="3" s="1"/>
  <c r="BC37" i="3" s="1"/>
  <c r="BD37" i="3" s="1"/>
  <c r="BE37" i="3" s="1"/>
  <c r="BF37" i="3" s="1"/>
  <c r="BG37" i="3" s="1"/>
  <c r="BH37" i="3" s="1"/>
  <c r="BI37" i="3" s="1"/>
  <c r="BJ37" i="3" s="1"/>
  <c r="BK37" i="3" s="1"/>
  <c r="BJ80" i="3"/>
  <c r="BJ81" i="3" s="1"/>
  <c r="AX80" i="3"/>
  <c r="AX81" i="3" s="1"/>
  <c r="AL80" i="3"/>
  <c r="AL81" i="3" s="1"/>
  <c r="Z80" i="3"/>
  <c r="Z81" i="3" s="1"/>
  <c r="N80" i="3"/>
  <c r="N81" i="3" s="1"/>
  <c r="BA77" i="3"/>
  <c r="AO77" i="3"/>
  <c r="AC77" i="3"/>
  <c r="Q77" i="3"/>
  <c r="E77" i="3"/>
  <c r="BE80" i="3"/>
  <c r="BE81" i="3" s="1"/>
  <c r="AS80" i="3"/>
  <c r="AS81" i="3" s="1"/>
  <c r="AG80" i="3"/>
  <c r="AG81" i="3" s="1"/>
  <c r="U80" i="3"/>
  <c r="U81" i="3" s="1"/>
  <c r="I80" i="3"/>
  <c r="I81" i="3" s="1"/>
  <c r="BH77" i="3"/>
  <c r="AV77" i="3"/>
  <c r="AJ77" i="3"/>
  <c r="X77" i="3"/>
  <c r="L77" i="3"/>
  <c r="BD80" i="3"/>
  <c r="BD81" i="3" s="1"/>
  <c r="AR80" i="3"/>
  <c r="AR81" i="3" s="1"/>
  <c r="AF80" i="3"/>
  <c r="AF81" i="3" s="1"/>
  <c r="T80" i="3"/>
  <c r="T81" i="3" s="1"/>
  <c r="H80" i="3"/>
  <c r="H81" i="3" s="1"/>
  <c r="BG77" i="3"/>
  <c r="AU77" i="3"/>
  <c r="AI77" i="3"/>
  <c r="W77" i="3"/>
  <c r="K77" i="3"/>
  <c r="C88" i="3"/>
  <c r="C87" i="3" s="1"/>
  <c r="AZ80" i="3"/>
  <c r="AZ81" i="3" s="1"/>
  <c r="AN80" i="3"/>
  <c r="AN81" i="3" s="1"/>
  <c r="AB80" i="3"/>
  <c r="AB81" i="3" s="1"/>
  <c r="P80" i="3"/>
  <c r="P81" i="3" s="1"/>
  <c r="D80" i="3"/>
  <c r="D81" i="3" s="1"/>
  <c r="BC77" i="3"/>
  <c r="AQ77" i="3"/>
  <c r="AE77" i="3"/>
  <c r="S77" i="3"/>
  <c r="G77" i="3"/>
  <c r="AY80" i="3"/>
  <c r="AY81" i="3" s="1"/>
  <c r="AH80" i="3"/>
  <c r="AH81" i="3" s="1"/>
  <c r="O80" i="3"/>
  <c r="O81" i="3" s="1"/>
  <c r="N78" i="3" s="1"/>
  <c r="BB77" i="3"/>
  <c r="AK77" i="3"/>
  <c r="R77" i="3"/>
  <c r="AW80" i="3"/>
  <c r="AW81" i="3" s="1"/>
  <c r="AE80" i="3"/>
  <c r="AE81" i="3" s="1"/>
  <c r="M80" i="3"/>
  <c r="M81" i="3" s="1"/>
  <c r="AZ77" i="3"/>
  <c r="AH77" i="3"/>
  <c r="P77" i="3"/>
  <c r="AV80" i="3"/>
  <c r="AV81" i="3" s="1"/>
  <c r="AD80" i="3"/>
  <c r="AD81" i="3" s="1"/>
  <c r="L80" i="3"/>
  <c r="L81" i="3" s="1"/>
  <c r="K78" i="3" s="1"/>
  <c r="AY77" i="3"/>
  <c r="AG77" i="3"/>
  <c r="O77" i="3"/>
  <c r="AU80" i="3"/>
  <c r="AU81" i="3" s="1"/>
  <c r="AC80" i="3"/>
  <c r="AC81" i="3" s="1"/>
  <c r="K80" i="3"/>
  <c r="K81" i="3" s="1"/>
  <c r="AX77" i="3"/>
  <c r="AF77" i="3"/>
  <c r="N77" i="3"/>
  <c r="BK80" i="3"/>
  <c r="BK81" i="3" s="1"/>
  <c r="BJ78" i="3" s="1"/>
  <c r="AT80" i="3"/>
  <c r="AT81" i="3" s="1"/>
  <c r="AA80" i="3"/>
  <c r="AA81" i="3" s="1"/>
  <c r="Z78" i="3" s="1"/>
  <c r="J80" i="3"/>
  <c r="J81" i="3" s="1"/>
  <c r="AW77" i="3"/>
  <c r="AD77" i="3"/>
  <c r="M77" i="3"/>
  <c r="BI80" i="3"/>
  <c r="BI81" i="3" s="1"/>
  <c r="AQ80" i="3"/>
  <c r="AQ81" i="3" s="1"/>
  <c r="Y80" i="3"/>
  <c r="Y81" i="3" s="1"/>
  <c r="G80" i="3"/>
  <c r="G81" i="3" s="1"/>
  <c r="AT77" i="3"/>
  <c r="AB77" i="3"/>
  <c r="J77" i="3"/>
  <c r="BH80" i="3"/>
  <c r="BH81" i="3" s="1"/>
  <c r="BG78" i="3" s="1"/>
  <c r="AP80" i="3"/>
  <c r="AP81" i="3" s="1"/>
  <c r="X80" i="3"/>
  <c r="X81" i="3" s="1"/>
  <c r="F80" i="3"/>
  <c r="F81" i="3" s="1"/>
  <c r="BK77" i="3"/>
  <c r="BK79" i="3" s="1"/>
  <c r="AS77" i="3"/>
  <c r="AA77" i="3"/>
  <c r="I77" i="3"/>
  <c r="BG80" i="3"/>
  <c r="BG81" i="3" s="1"/>
  <c r="AO80" i="3"/>
  <c r="AO81" i="3" s="1"/>
  <c r="W80" i="3"/>
  <c r="W81" i="3" s="1"/>
  <c r="E80" i="3"/>
  <c r="E81" i="3" s="1"/>
  <c r="BJ77" i="3"/>
  <c r="AR77" i="3"/>
  <c r="Z77" i="3"/>
  <c r="H77" i="3"/>
  <c r="BF80" i="3"/>
  <c r="BF81" i="3" s="1"/>
  <c r="AM80" i="3"/>
  <c r="AM81" i="3" s="1"/>
  <c r="V80" i="3"/>
  <c r="V81" i="3" s="1"/>
  <c r="C80" i="3"/>
  <c r="C81" i="3" s="1"/>
  <c r="BI77" i="3"/>
  <c r="AP77" i="3"/>
  <c r="Y77" i="3"/>
  <c r="F77" i="3"/>
  <c r="BC80" i="3"/>
  <c r="BC81" i="3" s="1"/>
  <c r="BB78" i="3" s="1"/>
  <c r="AK80" i="3"/>
  <c r="AK81" i="3" s="1"/>
  <c r="S80" i="3"/>
  <c r="S81" i="3" s="1"/>
  <c r="BF77" i="3"/>
  <c r="AN77" i="3"/>
  <c r="V77" i="3"/>
  <c r="D77" i="3"/>
  <c r="BB80" i="3"/>
  <c r="BB81" i="3" s="1"/>
  <c r="AJ80" i="3"/>
  <c r="AJ81" i="3" s="1"/>
  <c r="R80" i="3"/>
  <c r="R81" i="3" s="1"/>
  <c r="BE77" i="3"/>
  <c r="AM77" i="3"/>
  <c r="U77" i="3"/>
  <c r="C77" i="3"/>
  <c r="AI80" i="3"/>
  <c r="AI81" i="3" s="1"/>
  <c r="AL77" i="3"/>
  <c r="Q80" i="3"/>
  <c r="Q81" i="3" s="1"/>
  <c r="T77" i="3"/>
  <c r="S15" i="4"/>
  <c r="R15" i="4"/>
  <c r="Z15" i="4"/>
  <c r="Y15" i="4"/>
  <c r="X15" i="4"/>
  <c r="W15" i="4"/>
  <c r="V15" i="4"/>
  <c r="U15" i="4"/>
  <c r="T15" i="4"/>
  <c r="Q15" i="4"/>
  <c r="P15" i="4"/>
  <c r="AA15" i="4"/>
  <c r="L128" i="3"/>
  <c r="H45" i="2"/>
  <c r="G79" i="2"/>
  <c r="G81" i="2"/>
  <c r="G82" i="2"/>
  <c r="G85" i="2"/>
  <c r="BD58" i="3"/>
  <c r="AR58" i="3"/>
  <c r="AF58" i="3"/>
  <c r="T58" i="3"/>
  <c r="H58" i="3"/>
  <c r="BJ50" i="3"/>
  <c r="AX50" i="3"/>
  <c r="AL50" i="3"/>
  <c r="Z50" i="3"/>
  <c r="N50" i="3"/>
  <c r="BC58" i="3"/>
  <c r="AQ58" i="3"/>
  <c r="AE58" i="3"/>
  <c r="S58" i="3"/>
  <c r="G58" i="3"/>
  <c r="BB58" i="3"/>
  <c r="AP58" i="3"/>
  <c r="AD58" i="3"/>
  <c r="R58" i="3"/>
  <c r="F58" i="3"/>
  <c r="BA58" i="3"/>
  <c r="AO58" i="3"/>
  <c r="AC58" i="3"/>
  <c r="Q58" i="3"/>
  <c r="E58" i="3"/>
  <c r="AZ58" i="3"/>
  <c r="AN58" i="3"/>
  <c r="AB58" i="3"/>
  <c r="P58" i="3"/>
  <c r="D58" i="3"/>
  <c r="BF50" i="3"/>
  <c r="AT50" i="3"/>
  <c r="AH50" i="3"/>
  <c r="V50" i="3"/>
  <c r="J50" i="3"/>
  <c r="BK58" i="3"/>
  <c r="AY58" i="3"/>
  <c r="AM58" i="3"/>
  <c r="AA58" i="3"/>
  <c r="O58" i="3"/>
  <c r="C58" i="3"/>
  <c r="BE50" i="3"/>
  <c r="AS50" i="3"/>
  <c r="AG50" i="3"/>
  <c r="U50" i="3"/>
  <c r="I50" i="3"/>
  <c r="BJ58" i="3"/>
  <c r="AX58" i="3"/>
  <c r="AL58" i="3"/>
  <c r="Z58" i="3"/>
  <c r="N58" i="3"/>
  <c r="BD50" i="3"/>
  <c r="AR50" i="3"/>
  <c r="AF50" i="3"/>
  <c r="T50" i="3"/>
  <c r="H50" i="3"/>
  <c r="BI58" i="3"/>
  <c r="AW58" i="3"/>
  <c r="AK58" i="3"/>
  <c r="Y58" i="3"/>
  <c r="M58" i="3"/>
  <c r="BC50" i="3"/>
  <c r="AQ50" i="3"/>
  <c r="AE50" i="3"/>
  <c r="S50" i="3"/>
  <c r="G50" i="3"/>
  <c r="BH58" i="3"/>
  <c r="AV58" i="3"/>
  <c r="AJ58" i="3"/>
  <c r="X58" i="3"/>
  <c r="L58" i="3"/>
  <c r="BG58" i="3"/>
  <c r="AU58" i="3"/>
  <c r="AI58" i="3"/>
  <c r="W58" i="3"/>
  <c r="K58" i="3"/>
  <c r="BF58" i="3"/>
  <c r="AT58" i="3"/>
  <c r="AH58" i="3"/>
  <c r="V58" i="3"/>
  <c r="J58" i="3"/>
  <c r="AZ50" i="3"/>
  <c r="AN50" i="3"/>
  <c r="AB50" i="3"/>
  <c r="P50" i="3"/>
  <c r="D50" i="3"/>
  <c r="AG58" i="3"/>
  <c r="BB50" i="3"/>
  <c r="AD50" i="3"/>
  <c r="F50" i="3"/>
  <c r="BB28" i="3"/>
  <c r="AP28" i="3"/>
  <c r="AD28" i="3"/>
  <c r="R28" i="3"/>
  <c r="F28" i="3"/>
  <c r="BG22" i="3"/>
  <c r="AU22" i="3"/>
  <c r="AI22" i="3"/>
  <c r="W22" i="3"/>
  <c r="K22" i="3"/>
  <c r="U58" i="3"/>
  <c r="BA50" i="3"/>
  <c r="AC50" i="3"/>
  <c r="E50" i="3"/>
  <c r="BA28" i="3"/>
  <c r="AO28" i="3"/>
  <c r="AC28" i="3"/>
  <c r="Q28" i="3"/>
  <c r="E28" i="3"/>
  <c r="BF22" i="3"/>
  <c r="AT22" i="3"/>
  <c r="AH22" i="3"/>
  <c r="V22" i="3"/>
  <c r="J22" i="3"/>
  <c r="I58" i="3"/>
  <c r="AY50" i="3"/>
  <c r="AA50" i="3"/>
  <c r="C50" i="3"/>
  <c r="AZ28" i="3"/>
  <c r="AN28" i="3"/>
  <c r="AB28" i="3"/>
  <c r="P28" i="3"/>
  <c r="D28" i="3"/>
  <c r="BE22" i="3"/>
  <c r="AS22" i="3"/>
  <c r="AG22" i="3"/>
  <c r="U22" i="3"/>
  <c r="I22" i="3"/>
  <c r="AW50" i="3"/>
  <c r="Y50" i="3"/>
  <c r="BK28" i="3"/>
  <c r="AY28" i="3"/>
  <c r="AM28" i="3"/>
  <c r="AA28" i="3"/>
  <c r="O28" i="3"/>
  <c r="C28" i="3"/>
  <c r="BD22" i="3"/>
  <c r="AR22" i="3"/>
  <c r="AF22" i="3"/>
  <c r="T22" i="3"/>
  <c r="H22" i="3"/>
  <c r="AV50" i="3"/>
  <c r="X50" i="3"/>
  <c r="BJ28" i="3"/>
  <c r="AX28" i="3"/>
  <c r="AL28" i="3"/>
  <c r="Z28" i="3"/>
  <c r="N28" i="3"/>
  <c r="BC22" i="3"/>
  <c r="AQ22" i="3"/>
  <c r="AE22" i="3"/>
  <c r="S22" i="3"/>
  <c r="G22" i="3"/>
  <c r="AU50" i="3"/>
  <c r="W50" i="3"/>
  <c r="BI28" i="3"/>
  <c r="AW28" i="3"/>
  <c r="AK28" i="3"/>
  <c r="Y28" i="3"/>
  <c r="M28" i="3"/>
  <c r="BB22" i="3"/>
  <c r="AP22" i="3"/>
  <c r="AD22" i="3"/>
  <c r="R22" i="3"/>
  <c r="F22" i="3"/>
  <c r="AP50" i="3"/>
  <c r="R50" i="3"/>
  <c r="BH28" i="3"/>
  <c r="AV28" i="3"/>
  <c r="AJ28" i="3"/>
  <c r="X28" i="3"/>
  <c r="L28" i="3"/>
  <c r="BA22" i="3"/>
  <c r="AO22" i="3"/>
  <c r="AC22" i="3"/>
  <c r="Q22" i="3"/>
  <c r="E22" i="3"/>
  <c r="AO50" i="3"/>
  <c r="Q50" i="3"/>
  <c r="BG28" i="3"/>
  <c r="AU28" i="3"/>
  <c r="AI28" i="3"/>
  <c r="W28" i="3"/>
  <c r="K28" i="3"/>
  <c r="AZ22" i="3"/>
  <c r="AN22" i="3"/>
  <c r="AB22" i="3"/>
  <c r="P22" i="3"/>
  <c r="D22" i="3"/>
  <c r="BK50" i="3"/>
  <c r="AM50" i="3"/>
  <c r="O50" i="3"/>
  <c r="BF28" i="3"/>
  <c r="AT28" i="3"/>
  <c r="AH28" i="3"/>
  <c r="V28" i="3"/>
  <c r="J28" i="3"/>
  <c r="BK22" i="3"/>
  <c r="AY22" i="3"/>
  <c r="AM22" i="3"/>
  <c r="AA22" i="3"/>
  <c r="O22" i="3"/>
  <c r="C22" i="3"/>
  <c r="BI50" i="3"/>
  <c r="AK50" i="3"/>
  <c r="M50" i="3"/>
  <c r="BE28" i="3"/>
  <c r="AS28" i="3"/>
  <c r="AG28" i="3"/>
  <c r="U28" i="3"/>
  <c r="I28" i="3"/>
  <c r="BJ22" i="3"/>
  <c r="AX22" i="3"/>
  <c r="AL22" i="3"/>
  <c r="Z22" i="3"/>
  <c r="N22" i="3"/>
  <c r="BE58" i="3"/>
  <c r="BH50" i="3"/>
  <c r="AJ50" i="3"/>
  <c r="L50" i="3"/>
  <c r="BD28" i="3"/>
  <c r="AR28" i="3"/>
  <c r="AF28" i="3"/>
  <c r="T28" i="3"/>
  <c r="H28" i="3"/>
  <c r="BI22" i="3"/>
  <c r="AW22" i="3"/>
  <c r="AK22" i="3"/>
  <c r="Y22" i="3"/>
  <c r="M22" i="3"/>
  <c r="I83" i="2"/>
  <c r="I86" i="2" s="1"/>
  <c r="K100" i="2"/>
  <c r="M100" i="2" s="1"/>
  <c r="I102" i="2"/>
  <c r="M150" i="2"/>
  <c r="I150" i="2"/>
  <c r="H150" i="2"/>
  <c r="O150" i="2"/>
  <c r="O143" i="2"/>
  <c r="AA143" i="2"/>
  <c r="AM143" i="2"/>
  <c r="AY143" i="2"/>
  <c r="BK143" i="2"/>
  <c r="D147" i="2"/>
  <c r="D150" i="2"/>
  <c r="AP150" i="2"/>
  <c r="S154" i="2"/>
  <c r="W157" i="2"/>
  <c r="BG157" i="2"/>
  <c r="AV23" i="3"/>
  <c r="BH18" i="4" s="1"/>
  <c r="BH22" i="3"/>
  <c r="U26" i="3"/>
  <c r="AQ28" i="3"/>
  <c r="H47" i="3"/>
  <c r="BE206" i="3"/>
  <c r="AS206" i="3"/>
  <c r="AG206" i="3"/>
  <c r="U206" i="3"/>
  <c r="I206" i="3"/>
  <c r="BD206" i="3"/>
  <c r="AR206" i="3"/>
  <c r="AF206" i="3"/>
  <c r="T206" i="3"/>
  <c r="H206" i="3"/>
  <c r="BC206" i="3"/>
  <c r="AQ206" i="3"/>
  <c r="AE206" i="3"/>
  <c r="S206" i="3"/>
  <c r="G206" i="3"/>
  <c r="AZ206" i="3"/>
  <c r="AN206" i="3"/>
  <c r="AB206" i="3"/>
  <c r="P206" i="3"/>
  <c r="D206" i="3"/>
  <c r="BK206" i="3"/>
  <c r="AY206" i="3"/>
  <c r="AM206" i="3"/>
  <c r="AA206" i="3"/>
  <c r="O206" i="3"/>
  <c r="BJ206" i="3"/>
  <c r="AX206" i="3"/>
  <c r="AL206" i="3"/>
  <c r="Z206" i="3"/>
  <c r="N206" i="3"/>
  <c r="BI206" i="3"/>
  <c r="AW206" i="3"/>
  <c r="AK206" i="3"/>
  <c r="Y206" i="3"/>
  <c r="M206" i="3"/>
  <c r="BH206" i="3"/>
  <c r="AV206" i="3"/>
  <c r="AJ206" i="3"/>
  <c r="X206" i="3"/>
  <c r="L206" i="3"/>
  <c r="BG206" i="3"/>
  <c r="AU206" i="3"/>
  <c r="AI206" i="3"/>
  <c r="W206" i="3"/>
  <c r="K206" i="3"/>
  <c r="AC206" i="3"/>
  <c r="V206" i="3"/>
  <c r="R206" i="3"/>
  <c r="Q206" i="3"/>
  <c r="BF206" i="3"/>
  <c r="J206" i="3"/>
  <c r="BB206" i="3"/>
  <c r="F206" i="3"/>
  <c r="BA206" i="3"/>
  <c r="E206" i="3"/>
  <c r="AT206" i="3"/>
  <c r="AP206" i="3"/>
  <c r="AO206" i="3"/>
  <c r="AH206" i="3"/>
  <c r="AD206" i="3"/>
  <c r="W143" i="2"/>
  <c r="J53" i="2"/>
  <c r="BG51" i="4" s="1"/>
  <c r="AZ219" i="3"/>
  <c r="AN219" i="3"/>
  <c r="AB219" i="3"/>
  <c r="P219" i="3"/>
  <c r="D219" i="3"/>
  <c r="BK219" i="3"/>
  <c r="AY219" i="3"/>
  <c r="AM219" i="3"/>
  <c r="AA219" i="3"/>
  <c r="O219" i="3"/>
  <c r="BJ219" i="3"/>
  <c r="AX219" i="3"/>
  <c r="AL219" i="3"/>
  <c r="Z219" i="3"/>
  <c r="N219" i="3"/>
  <c r="BI219" i="3"/>
  <c r="AW219" i="3"/>
  <c r="AK219" i="3"/>
  <c r="Y219" i="3"/>
  <c r="M219" i="3"/>
  <c r="BH219" i="3"/>
  <c r="AV219" i="3"/>
  <c r="AJ219" i="3"/>
  <c r="X219" i="3"/>
  <c r="L219" i="3"/>
  <c r="BG219" i="3"/>
  <c r="AU219" i="3"/>
  <c r="AI219" i="3"/>
  <c r="W219" i="3"/>
  <c r="K219" i="3"/>
  <c r="BF219" i="3"/>
  <c r="AT219" i="3"/>
  <c r="AH219" i="3"/>
  <c r="V219" i="3"/>
  <c r="J219" i="3"/>
  <c r="BE219" i="3"/>
  <c r="AS219" i="3"/>
  <c r="AG219" i="3"/>
  <c r="U219" i="3"/>
  <c r="I219" i="3"/>
  <c r="BD219" i="3"/>
  <c r="AR219" i="3"/>
  <c r="AF219" i="3"/>
  <c r="T219" i="3"/>
  <c r="H219" i="3"/>
  <c r="BC219" i="3"/>
  <c r="G219" i="3"/>
  <c r="BB219" i="3"/>
  <c r="F219" i="3"/>
  <c r="BA219" i="3"/>
  <c r="E219" i="3"/>
  <c r="AQ219" i="3"/>
  <c r="AP219" i="3"/>
  <c r="AO219" i="3"/>
  <c r="AE219" i="3"/>
  <c r="AD219" i="3"/>
  <c r="AC219" i="3"/>
  <c r="S219" i="3"/>
  <c r="R219" i="3"/>
  <c r="Q219" i="3"/>
  <c r="X143" i="2"/>
  <c r="BF56" i="3"/>
  <c r="AT56" i="3"/>
  <c r="AH56" i="3"/>
  <c r="V56" i="3"/>
  <c r="J56" i="3"/>
  <c r="AZ48" i="3"/>
  <c r="AN48" i="3"/>
  <c r="AB48" i="3"/>
  <c r="P48" i="3"/>
  <c r="D48" i="3"/>
  <c r="BE56" i="3"/>
  <c r="AS56" i="3"/>
  <c r="AG56" i="3"/>
  <c r="U56" i="3"/>
  <c r="I56" i="3"/>
  <c r="BD56" i="3"/>
  <c r="AR56" i="3"/>
  <c r="AF56" i="3"/>
  <c r="T56" i="3"/>
  <c r="H56" i="3"/>
  <c r="BC56" i="3"/>
  <c r="AQ56" i="3"/>
  <c r="AE56" i="3"/>
  <c r="S56" i="3"/>
  <c r="G56" i="3"/>
  <c r="BB56" i="3"/>
  <c r="AP56" i="3"/>
  <c r="AD56" i="3"/>
  <c r="R56" i="3"/>
  <c r="F56" i="3"/>
  <c r="BH48" i="3"/>
  <c r="AV48" i="3"/>
  <c r="AJ48" i="3"/>
  <c r="X48" i="3"/>
  <c r="L48" i="3"/>
  <c r="BA56" i="3"/>
  <c r="AO56" i="3"/>
  <c r="AC56" i="3"/>
  <c r="Q56" i="3"/>
  <c r="E56" i="3"/>
  <c r="BG48" i="3"/>
  <c r="AU48" i="3"/>
  <c r="AI48" i="3"/>
  <c r="W48" i="3"/>
  <c r="AZ56" i="3"/>
  <c r="AN56" i="3"/>
  <c r="AB56" i="3"/>
  <c r="P56" i="3"/>
  <c r="D56" i="3"/>
  <c r="BF48" i="3"/>
  <c r="AT48" i="3"/>
  <c r="AH48" i="3"/>
  <c r="V48" i="3"/>
  <c r="J48" i="3"/>
  <c r="BK56" i="3"/>
  <c r="AY56" i="3"/>
  <c r="AM56" i="3"/>
  <c r="AA56" i="3"/>
  <c r="O56" i="3"/>
  <c r="C56" i="3"/>
  <c r="BE48" i="3"/>
  <c r="BJ56" i="3"/>
  <c r="AX56" i="3"/>
  <c r="AL56" i="3"/>
  <c r="Z56" i="3"/>
  <c r="N56" i="3"/>
  <c r="BI56" i="3"/>
  <c r="AW56" i="3"/>
  <c r="AK56" i="3"/>
  <c r="Y56" i="3"/>
  <c r="M56" i="3"/>
  <c r="BH56" i="3"/>
  <c r="AV56" i="3"/>
  <c r="AJ56" i="3"/>
  <c r="X56" i="3"/>
  <c r="L56" i="3"/>
  <c r="BB48" i="3"/>
  <c r="AP48" i="3"/>
  <c r="AD48" i="3"/>
  <c r="R48" i="3"/>
  <c r="F48" i="3"/>
  <c r="K56" i="3"/>
  <c r="BD48" i="3"/>
  <c r="AK48" i="3"/>
  <c r="O48" i="3"/>
  <c r="BI20" i="3"/>
  <c r="AW20" i="3"/>
  <c r="AK20" i="3"/>
  <c r="AK23" i="3" s="1"/>
  <c r="AW18" i="4" s="1"/>
  <c r="Y20" i="3"/>
  <c r="M20" i="3"/>
  <c r="BC48" i="3"/>
  <c r="AG48" i="3"/>
  <c r="N48" i="3"/>
  <c r="BH20" i="3"/>
  <c r="BH23" i="3" s="1"/>
  <c r="BT18" i="4" s="1"/>
  <c r="AV20" i="3"/>
  <c r="AJ20" i="3"/>
  <c r="X20" i="3"/>
  <c r="X23" i="3" s="1"/>
  <c r="AJ18" i="4" s="1"/>
  <c r="L20" i="3"/>
  <c r="L23" i="3" s="1"/>
  <c r="X18" i="4" s="1"/>
  <c r="BA48" i="3"/>
  <c r="AF48" i="3"/>
  <c r="M48" i="3"/>
  <c r="BG20" i="3"/>
  <c r="AU20" i="3"/>
  <c r="AI20" i="3"/>
  <c r="W20" i="3"/>
  <c r="K20" i="3"/>
  <c r="AY48" i="3"/>
  <c r="AE48" i="3"/>
  <c r="K48" i="3"/>
  <c r="BF20" i="3"/>
  <c r="AT20" i="3"/>
  <c r="AH20" i="3"/>
  <c r="V20" i="3"/>
  <c r="J20" i="3"/>
  <c r="J23" i="3" s="1"/>
  <c r="V18" i="4" s="1"/>
  <c r="AX48" i="3"/>
  <c r="AC48" i="3"/>
  <c r="I48" i="3"/>
  <c r="BE20" i="3"/>
  <c r="AS20" i="3"/>
  <c r="AG20" i="3"/>
  <c r="AG23" i="3" s="1"/>
  <c r="AS18" i="4" s="1"/>
  <c r="U20" i="3"/>
  <c r="U23" i="3" s="1"/>
  <c r="AG18" i="4" s="1"/>
  <c r="I20" i="3"/>
  <c r="I23" i="3" s="1"/>
  <c r="U18" i="4" s="1"/>
  <c r="AW48" i="3"/>
  <c r="AA48" i="3"/>
  <c r="H48" i="3"/>
  <c r="BD20" i="3"/>
  <c r="AR20" i="3"/>
  <c r="AF20" i="3"/>
  <c r="T20" i="3"/>
  <c r="T23" i="3" s="1"/>
  <c r="AF18" i="4" s="1"/>
  <c r="H20" i="3"/>
  <c r="AS48" i="3"/>
  <c r="Z48" i="3"/>
  <c r="G48" i="3"/>
  <c r="BC20" i="3"/>
  <c r="BC23" i="3" s="1"/>
  <c r="BO18" i="4" s="1"/>
  <c r="AQ20" i="3"/>
  <c r="AE20" i="3"/>
  <c r="S20" i="3"/>
  <c r="G20" i="3"/>
  <c r="AR48" i="3"/>
  <c r="Y48" i="3"/>
  <c r="E48" i="3"/>
  <c r="BB20" i="3"/>
  <c r="AP20" i="3"/>
  <c r="AD20" i="3"/>
  <c r="R20" i="3"/>
  <c r="F20" i="3"/>
  <c r="BG56" i="3"/>
  <c r="AQ48" i="3"/>
  <c r="U48" i="3"/>
  <c r="C48" i="3"/>
  <c r="BA20" i="3"/>
  <c r="AO20" i="3"/>
  <c r="AC20" i="3"/>
  <c r="Q20" i="3"/>
  <c r="E20" i="3"/>
  <c r="AU56" i="3"/>
  <c r="BK48" i="3"/>
  <c r="AO48" i="3"/>
  <c r="T48" i="3"/>
  <c r="AZ20" i="3"/>
  <c r="AZ23" i="3" s="1"/>
  <c r="BL18" i="4" s="1"/>
  <c r="AN20" i="3"/>
  <c r="AB20" i="3"/>
  <c r="P20" i="3"/>
  <c r="D20" i="3"/>
  <c r="AI56" i="3"/>
  <c r="BJ48" i="3"/>
  <c r="AM48" i="3"/>
  <c r="S48" i="3"/>
  <c r="BK20" i="3"/>
  <c r="AY20" i="3"/>
  <c r="AM20" i="3"/>
  <c r="AA20" i="3"/>
  <c r="AA23" i="3" s="1"/>
  <c r="AM18" i="4" s="1"/>
  <c r="O20" i="3"/>
  <c r="C20" i="3"/>
  <c r="BA171" i="3"/>
  <c r="AO171" i="3"/>
  <c r="AC171" i="3"/>
  <c r="Q171" i="3"/>
  <c r="E171" i="3"/>
  <c r="AZ171" i="3"/>
  <c r="AN171" i="3"/>
  <c r="AB171" i="3"/>
  <c r="P171" i="3"/>
  <c r="D171" i="3"/>
  <c r="BK171" i="3"/>
  <c r="AY171" i="3"/>
  <c r="AM171" i="3"/>
  <c r="AA171" i="3"/>
  <c r="O171" i="3"/>
  <c r="BJ171" i="3"/>
  <c r="AX171" i="3"/>
  <c r="AL171" i="3"/>
  <c r="Z171" i="3"/>
  <c r="N171" i="3"/>
  <c r="BI171" i="3"/>
  <c r="AW171" i="3"/>
  <c r="AK171" i="3"/>
  <c r="Y171" i="3"/>
  <c r="M171" i="3"/>
  <c r="BH171" i="3"/>
  <c r="AV171" i="3"/>
  <c r="AJ171" i="3"/>
  <c r="X171" i="3"/>
  <c r="L171" i="3"/>
  <c r="BG171" i="3"/>
  <c r="AU171" i="3"/>
  <c r="AI171" i="3"/>
  <c r="W171" i="3"/>
  <c r="K171" i="3"/>
  <c r="BF171" i="3"/>
  <c r="AT171" i="3"/>
  <c r="AH171" i="3"/>
  <c r="V171" i="3"/>
  <c r="J171" i="3"/>
  <c r="BE171" i="3"/>
  <c r="AS171" i="3"/>
  <c r="AG171" i="3"/>
  <c r="U171" i="3"/>
  <c r="I171" i="3"/>
  <c r="BD171" i="3"/>
  <c r="AR171" i="3"/>
  <c r="AF171" i="3"/>
  <c r="T171" i="3"/>
  <c r="H171" i="3"/>
  <c r="BC171" i="3"/>
  <c r="AQ171" i="3"/>
  <c r="AE171" i="3"/>
  <c r="S171" i="3"/>
  <c r="G171" i="3"/>
  <c r="AP171" i="3"/>
  <c r="AD171" i="3"/>
  <c r="R171" i="3"/>
  <c r="F171" i="3"/>
  <c r="BB171" i="3"/>
  <c r="BK173" i="3"/>
  <c r="AY173" i="3"/>
  <c r="AM173" i="3"/>
  <c r="AA173" i="3"/>
  <c r="O173" i="3"/>
  <c r="BJ173" i="3"/>
  <c r="AX173" i="3"/>
  <c r="AL173" i="3"/>
  <c r="Z173" i="3"/>
  <c r="N173" i="3"/>
  <c r="BI173" i="3"/>
  <c r="AW173" i="3"/>
  <c r="AK173" i="3"/>
  <c r="Y173" i="3"/>
  <c r="M173" i="3"/>
  <c r="BH173" i="3"/>
  <c r="AV173" i="3"/>
  <c r="AJ173" i="3"/>
  <c r="X173" i="3"/>
  <c r="L173" i="3"/>
  <c r="BG173" i="3"/>
  <c r="AU173" i="3"/>
  <c r="AI173" i="3"/>
  <c r="W173" i="3"/>
  <c r="K173" i="3"/>
  <c r="BF173" i="3"/>
  <c r="AT173" i="3"/>
  <c r="AH173" i="3"/>
  <c r="V173" i="3"/>
  <c r="J173" i="3"/>
  <c r="BE173" i="3"/>
  <c r="AS173" i="3"/>
  <c r="AG173" i="3"/>
  <c r="U173" i="3"/>
  <c r="I173" i="3"/>
  <c r="BD173" i="3"/>
  <c r="AR173" i="3"/>
  <c r="AF173" i="3"/>
  <c r="T173" i="3"/>
  <c r="H173" i="3"/>
  <c r="BC173" i="3"/>
  <c r="AQ173" i="3"/>
  <c r="AE173" i="3"/>
  <c r="S173" i="3"/>
  <c r="G173" i="3"/>
  <c r="BB173" i="3"/>
  <c r="AP173" i="3"/>
  <c r="AD173" i="3"/>
  <c r="R173" i="3"/>
  <c r="F173" i="3"/>
  <c r="BA173" i="3"/>
  <c r="AO173" i="3"/>
  <c r="AC173" i="3"/>
  <c r="Q173" i="3"/>
  <c r="E173" i="3"/>
  <c r="AN173" i="3"/>
  <c r="AB173" i="3"/>
  <c r="P173" i="3"/>
  <c r="D173" i="3"/>
  <c r="AZ173" i="3"/>
  <c r="BI175" i="3"/>
  <c r="AW175" i="3"/>
  <c r="AK175" i="3"/>
  <c r="Y175" i="3"/>
  <c r="M175" i="3"/>
  <c r="BH175" i="3"/>
  <c r="AV175" i="3"/>
  <c r="AJ175" i="3"/>
  <c r="X175" i="3"/>
  <c r="L175" i="3"/>
  <c r="BG175" i="3"/>
  <c r="AU175" i="3"/>
  <c r="AI175" i="3"/>
  <c r="W175" i="3"/>
  <c r="K175" i="3"/>
  <c r="BF175" i="3"/>
  <c r="AT175" i="3"/>
  <c r="AH175" i="3"/>
  <c r="V175" i="3"/>
  <c r="J175" i="3"/>
  <c r="BE175" i="3"/>
  <c r="AS175" i="3"/>
  <c r="AG175" i="3"/>
  <c r="U175" i="3"/>
  <c r="I175" i="3"/>
  <c r="BD175" i="3"/>
  <c r="AR175" i="3"/>
  <c r="AF175" i="3"/>
  <c r="T175" i="3"/>
  <c r="H175" i="3"/>
  <c r="BC175" i="3"/>
  <c r="AQ175" i="3"/>
  <c r="AE175" i="3"/>
  <c r="S175" i="3"/>
  <c r="G175" i="3"/>
  <c r="BB175" i="3"/>
  <c r="AP175" i="3"/>
  <c r="AD175" i="3"/>
  <c r="R175" i="3"/>
  <c r="F175" i="3"/>
  <c r="BA175" i="3"/>
  <c r="AO175" i="3"/>
  <c r="AC175" i="3"/>
  <c r="Q175" i="3"/>
  <c r="E175" i="3"/>
  <c r="AZ175" i="3"/>
  <c r="AN175" i="3"/>
  <c r="AB175" i="3"/>
  <c r="P175" i="3"/>
  <c r="D175" i="3"/>
  <c r="BK175" i="3"/>
  <c r="AY175" i="3"/>
  <c r="AM175" i="3"/>
  <c r="AA175" i="3"/>
  <c r="O175" i="3"/>
  <c r="AX175" i="3"/>
  <c r="AL175" i="3"/>
  <c r="Z175" i="3"/>
  <c r="N175" i="3"/>
  <c r="BJ175" i="3"/>
  <c r="L100" i="2"/>
  <c r="Y150" i="2"/>
  <c r="U150" i="2"/>
  <c r="T150" i="2"/>
  <c r="S150" i="2"/>
  <c r="AA150" i="2"/>
  <c r="D143" i="2"/>
  <c r="P143" i="2"/>
  <c r="AB143" i="2"/>
  <c r="AN143" i="2"/>
  <c r="AZ122" i="3"/>
  <c r="K146" i="2"/>
  <c r="AI146" i="2"/>
  <c r="E147" i="2"/>
  <c r="E150" i="2"/>
  <c r="X150" i="2"/>
  <c r="AA151" i="2" s="1"/>
  <c r="AT150" i="2"/>
  <c r="U154" i="2"/>
  <c r="X157" i="2"/>
  <c r="BH157" i="2"/>
  <c r="D161" i="2"/>
  <c r="AX20" i="3"/>
  <c r="AG26" i="3"/>
  <c r="BC28" i="3"/>
  <c r="X47" i="3"/>
  <c r="BA80" i="3"/>
  <c r="BA81" i="3" s="1"/>
  <c r="AZ78" i="3" s="1"/>
  <c r="BD215" i="3"/>
  <c r="AR215" i="3"/>
  <c r="AF215" i="3"/>
  <c r="T215" i="3"/>
  <c r="H215" i="3"/>
  <c r="BC215" i="3"/>
  <c r="AQ215" i="3"/>
  <c r="AE215" i="3"/>
  <c r="S215" i="3"/>
  <c r="G215" i="3"/>
  <c r="BB215" i="3"/>
  <c r="AP215" i="3"/>
  <c r="BA215" i="3"/>
  <c r="AO215" i="3"/>
  <c r="AC215" i="3"/>
  <c r="Q215" i="3"/>
  <c r="E215" i="3"/>
  <c r="AZ215" i="3"/>
  <c r="AN215" i="3"/>
  <c r="AB215" i="3"/>
  <c r="P215" i="3"/>
  <c r="D215" i="3"/>
  <c r="BK215" i="3"/>
  <c r="AY215" i="3"/>
  <c r="AM215" i="3"/>
  <c r="BJ215" i="3"/>
  <c r="BI215" i="3"/>
  <c r="BH215" i="3"/>
  <c r="AV215" i="3"/>
  <c r="AJ215" i="3"/>
  <c r="X215" i="3"/>
  <c r="L215" i="3"/>
  <c r="AL215" i="3"/>
  <c r="R215" i="3"/>
  <c r="AK215" i="3"/>
  <c r="O215" i="3"/>
  <c r="AI215" i="3"/>
  <c r="N215" i="3"/>
  <c r="AH215" i="3"/>
  <c r="M215" i="3"/>
  <c r="BG215" i="3"/>
  <c r="AG215" i="3"/>
  <c r="K215" i="3"/>
  <c r="BF215" i="3"/>
  <c r="AD215" i="3"/>
  <c r="J215" i="3"/>
  <c r="BE215" i="3"/>
  <c r="AA215" i="3"/>
  <c r="I215" i="3"/>
  <c r="AX215" i="3"/>
  <c r="Z215" i="3"/>
  <c r="F215" i="3"/>
  <c r="AW215" i="3"/>
  <c r="Y215" i="3"/>
  <c r="AU215" i="3"/>
  <c r="W215" i="3"/>
  <c r="AT215" i="3"/>
  <c r="V215" i="3"/>
  <c r="AS215" i="3"/>
  <c r="U215" i="3"/>
  <c r="AZ207" i="3"/>
  <c r="BH207" i="3"/>
  <c r="BE207" i="3"/>
  <c r="AR207" i="3"/>
  <c r="AF207" i="3"/>
  <c r="T207" i="3"/>
  <c r="H207" i="3"/>
  <c r="BD207" i="3"/>
  <c r="AQ207" i="3"/>
  <c r="AE207" i="3"/>
  <c r="S207" i="3"/>
  <c r="G207" i="3"/>
  <c r="BC207" i="3"/>
  <c r="AP207" i="3"/>
  <c r="AD207" i="3"/>
  <c r="R207" i="3"/>
  <c r="F207" i="3"/>
  <c r="AY207" i="3"/>
  <c r="AM207" i="3"/>
  <c r="AA207" i="3"/>
  <c r="O207" i="3"/>
  <c r="AX207" i="3"/>
  <c r="AL207" i="3"/>
  <c r="Z207" i="3"/>
  <c r="N207" i="3"/>
  <c r="BK207" i="3"/>
  <c r="AW207" i="3"/>
  <c r="AK207" i="3"/>
  <c r="Y207" i="3"/>
  <c r="M207" i="3"/>
  <c r="BJ207" i="3"/>
  <c r="AV207" i="3"/>
  <c r="AJ207" i="3"/>
  <c r="X207" i="3"/>
  <c r="L207" i="3"/>
  <c r="BI207" i="3"/>
  <c r="AU207" i="3"/>
  <c r="AI207" i="3"/>
  <c r="W207" i="3"/>
  <c r="K207" i="3"/>
  <c r="BG207" i="3"/>
  <c r="AT207" i="3"/>
  <c r="AH207" i="3"/>
  <c r="V207" i="3"/>
  <c r="J207" i="3"/>
  <c r="BF207" i="3"/>
  <c r="I207" i="3"/>
  <c r="BB207" i="3"/>
  <c r="E207" i="3"/>
  <c r="BA207" i="3"/>
  <c r="D207" i="3"/>
  <c r="AS207" i="3"/>
  <c r="AO207" i="3"/>
  <c r="AN207" i="3"/>
  <c r="AG207" i="3"/>
  <c r="AC207" i="3"/>
  <c r="AB207" i="3"/>
  <c r="U207" i="3"/>
  <c r="Q207" i="3"/>
  <c r="P207" i="3"/>
  <c r="BJ209" i="3"/>
  <c r="AX209" i="3"/>
  <c r="AL209" i="3"/>
  <c r="Z209" i="3"/>
  <c r="N209" i="3"/>
  <c r="BG209" i="3"/>
  <c r="AU209" i="3"/>
  <c r="AI209" i="3"/>
  <c r="W209" i="3"/>
  <c r="BF209" i="3"/>
  <c r="AT209" i="3"/>
  <c r="AH209" i="3"/>
  <c r="V209" i="3"/>
  <c r="J209" i="3"/>
  <c r="BA209" i="3"/>
  <c r="AK209" i="3"/>
  <c r="T209" i="3"/>
  <c r="F209" i="3"/>
  <c r="AZ209" i="3"/>
  <c r="AJ209" i="3"/>
  <c r="S209" i="3"/>
  <c r="E209" i="3"/>
  <c r="AY209" i="3"/>
  <c r="AG209" i="3"/>
  <c r="R209" i="3"/>
  <c r="D209" i="3"/>
  <c r="BK209" i="3"/>
  <c r="AS209" i="3"/>
  <c r="AD209" i="3"/>
  <c r="O209" i="3"/>
  <c r="BI209" i="3"/>
  <c r="AR209" i="3"/>
  <c r="AC209" i="3"/>
  <c r="M209" i="3"/>
  <c r="BH209" i="3"/>
  <c r="AQ209" i="3"/>
  <c r="AB209" i="3"/>
  <c r="L209" i="3"/>
  <c r="BE209" i="3"/>
  <c r="AP209" i="3"/>
  <c r="AA209" i="3"/>
  <c r="K209" i="3"/>
  <c r="BD209" i="3"/>
  <c r="AO209" i="3"/>
  <c r="Y209" i="3"/>
  <c r="I209" i="3"/>
  <c r="BC209" i="3"/>
  <c r="AN209" i="3"/>
  <c r="X209" i="3"/>
  <c r="H209" i="3"/>
  <c r="AW209" i="3"/>
  <c r="AV209" i="3"/>
  <c r="AM209" i="3"/>
  <c r="AF209" i="3"/>
  <c r="AE209" i="3"/>
  <c r="U209" i="3"/>
  <c r="Q209" i="3"/>
  <c r="P209" i="3"/>
  <c r="G209" i="3"/>
  <c r="BB209" i="3"/>
  <c r="BH211" i="3"/>
  <c r="AV211" i="3"/>
  <c r="AJ211" i="3"/>
  <c r="X211" i="3"/>
  <c r="L211" i="3"/>
  <c r="BG211" i="3"/>
  <c r="AU211" i="3"/>
  <c r="BE211" i="3"/>
  <c r="AS211" i="3"/>
  <c r="AG211" i="3"/>
  <c r="U211" i="3"/>
  <c r="I211" i="3"/>
  <c r="BD211" i="3"/>
  <c r="AR211" i="3"/>
  <c r="AF211" i="3"/>
  <c r="T211" i="3"/>
  <c r="H211" i="3"/>
  <c r="AZ211" i="3"/>
  <c r="AN211" i="3"/>
  <c r="AB211" i="3"/>
  <c r="P211" i="3"/>
  <c r="D211" i="3"/>
  <c r="BF211" i="3"/>
  <c r="AL211" i="3"/>
  <c r="S211" i="3"/>
  <c r="BC211" i="3"/>
  <c r="AK211" i="3"/>
  <c r="R211" i="3"/>
  <c r="BB211" i="3"/>
  <c r="AI211" i="3"/>
  <c r="Q211" i="3"/>
  <c r="AX211" i="3"/>
  <c r="AD211" i="3"/>
  <c r="M211" i="3"/>
  <c r="AW211" i="3"/>
  <c r="AC211" i="3"/>
  <c r="K211" i="3"/>
  <c r="AT211" i="3"/>
  <c r="AA211" i="3"/>
  <c r="J211" i="3"/>
  <c r="AQ211" i="3"/>
  <c r="Z211" i="3"/>
  <c r="G211" i="3"/>
  <c r="BK211" i="3"/>
  <c r="AP211" i="3"/>
  <c r="Y211" i="3"/>
  <c r="F211" i="3"/>
  <c r="BJ211" i="3"/>
  <c r="AO211" i="3"/>
  <c r="W211" i="3"/>
  <c r="E211" i="3"/>
  <c r="BI211" i="3"/>
  <c r="BA211" i="3"/>
  <c r="AY211" i="3"/>
  <c r="AM211" i="3"/>
  <c r="AH211" i="3"/>
  <c r="AE211" i="3"/>
  <c r="V211" i="3"/>
  <c r="O211" i="3"/>
  <c r="N211" i="3"/>
  <c r="K102" i="2"/>
  <c r="AK150" i="2"/>
  <c r="AG150" i="2"/>
  <c r="AF150" i="2"/>
  <c r="AE150" i="2"/>
  <c r="AM150" i="2"/>
  <c r="E143" i="2"/>
  <c r="Q143" i="2"/>
  <c r="AC143" i="2"/>
  <c r="AO143" i="2"/>
  <c r="BA143" i="2"/>
  <c r="L146" i="2"/>
  <c r="F147" i="2"/>
  <c r="F150" i="2"/>
  <c r="Z150" i="2"/>
  <c r="W154" i="2"/>
  <c r="Y157" i="2"/>
  <c r="BI157" i="2"/>
  <c r="N23" i="3"/>
  <c r="Z18" i="4" s="1"/>
  <c r="Z23" i="3"/>
  <c r="AL18" i="4" s="1"/>
  <c r="AL23" i="3"/>
  <c r="AX18" i="4" s="1"/>
  <c r="AX23" i="3"/>
  <c r="BJ18" i="4" s="1"/>
  <c r="BJ20" i="3"/>
  <c r="BJ23" i="3" s="1"/>
  <c r="BV18" i="4" s="1"/>
  <c r="AP47" i="3"/>
  <c r="BE122" i="3"/>
  <c r="AH124" i="3"/>
  <c r="BB156" i="3"/>
  <c r="AP156" i="3"/>
  <c r="AD156" i="3"/>
  <c r="R156" i="3"/>
  <c r="F156" i="3"/>
  <c r="BA156" i="3"/>
  <c r="AO156" i="3"/>
  <c r="AC156" i="3"/>
  <c r="Q156" i="3"/>
  <c r="E156" i="3"/>
  <c r="AZ156" i="3"/>
  <c r="AN156" i="3"/>
  <c r="AB156" i="3"/>
  <c r="P156" i="3"/>
  <c r="D156" i="3"/>
  <c r="BK156" i="3"/>
  <c r="AY156" i="3"/>
  <c r="AM156" i="3"/>
  <c r="AA156" i="3"/>
  <c r="O156" i="3"/>
  <c r="BJ156" i="3"/>
  <c r="AX156" i="3"/>
  <c r="AL156" i="3"/>
  <c r="Z156" i="3"/>
  <c r="N156" i="3"/>
  <c r="BI156" i="3"/>
  <c r="AW156" i="3"/>
  <c r="AK156" i="3"/>
  <c r="Y156" i="3"/>
  <c r="M156" i="3"/>
  <c r="BH156" i="3"/>
  <c r="AV156" i="3"/>
  <c r="AJ156" i="3"/>
  <c r="X156" i="3"/>
  <c r="L156" i="3"/>
  <c r="BG156" i="3"/>
  <c r="AU156" i="3"/>
  <c r="AI156" i="3"/>
  <c r="W156" i="3"/>
  <c r="K156" i="3"/>
  <c r="BF156" i="3"/>
  <c r="AT156" i="3"/>
  <c r="AH156" i="3"/>
  <c r="V156" i="3"/>
  <c r="BE156" i="3"/>
  <c r="AS156" i="3"/>
  <c r="BD156" i="3"/>
  <c r="AR156" i="3"/>
  <c r="AF156" i="3"/>
  <c r="T156" i="3"/>
  <c r="H156" i="3"/>
  <c r="G156" i="3"/>
  <c r="BC156" i="3"/>
  <c r="AQ156" i="3"/>
  <c r="AG156" i="3"/>
  <c r="AE156" i="3"/>
  <c r="U156" i="3"/>
  <c r="S156" i="3"/>
  <c r="J156" i="3"/>
  <c r="I156" i="3"/>
  <c r="BT51" i="4"/>
  <c r="BH51" i="4"/>
  <c r="AV51" i="4"/>
  <c r="AJ51" i="4"/>
  <c r="X51" i="4"/>
  <c r="BS51" i="4"/>
  <c r="AU51" i="4"/>
  <c r="AI51" i="4"/>
  <c r="W51" i="4"/>
  <c r="BR51" i="4"/>
  <c r="BQ51" i="4"/>
  <c r="BE51" i="4"/>
  <c r="AS51" i="4"/>
  <c r="AG51" i="4"/>
  <c r="BP51" i="4"/>
  <c r="BD51" i="4"/>
  <c r="AF51" i="4"/>
  <c r="T51" i="4"/>
  <c r="BO51" i="4"/>
  <c r="BC51" i="4"/>
  <c r="AE51" i="4"/>
  <c r="S51" i="4"/>
  <c r="BB51" i="4"/>
  <c r="AK51" i="4"/>
  <c r="P51" i="4"/>
  <c r="BA51" i="4"/>
  <c r="O51" i="4"/>
  <c r="C51" i="4" s="1"/>
  <c r="AZ51" i="4"/>
  <c r="AD51" i="4"/>
  <c r="BW51" i="4"/>
  <c r="AC51" i="4"/>
  <c r="BV51" i="4"/>
  <c r="AX51" i="4"/>
  <c r="AB51" i="4"/>
  <c r="BU51" i="4"/>
  <c r="AW51" i="4"/>
  <c r="BN51" i="4"/>
  <c r="AT51" i="4"/>
  <c r="Z51" i="4"/>
  <c r="BM51" i="4"/>
  <c r="Y51" i="4"/>
  <c r="BL51" i="4"/>
  <c r="AO51" i="4"/>
  <c r="V51" i="4"/>
  <c r="BK51" i="4"/>
  <c r="AN51" i="4"/>
  <c r="BJ51" i="4"/>
  <c r="AM51" i="4"/>
  <c r="R51" i="4"/>
  <c r="BI51" i="4"/>
  <c r="Q51" i="4"/>
  <c r="BD26" i="3"/>
  <c r="AR26" i="3"/>
  <c r="AF26" i="3"/>
  <c r="T26" i="3"/>
  <c r="H26" i="3"/>
  <c r="BC26" i="3"/>
  <c r="AQ26" i="3"/>
  <c r="AE26" i="3"/>
  <c r="S26" i="3"/>
  <c r="G26" i="3"/>
  <c r="BB26" i="3"/>
  <c r="AP26" i="3"/>
  <c r="AD26" i="3"/>
  <c r="R26" i="3"/>
  <c r="F26" i="3"/>
  <c r="BA26" i="3"/>
  <c r="AO26" i="3"/>
  <c r="AC26" i="3"/>
  <c r="Q26" i="3"/>
  <c r="E26" i="3"/>
  <c r="AZ26" i="3"/>
  <c r="AN26" i="3"/>
  <c r="AB26" i="3"/>
  <c r="P26" i="3"/>
  <c r="D26" i="3"/>
  <c r="BK26" i="3"/>
  <c r="AY26" i="3"/>
  <c r="AM26" i="3"/>
  <c r="AA26" i="3"/>
  <c r="O26" i="3"/>
  <c r="C26" i="3"/>
  <c r="BJ26" i="3"/>
  <c r="AX26" i="3"/>
  <c r="AL26" i="3"/>
  <c r="Z26" i="3"/>
  <c r="N26" i="3"/>
  <c r="BI26" i="3"/>
  <c r="AW26" i="3"/>
  <c r="AK26" i="3"/>
  <c r="Y26" i="3"/>
  <c r="M26" i="3"/>
  <c r="BH26" i="3"/>
  <c r="AV26" i="3"/>
  <c r="AJ26" i="3"/>
  <c r="X26" i="3"/>
  <c r="L26" i="3"/>
  <c r="BG26" i="3"/>
  <c r="AU26" i="3"/>
  <c r="AI26" i="3"/>
  <c r="W26" i="3"/>
  <c r="K26" i="3"/>
  <c r="BF26" i="3"/>
  <c r="AT26" i="3"/>
  <c r="AH26" i="3"/>
  <c r="V26" i="3"/>
  <c r="J26" i="3"/>
  <c r="BE153" i="3"/>
  <c r="AS153" i="3"/>
  <c r="AG153" i="3"/>
  <c r="U153" i="3"/>
  <c r="I153" i="3"/>
  <c r="BA153" i="3"/>
  <c r="AO153" i="3"/>
  <c r="AC153" i="3"/>
  <c r="Q153" i="3"/>
  <c r="E153" i="3"/>
  <c r="AZ153" i="3"/>
  <c r="AN153" i="3"/>
  <c r="AB153" i="3"/>
  <c r="P153" i="3"/>
  <c r="D153" i="3"/>
  <c r="BK153" i="3"/>
  <c r="AY153" i="3"/>
  <c r="AM153" i="3"/>
  <c r="AA153" i="3"/>
  <c r="O153" i="3"/>
  <c r="BG153" i="3"/>
  <c r="AU153" i="3"/>
  <c r="AI153" i="3"/>
  <c r="W153" i="3"/>
  <c r="K153" i="3"/>
  <c r="AR153" i="3"/>
  <c r="X153" i="3"/>
  <c r="BJ153" i="3"/>
  <c r="AQ153" i="3"/>
  <c r="V153" i="3"/>
  <c r="BI153" i="3"/>
  <c r="AP153" i="3"/>
  <c r="T153" i="3"/>
  <c r="BH153" i="3"/>
  <c r="AL153" i="3"/>
  <c r="S153" i="3"/>
  <c r="BF153" i="3"/>
  <c r="AK153" i="3"/>
  <c r="R153" i="3"/>
  <c r="BD153" i="3"/>
  <c r="AJ153" i="3"/>
  <c r="N153" i="3"/>
  <c r="BC153" i="3"/>
  <c r="AH153" i="3"/>
  <c r="M153" i="3"/>
  <c r="BB153" i="3"/>
  <c r="AF153" i="3"/>
  <c r="L153" i="3"/>
  <c r="AX153" i="3"/>
  <c r="AE153" i="3"/>
  <c r="J153" i="3"/>
  <c r="AW153" i="3"/>
  <c r="AD153" i="3"/>
  <c r="H153" i="3"/>
  <c r="AV153" i="3"/>
  <c r="Z153" i="3"/>
  <c r="G153" i="3"/>
  <c r="F153" i="3"/>
  <c r="AT153" i="3"/>
  <c r="Y153" i="3"/>
  <c r="BC155" i="3"/>
  <c r="AQ155" i="3"/>
  <c r="AE155" i="3"/>
  <c r="S155" i="3"/>
  <c r="G155" i="3"/>
  <c r="BB155" i="3"/>
  <c r="AP155" i="3"/>
  <c r="AD155" i="3"/>
  <c r="R155" i="3"/>
  <c r="F155" i="3"/>
  <c r="BA155" i="3"/>
  <c r="AO155" i="3"/>
  <c r="AC155" i="3"/>
  <c r="Q155" i="3"/>
  <c r="E155" i="3"/>
  <c r="BK155" i="3"/>
  <c r="AY155" i="3"/>
  <c r="AM155" i="3"/>
  <c r="AA155" i="3"/>
  <c r="O155" i="3"/>
  <c r="BJ155" i="3"/>
  <c r="AX155" i="3"/>
  <c r="AL155" i="3"/>
  <c r="Z155" i="3"/>
  <c r="N155" i="3"/>
  <c r="BI155" i="3"/>
  <c r="AW155" i="3"/>
  <c r="AK155" i="3"/>
  <c r="Y155" i="3"/>
  <c r="M155" i="3"/>
  <c r="BH155" i="3"/>
  <c r="BE155" i="3"/>
  <c r="AS155" i="3"/>
  <c r="AG155" i="3"/>
  <c r="U155" i="3"/>
  <c r="I155" i="3"/>
  <c r="AI155" i="3"/>
  <c r="H155" i="3"/>
  <c r="AH155" i="3"/>
  <c r="D155" i="3"/>
  <c r="BG155" i="3"/>
  <c r="AF155" i="3"/>
  <c r="BF155" i="3"/>
  <c r="AB155" i="3"/>
  <c r="BD155" i="3"/>
  <c r="X155" i="3"/>
  <c r="AZ155" i="3"/>
  <c r="W155" i="3"/>
  <c r="AV155" i="3"/>
  <c r="V155" i="3"/>
  <c r="AU155" i="3"/>
  <c r="T155" i="3"/>
  <c r="AT155" i="3"/>
  <c r="P155" i="3"/>
  <c r="AR155" i="3"/>
  <c r="L155" i="3"/>
  <c r="AN155" i="3"/>
  <c r="K155" i="3"/>
  <c r="AJ155" i="3"/>
  <c r="J155" i="3"/>
  <c r="BA157" i="3"/>
  <c r="AO157" i="3"/>
  <c r="AC157" i="3"/>
  <c r="Q157" i="3"/>
  <c r="E157" i="3"/>
  <c r="AZ157" i="3"/>
  <c r="AN157" i="3"/>
  <c r="AB157" i="3"/>
  <c r="P157" i="3"/>
  <c r="D157" i="3"/>
  <c r="BK157" i="3"/>
  <c r="AY157" i="3"/>
  <c r="AM157" i="3"/>
  <c r="AA157" i="3"/>
  <c r="O157" i="3"/>
  <c r="BJ157" i="3"/>
  <c r="AX157" i="3"/>
  <c r="AL157" i="3"/>
  <c r="Z157" i="3"/>
  <c r="N157" i="3"/>
  <c r="BI157" i="3"/>
  <c r="AW157" i="3"/>
  <c r="AK157" i="3"/>
  <c r="Y157" i="3"/>
  <c r="M157" i="3"/>
  <c r="BH157" i="3"/>
  <c r="AV157" i="3"/>
  <c r="AJ157" i="3"/>
  <c r="X157" i="3"/>
  <c r="L157" i="3"/>
  <c r="BG157" i="3"/>
  <c r="AU157" i="3"/>
  <c r="AI157" i="3"/>
  <c r="W157" i="3"/>
  <c r="K157" i="3"/>
  <c r="BF157" i="3"/>
  <c r="AT157" i="3"/>
  <c r="AH157" i="3"/>
  <c r="V157" i="3"/>
  <c r="J157" i="3"/>
  <c r="BE157" i="3"/>
  <c r="AS157" i="3"/>
  <c r="AG157" i="3"/>
  <c r="U157" i="3"/>
  <c r="I157" i="3"/>
  <c r="BD157" i="3"/>
  <c r="AR157" i="3"/>
  <c r="AF157" i="3"/>
  <c r="T157" i="3"/>
  <c r="H157" i="3"/>
  <c r="BC157" i="3"/>
  <c r="AQ157" i="3"/>
  <c r="AE157" i="3"/>
  <c r="S157" i="3"/>
  <c r="G157" i="3"/>
  <c r="AD157" i="3"/>
  <c r="R157" i="3"/>
  <c r="F157" i="3"/>
  <c r="BB157" i="3"/>
  <c r="AP157" i="3"/>
  <c r="AW150" i="2"/>
  <c r="AS150" i="2"/>
  <c r="AR150" i="2"/>
  <c r="AQ150" i="2"/>
  <c r="AY150" i="2"/>
  <c r="E123" i="2"/>
  <c r="H154" i="2"/>
  <c r="F154" i="2"/>
  <c r="D154" i="2"/>
  <c r="O154" i="2"/>
  <c r="N154" i="2"/>
  <c r="J154" i="2"/>
  <c r="F143" i="2"/>
  <c r="R143" i="2"/>
  <c r="AD143" i="2"/>
  <c r="AP143" i="2"/>
  <c r="BB143" i="2"/>
  <c r="M146" i="2"/>
  <c r="G147" i="2"/>
  <c r="G150" i="2"/>
  <c r="AB150" i="2"/>
  <c r="AV150" i="2"/>
  <c r="L153" i="2"/>
  <c r="AG157" i="2"/>
  <c r="O23" i="3"/>
  <c r="AA18" i="4" s="1"/>
  <c r="AM23" i="3"/>
  <c r="AY18" i="4" s="1"/>
  <c r="BK23" i="3"/>
  <c r="BW18" i="4" s="1"/>
  <c r="M21" i="3"/>
  <c r="M23" i="3" s="1"/>
  <c r="Y18" i="4" s="1"/>
  <c r="BE26" i="3"/>
  <c r="D39" i="3"/>
  <c r="E39" i="3" s="1"/>
  <c r="F39" i="3" s="1"/>
  <c r="G39" i="3" s="1"/>
  <c r="H39" i="3" s="1"/>
  <c r="I39" i="3" s="1"/>
  <c r="J39" i="3" s="1"/>
  <c r="K39" i="3" s="1"/>
  <c r="L39" i="3" s="1"/>
  <c r="M39" i="3" s="1"/>
  <c r="N39" i="3" s="1"/>
  <c r="O39" i="3" s="1"/>
  <c r="P39" i="3" s="1"/>
  <c r="Q39" i="3" s="1"/>
  <c r="R39" i="3" s="1"/>
  <c r="S39" i="3" s="1"/>
  <c r="T39" i="3" s="1"/>
  <c r="U39" i="3" s="1"/>
  <c r="V39" i="3" s="1"/>
  <c r="W39" i="3" s="1"/>
  <c r="X39" i="3" s="1"/>
  <c r="Y39" i="3" s="1"/>
  <c r="Z39" i="3" s="1"/>
  <c r="AA39" i="3" s="1"/>
  <c r="AB39" i="3" s="1"/>
  <c r="AC39" i="3" s="1"/>
  <c r="AD39" i="3" s="1"/>
  <c r="AE39" i="3" s="1"/>
  <c r="AF39" i="3" s="1"/>
  <c r="AG39" i="3" s="1"/>
  <c r="AH39" i="3" s="1"/>
  <c r="AI39" i="3" s="1"/>
  <c r="AJ39" i="3" s="1"/>
  <c r="AK39" i="3" s="1"/>
  <c r="AL39" i="3" s="1"/>
  <c r="AM39" i="3" s="1"/>
  <c r="AN39" i="3" s="1"/>
  <c r="AO39" i="3" s="1"/>
  <c r="AP39" i="3" s="1"/>
  <c r="AQ39" i="3" s="1"/>
  <c r="AR39" i="3" s="1"/>
  <c r="AS39" i="3" s="1"/>
  <c r="AT39" i="3" s="1"/>
  <c r="AU39" i="3" s="1"/>
  <c r="AV39" i="3" s="1"/>
  <c r="AW39" i="3" s="1"/>
  <c r="AX39" i="3" s="1"/>
  <c r="AY39" i="3" s="1"/>
  <c r="AZ39" i="3" s="1"/>
  <c r="BA39" i="3" s="1"/>
  <c r="BB39" i="3" s="1"/>
  <c r="BC39" i="3" s="1"/>
  <c r="BD39" i="3" s="1"/>
  <c r="BE39" i="3" s="1"/>
  <c r="BF39" i="3" s="1"/>
  <c r="BG39" i="3" s="1"/>
  <c r="BH39" i="3" s="1"/>
  <c r="BI39" i="3" s="1"/>
  <c r="BJ39" i="3" s="1"/>
  <c r="BK39" i="3" s="1"/>
  <c r="BH47" i="3"/>
  <c r="W56" i="3"/>
  <c r="AZ189" i="3"/>
  <c r="AN189" i="3"/>
  <c r="AB189" i="3"/>
  <c r="P189" i="3"/>
  <c r="D189" i="3"/>
  <c r="BK189" i="3"/>
  <c r="AY189" i="3"/>
  <c r="AM189" i="3"/>
  <c r="AA189" i="3"/>
  <c r="O189" i="3"/>
  <c r="BJ189" i="3"/>
  <c r="AX189" i="3"/>
  <c r="AL189" i="3"/>
  <c r="Z189" i="3"/>
  <c r="N189" i="3"/>
  <c r="BI189" i="3"/>
  <c r="AW189" i="3"/>
  <c r="AK189" i="3"/>
  <c r="Y189" i="3"/>
  <c r="M189" i="3"/>
  <c r="BH189" i="3"/>
  <c r="AV189" i="3"/>
  <c r="AJ189" i="3"/>
  <c r="X189" i="3"/>
  <c r="L189" i="3"/>
  <c r="BG189" i="3"/>
  <c r="AU189" i="3"/>
  <c r="AI189" i="3"/>
  <c r="W189" i="3"/>
  <c r="K189" i="3"/>
  <c r="BF189" i="3"/>
  <c r="AT189" i="3"/>
  <c r="AH189" i="3"/>
  <c r="V189" i="3"/>
  <c r="J189" i="3"/>
  <c r="BE189" i="3"/>
  <c r="AS189" i="3"/>
  <c r="AG189" i="3"/>
  <c r="U189" i="3"/>
  <c r="I189" i="3"/>
  <c r="BD189" i="3"/>
  <c r="AR189" i="3"/>
  <c r="AF189" i="3"/>
  <c r="T189" i="3"/>
  <c r="H189" i="3"/>
  <c r="BC189" i="3"/>
  <c r="AQ189" i="3"/>
  <c r="AE189" i="3"/>
  <c r="S189" i="3"/>
  <c r="G189" i="3"/>
  <c r="BB189" i="3"/>
  <c r="AP189" i="3"/>
  <c r="AD189" i="3"/>
  <c r="R189" i="3"/>
  <c r="F189" i="3"/>
  <c r="AO189" i="3"/>
  <c r="AC189" i="3"/>
  <c r="Q189" i="3"/>
  <c r="E189" i="3"/>
  <c r="BA189" i="3"/>
  <c r="BF213" i="3"/>
  <c r="AT213" i="3"/>
  <c r="AH213" i="3"/>
  <c r="V213" i="3"/>
  <c r="J213" i="3"/>
  <c r="BE213" i="3"/>
  <c r="AS213" i="3"/>
  <c r="AG213" i="3"/>
  <c r="U213" i="3"/>
  <c r="I213" i="3"/>
  <c r="BC213" i="3"/>
  <c r="AQ213" i="3"/>
  <c r="AE213" i="3"/>
  <c r="S213" i="3"/>
  <c r="G213" i="3"/>
  <c r="BB213" i="3"/>
  <c r="AP213" i="3"/>
  <c r="AD213" i="3"/>
  <c r="R213" i="3"/>
  <c r="F213" i="3"/>
  <c r="BJ213" i="3"/>
  <c r="AX213" i="3"/>
  <c r="AL213" i="3"/>
  <c r="Z213" i="3"/>
  <c r="N213" i="3"/>
  <c r="BG213" i="3"/>
  <c r="AK213" i="3"/>
  <c r="P213" i="3"/>
  <c r="BD213" i="3"/>
  <c r="AJ213" i="3"/>
  <c r="O213" i="3"/>
  <c r="BA213" i="3"/>
  <c r="AI213" i="3"/>
  <c r="M213" i="3"/>
  <c r="AZ213" i="3"/>
  <c r="AF213" i="3"/>
  <c r="L213" i="3"/>
  <c r="AY213" i="3"/>
  <c r="AC213" i="3"/>
  <c r="K213" i="3"/>
  <c r="AW213" i="3"/>
  <c r="AB213" i="3"/>
  <c r="H213" i="3"/>
  <c r="AV213" i="3"/>
  <c r="AA213" i="3"/>
  <c r="E213" i="3"/>
  <c r="AU213" i="3"/>
  <c r="Y213" i="3"/>
  <c r="D213" i="3"/>
  <c r="AR213" i="3"/>
  <c r="X213" i="3"/>
  <c r="BK213" i="3"/>
  <c r="AO213" i="3"/>
  <c r="W213" i="3"/>
  <c r="BI213" i="3"/>
  <c r="AN213" i="3"/>
  <c r="T213" i="3"/>
  <c r="BH213" i="3"/>
  <c r="AM213" i="3"/>
  <c r="Q213" i="3"/>
  <c r="J124" i="3"/>
  <c r="J153" i="2"/>
  <c r="AX124" i="3"/>
  <c r="AI126" i="3"/>
  <c r="AI128" i="3" s="1"/>
  <c r="P23" i="3"/>
  <c r="AB18" i="4" s="1"/>
  <c r="AN23" i="3"/>
  <c r="AZ18" i="4" s="1"/>
  <c r="C19" i="3"/>
  <c r="Y21" i="3"/>
  <c r="Y23" i="3" s="1"/>
  <c r="AK18" i="4" s="1"/>
  <c r="H27" i="3"/>
  <c r="Q48" i="3"/>
  <c r="AS58" i="3"/>
  <c r="BF191" i="3"/>
  <c r="BK191" i="3"/>
  <c r="AX191" i="3"/>
  <c r="AL191" i="3"/>
  <c r="Z191" i="3"/>
  <c r="N191" i="3"/>
  <c r="BJ191" i="3"/>
  <c r="AW191" i="3"/>
  <c r="AK191" i="3"/>
  <c r="Y191" i="3"/>
  <c r="M191" i="3"/>
  <c r="BI191" i="3"/>
  <c r="AV191" i="3"/>
  <c r="AJ191" i="3"/>
  <c r="X191" i="3"/>
  <c r="L191" i="3"/>
  <c r="BH191" i="3"/>
  <c r="AU191" i="3"/>
  <c r="AI191" i="3"/>
  <c r="W191" i="3"/>
  <c r="K191" i="3"/>
  <c r="BG191" i="3"/>
  <c r="AT191" i="3"/>
  <c r="AH191" i="3"/>
  <c r="V191" i="3"/>
  <c r="J191" i="3"/>
  <c r="BE191" i="3"/>
  <c r="AS191" i="3"/>
  <c r="AG191" i="3"/>
  <c r="U191" i="3"/>
  <c r="I191" i="3"/>
  <c r="BD191" i="3"/>
  <c r="AR191" i="3"/>
  <c r="AF191" i="3"/>
  <c r="T191" i="3"/>
  <c r="H191" i="3"/>
  <c r="BC191" i="3"/>
  <c r="AQ191" i="3"/>
  <c r="AE191" i="3"/>
  <c r="S191" i="3"/>
  <c r="G191" i="3"/>
  <c r="BB191" i="3"/>
  <c r="AP191" i="3"/>
  <c r="AD191" i="3"/>
  <c r="R191" i="3"/>
  <c r="F191" i="3"/>
  <c r="BA191" i="3"/>
  <c r="AO191" i="3"/>
  <c r="AC191" i="3"/>
  <c r="Q191" i="3"/>
  <c r="E191" i="3"/>
  <c r="AZ191" i="3"/>
  <c r="AN191" i="3"/>
  <c r="AB191" i="3"/>
  <c r="P191" i="3"/>
  <c r="D191" i="3"/>
  <c r="AY191" i="3"/>
  <c r="AM191" i="3"/>
  <c r="AA191" i="3"/>
  <c r="O191" i="3"/>
  <c r="BD193" i="3"/>
  <c r="AR193" i="3"/>
  <c r="AF193" i="3"/>
  <c r="T193" i="3"/>
  <c r="H193" i="3"/>
  <c r="BK193" i="3"/>
  <c r="AY193" i="3"/>
  <c r="BH193" i="3"/>
  <c r="AT193" i="3"/>
  <c r="AG193" i="3"/>
  <c r="S193" i="3"/>
  <c r="F193" i="3"/>
  <c r="BG193" i="3"/>
  <c r="AS193" i="3"/>
  <c r="AE193" i="3"/>
  <c r="R193" i="3"/>
  <c r="E193" i="3"/>
  <c r="BF193" i="3"/>
  <c r="AQ193" i="3"/>
  <c r="AD193" i="3"/>
  <c r="Q193" i="3"/>
  <c r="D193" i="3"/>
  <c r="BE193" i="3"/>
  <c r="AP193" i="3"/>
  <c r="AC193" i="3"/>
  <c r="P193" i="3"/>
  <c r="BC193" i="3"/>
  <c r="AO193" i="3"/>
  <c r="AB193" i="3"/>
  <c r="O193" i="3"/>
  <c r="BB193" i="3"/>
  <c r="AN193" i="3"/>
  <c r="AA193" i="3"/>
  <c r="N193" i="3"/>
  <c r="BA193" i="3"/>
  <c r="AM193" i="3"/>
  <c r="Z193" i="3"/>
  <c r="M193" i="3"/>
  <c r="AZ193" i="3"/>
  <c r="AL193" i="3"/>
  <c r="Y193" i="3"/>
  <c r="L193" i="3"/>
  <c r="AX193" i="3"/>
  <c r="AK193" i="3"/>
  <c r="X193" i="3"/>
  <c r="K193" i="3"/>
  <c r="AW193" i="3"/>
  <c r="AJ193" i="3"/>
  <c r="W193" i="3"/>
  <c r="J193" i="3"/>
  <c r="BJ193" i="3"/>
  <c r="AV193" i="3"/>
  <c r="AI193" i="3"/>
  <c r="V193" i="3"/>
  <c r="I193" i="3"/>
  <c r="BI193" i="3"/>
  <c r="AU193" i="3"/>
  <c r="AH193" i="3"/>
  <c r="U193" i="3"/>
  <c r="G193" i="3"/>
  <c r="BK220" i="3"/>
  <c r="AY220" i="3"/>
  <c r="AM220" i="3"/>
  <c r="AA220" i="3"/>
  <c r="O220" i="3"/>
  <c r="BJ220" i="3"/>
  <c r="AX220" i="3"/>
  <c r="AL220" i="3"/>
  <c r="Z220" i="3"/>
  <c r="N220" i="3"/>
  <c r="BI220" i="3"/>
  <c r="AW220" i="3"/>
  <c r="AK220" i="3"/>
  <c r="Y220" i="3"/>
  <c r="M220" i="3"/>
  <c r="BH220" i="3"/>
  <c r="AV220" i="3"/>
  <c r="AJ220" i="3"/>
  <c r="X220" i="3"/>
  <c r="L220" i="3"/>
  <c r="BG220" i="3"/>
  <c r="AU220" i="3"/>
  <c r="AI220" i="3"/>
  <c r="W220" i="3"/>
  <c r="K220" i="3"/>
  <c r="BF220" i="3"/>
  <c r="AT220" i="3"/>
  <c r="AH220" i="3"/>
  <c r="V220" i="3"/>
  <c r="J220" i="3"/>
  <c r="BE220" i="3"/>
  <c r="AS220" i="3"/>
  <c r="AG220" i="3"/>
  <c r="U220" i="3"/>
  <c r="I220" i="3"/>
  <c r="BD220" i="3"/>
  <c r="AR220" i="3"/>
  <c r="AF220" i="3"/>
  <c r="T220" i="3"/>
  <c r="H220" i="3"/>
  <c r="BC220" i="3"/>
  <c r="AQ220" i="3"/>
  <c r="AE220" i="3"/>
  <c r="S220" i="3"/>
  <c r="G220" i="3"/>
  <c r="AO220" i="3"/>
  <c r="AN220" i="3"/>
  <c r="AD220" i="3"/>
  <c r="AC220" i="3"/>
  <c r="AB220" i="3"/>
  <c r="R220" i="3"/>
  <c r="Q220" i="3"/>
  <c r="P220" i="3"/>
  <c r="BB220" i="3"/>
  <c r="F220" i="3"/>
  <c r="BA220" i="3"/>
  <c r="E220" i="3"/>
  <c r="AZ220" i="3"/>
  <c r="D220" i="3"/>
  <c r="AP220" i="3"/>
  <c r="BI150" i="2"/>
  <c r="BE150" i="2"/>
  <c r="BD150" i="2"/>
  <c r="BC150" i="2"/>
  <c r="BK150" i="2"/>
  <c r="T154" i="2"/>
  <c r="R154" i="2"/>
  <c r="P154" i="2"/>
  <c r="AA154" i="2"/>
  <c r="Z154" i="2"/>
  <c r="V154" i="2"/>
  <c r="Y154" i="2"/>
  <c r="AB23" i="3"/>
  <c r="AN18" i="4" s="1"/>
  <c r="O43" i="4"/>
  <c r="P14" i="4"/>
  <c r="E14" i="4" s="1"/>
  <c r="D92" i="3"/>
  <c r="H157" i="2"/>
  <c r="G157" i="2"/>
  <c r="F157" i="2"/>
  <c r="E157" i="2"/>
  <c r="D157" i="2"/>
  <c r="O157" i="2"/>
  <c r="N157" i="2"/>
  <c r="J157" i="2"/>
  <c r="F132" i="2"/>
  <c r="BK144" i="2"/>
  <c r="K147" i="2"/>
  <c r="K150" i="2"/>
  <c r="AD150" i="2"/>
  <c r="AZ150" i="2"/>
  <c r="Q153" i="2"/>
  <c r="E154" i="2"/>
  <c r="AJ157" i="2"/>
  <c r="E23" i="3"/>
  <c r="Q18" i="4" s="1"/>
  <c r="Q23" i="3"/>
  <c r="AC18" i="4" s="1"/>
  <c r="BA23" i="3"/>
  <c r="BM18" i="4" s="1"/>
  <c r="O19" i="3"/>
  <c r="AK21" i="3"/>
  <c r="T27" i="3"/>
  <c r="AL48" i="3"/>
  <c r="D43" i="3"/>
  <c r="E43" i="3" s="1"/>
  <c r="F43" i="3" s="1"/>
  <c r="G43" i="3" s="1"/>
  <c r="H43" i="3" s="1"/>
  <c r="I43" i="3" s="1"/>
  <c r="J43" i="3" s="1"/>
  <c r="K43" i="3" s="1"/>
  <c r="L43" i="3" s="1"/>
  <c r="M43" i="3" s="1"/>
  <c r="N43" i="3" s="1"/>
  <c r="O43" i="3" s="1"/>
  <c r="P43" i="3" s="1"/>
  <c r="Q43" i="3" s="1"/>
  <c r="R43" i="3" s="1"/>
  <c r="S43" i="3" s="1"/>
  <c r="T43" i="3" s="1"/>
  <c r="U43" i="3" s="1"/>
  <c r="V43" i="3" s="1"/>
  <c r="W43" i="3" s="1"/>
  <c r="X43" i="3" s="1"/>
  <c r="Y43" i="3" s="1"/>
  <c r="Z43" i="3" s="1"/>
  <c r="AA43" i="3" s="1"/>
  <c r="AB43" i="3" s="1"/>
  <c r="AC43" i="3" s="1"/>
  <c r="AD43" i="3" s="1"/>
  <c r="AE43" i="3" s="1"/>
  <c r="AF43" i="3" s="1"/>
  <c r="AG43" i="3" s="1"/>
  <c r="AH43" i="3" s="1"/>
  <c r="AI43" i="3" s="1"/>
  <c r="AJ43" i="3" s="1"/>
  <c r="AK43" i="3" s="1"/>
  <c r="AL43" i="3" s="1"/>
  <c r="AM43" i="3" s="1"/>
  <c r="AN43" i="3" s="1"/>
  <c r="AO43" i="3" s="1"/>
  <c r="AP43" i="3" s="1"/>
  <c r="AQ43" i="3" s="1"/>
  <c r="AR43" i="3" s="1"/>
  <c r="AS43" i="3" s="1"/>
  <c r="AT43" i="3" s="1"/>
  <c r="AU43" i="3" s="1"/>
  <c r="AV43" i="3" s="1"/>
  <c r="AW43" i="3" s="1"/>
  <c r="AX43" i="3" s="1"/>
  <c r="AY43" i="3" s="1"/>
  <c r="AZ43" i="3" s="1"/>
  <c r="BA43" i="3" s="1"/>
  <c r="BB43" i="3" s="1"/>
  <c r="BC43" i="3" s="1"/>
  <c r="BD43" i="3" s="1"/>
  <c r="BE43" i="3" s="1"/>
  <c r="BF43" i="3" s="1"/>
  <c r="BG43" i="3" s="1"/>
  <c r="BH43" i="3" s="1"/>
  <c r="BI43" i="3" s="1"/>
  <c r="BJ43" i="3" s="1"/>
  <c r="BK43" i="3" s="1"/>
  <c r="D41" i="3"/>
  <c r="E41" i="3" s="1"/>
  <c r="F41" i="3" s="1"/>
  <c r="G41" i="3" s="1"/>
  <c r="H41" i="3" s="1"/>
  <c r="I41" i="3" s="1"/>
  <c r="J41" i="3" s="1"/>
  <c r="K41" i="3" s="1"/>
  <c r="L41" i="3" s="1"/>
  <c r="M41" i="3" s="1"/>
  <c r="N41" i="3" s="1"/>
  <c r="O41" i="3" s="1"/>
  <c r="P41" i="3" s="1"/>
  <c r="Q41" i="3" s="1"/>
  <c r="R41" i="3" s="1"/>
  <c r="S41" i="3" s="1"/>
  <c r="T41" i="3" s="1"/>
  <c r="U41" i="3" s="1"/>
  <c r="V41" i="3" s="1"/>
  <c r="W41" i="3" s="1"/>
  <c r="X41" i="3" s="1"/>
  <c r="Y41" i="3" s="1"/>
  <c r="Z41" i="3" s="1"/>
  <c r="AA41" i="3" s="1"/>
  <c r="AB41" i="3" s="1"/>
  <c r="AC41" i="3" s="1"/>
  <c r="AD41" i="3" s="1"/>
  <c r="AE41" i="3" s="1"/>
  <c r="AF41" i="3" s="1"/>
  <c r="AG41" i="3" s="1"/>
  <c r="AH41" i="3" s="1"/>
  <c r="AI41" i="3" s="1"/>
  <c r="AJ41" i="3" s="1"/>
  <c r="AK41" i="3" s="1"/>
  <c r="AL41" i="3" s="1"/>
  <c r="AM41" i="3" s="1"/>
  <c r="AN41" i="3" s="1"/>
  <c r="AO41" i="3" s="1"/>
  <c r="AP41" i="3" s="1"/>
  <c r="AQ41" i="3" s="1"/>
  <c r="AR41" i="3" s="1"/>
  <c r="AS41" i="3" s="1"/>
  <c r="AT41" i="3" s="1"/>
  <c r="AU41" i="3" s="1"/>
  <c r="AV41" i="3" s="1"/>
  <c r="AW41" i="3" s="1"/>
  <c r="AX41" i="3" s="1"/>
  <c r="AY41" i="3" s="1"/>
  <c r="AZ41" i="3" s="1"/>
  <c r="BA41" i="3" s="1"/>
  <c r="BB41" i="3" s="1"/>
  <c r="BC41" i="3" s="1"/>
  <c r="BD41" i="3" s="1"/>
  <c r="BE41" i="3" s="1"/>
  <c r="BF41" i="3" s="1"/>
  <c r="BG41" i="3" s="1"/>
  <c r="BH41" i="3" s="1"/>
  <c r="BI41" i="3" s="1"/>
  <c r="BJ41" i="3" s="1"/>
  <c r="BK41" i="3" s="1"/>
  <c r="C51" i="3"/>
  <c r="O88" i="4" s="1"/>
  <c r="D34" i="3"/>
  <c r="C129" i="3"/>
  <c r="C130" i="3" s="1"/>
  <c r="Y68" i="4"/>
  <c r="N89" i="3"/>
  <c r="AK68" i="4"/>
  <c r="Z89" i="3"/>
  <c r="O68" i="4"/>
  <c r="C68" i="4" s="1"/>
  <c r="D89" i="3"/>
  <c r="AA68" i="4"/>
  <c r="E68" i="4" s="1"/>
  <c r="P89" i="3"/>
  <c r="AM68" i="4"/>
  <c r="G68" i="4" s="1"/>
  <c r="AB89" i="3"/>
  <c r="AB86" i="3"/>
  <c r="P68" i="4"/>
  <c r="E89" i="3"/>
  <c r="Q68" i="4"/>
  <c r="F89" i="3"/>
  <c r="C49" i="4"/>
  <c r="E49" i="4"/>
  <c r="G49" i="4"/>
  <c r="I49" i="4"/>
  <c r="K49" i="4"/>
  <c r="M49" i="4"/>
  <c r="C64" i="3"/>
  <c r="U68" i="4"/>
  <c r="J89" i="3"/>
  <c r="AG68" i="4"/>
  <c r="V89" i="3"/>
  <c r="C76" i="4"/>
  <c r="M76" i="4"/>
  <c r="L89" i="3"/>
  <c r="X89" i="3"/>
  <c r="M89" i="3"/>
  <c r="C137" i="3"/>
  <c r="C134" i="3"/>
  <c r="O89" i="3"/>
  <c r="AA89" i="3"/>
  <c r="Q89" i="3"/>
  <c r="R89" i="3"/>
  <c r="C31" i="4"/>
  <c r="O41" i="4"/>
  <c r="H89" i="3"/>
  <c r="T89" i="3"/>
  <c r="I89" i="3"/>
  <c r="U89" i="3"/>
  <c r="C185" i="3"/>
  <c r="C251" i="3" s="1"/>
  <c r="D252" i="3" s="1"/>
  <c r="C221" i="3"/>
  <c r="C246" i="3" s="1"/>
  <c r="D247" i="3" s="1"/>
  <c r="P38" i="4" s="1"/>
  <c r="E91" i="5"/>
  <c r="AM240" i="3"/>
  <c r="E90" i="5" s="1"/>
  <c r="C203" i="3"/>
  <c r="O35" i="4" s="1"/>
  <c r="C35" i="4" s="1"/>
  <c r="C91" i="5"/>
  <c r="O240" i="3"/>
  <c r="C90" i="5" s="1"/>
  <c r="D91" i="5"/>
  <c r="AA240" i="3"/>
  <c r="D90" i="5" s="1"/>
  <c r="F91" i="5"/>
  <c r="AY240" i="3"/>
  <c r="F90" i="5" s="1"/>
  <c r="G91" i="5"/>
  <c r="BK240" i="3"/>
  <c r="G90" i="5" s="1"/>
  <c r="BL267" i="3"/>
  <c r="C258" i="3"/>
  <c r="G8" i="4"/>
  <c r="P32" i="4"/>
  <c r="E32" i="4" s="1"/>
  <c r="E8" i="4"/>
  <c r="G32" i="4"/>
  <c r="AN32" i="4"/>
  <c r="I32" i="4" s="1"/>
  <c r="I8" i="4"/>
  <c r="C6" i="4"/>
  <c r="C12" i="4"/>
  <c r="C17" i="4" s="1"/>
  <c r="O17" i="4"/>
  <c r="K8" i="4"/>
  <c r="M8" i="4"/>
  <c r="M32" i="4"/>
  <c r="E43" i="4"/>
  <c r="G43" i="4"/>
  <c r="I43" i="4"/>
  <c r="K43" i="4"/>
  <c r="M43" i="4"/>
  <c r="N79" i="5"/>
  <c r="O7" i="5"/>
  <c r="Q7" i="5" s="1"/>
  <c r="M7" i="5"/>
  <c r="C92" i="4"/>
  <c r="E18" i="4" l="1"/>
  <c r="Y54" i="4"/>
  <c r="BK198" i="3"/>
  <c r="AY198" i="3"/>
  <c r="AM198" i="3"/>
  <c r="AA198" i="3"/>
  <c r="O198" i="3"/>
  <c r="BJ198" i="3"/>
  <c r="AX198" i="3"/>
  <c r="AL198" i="3"/>
  <c r="Z198" i="3"/>
  <c r="N198" i="3"/>
  <c r="BF198" i="3"/>
  <c r="AT198" i="3"/>
  <c r="AH198" i="3"/>
  <c r="V198" i="3"/>
  <c r="J198" i="3"/>
  <c r="BE198" i="3"/>
  <c r="AS198" i="3"/>
  <c r="AG198" i="3"/>
  <c r="U198" i="3"/>
  <c r="I198" i="3"/>
  <c r="BD198" i="3"/>
  <c r="AR198" i="3"/>
  <c r="AF198" i="3"/>
  <c r="T198" i="3"/>
  <c r="H198" i="3"/>
  <c r="BA198" i="3"/>
  <c r="AO198" i="3"/>
  <c r="AC198" i="3"/>
  <c r="Q198" i="3"/>
  <c r="E198" i="3"/>
  <c r="AZ198" i="3"/>
  <c r="AB198" i="3"/>
  <c r="D198" i="3"/>
  <c r="AW198" i="3"/>
  <c r="Y198" i="3"/>
  <c r="AV198" i="3"/>
  <c r="X198" i="3"/>
  <c r="AU198" i="3"/>
  <c r="W198" i="3"/>
  <c r="AQ198" i="3"/>
  <c r="S198" i="3"/>
  <c r="AP198" i="3"/>
  <c r="R198" i="3"/>
  <c r="AN198" i="3"/>
  <c r="P198" i="3"/>
  <c r="BI198" i="3"/>
  <c r="AK198" i="3"/>
  <c r="M198" i="3"/>
  <c r="BH198" i="3"/>
  <c r="AJ198" i="3"/>
  <c r="L198" i="3"/>
  <c r="BG198" i="3"/>
  <c r="AI198" i="3"/>
  <c r="K198" i="3"/>
  <c r="BC198" i="3"/>
  <c r="AE198" i="3"/>
  <c r="G198" i="3"/>
  <c r="BB198" i="3"/>
  <c r="AD198" i="3"/>
  <c r="F198" i="3"/>
  <c r="AQ15" i="4"/>
  <c r="AP15" i="4"/>
  <c r="AX15" i="4"/>
  <c r="AO15" i="4"/>
  <c r="AN15" i="4"/>
  <c r="AY15" i="4"/>
  <c r="AW15" i="4"/>
  <c r="AV15" i="4"/>
  <c r="AU15" i="4"/>
  <c r="AT15" i="4"/>
  <c r="AS15" i="4"/>
  <c r="AR15" i="4"/>
  <c r="Z126" i="3"/>
  <c r="Z160" i="2"/>
  <c r="U52" i="4"/>
  <c r="H69" i="3"/>
  <c r="BS52" i="4"/>
  <c r="BS54" i="4" s="1"/>
  <c r="BF69" i="3"/>
  <c r="S167" i="3"/>
  <c r="BF164" i="3"/>
  <c r="AT164" i="3"/>
  <c r="AH164" i="3"/>
  <c r="V164" i="3"/>
  <c r="J164" i="3"/>
  <c r="BE164" i="3"/>
  <c r="AS164" i="3"/>
  <c r="AG164" i="3"/>
  <c r="U164" i="3"/>
  <c r="I164" i="3"/>
  <c r="BD164" i="3"/>
  <c r="AR164" i="3"/>
  <c r="AF164" i="3"/>
  <c r="T164" i="3"/>
  <c r="H164" i="3"/>
  <c r="BC164" i="3"/>
  <c r="AQ164" i="3"/>
  <c r="AE164" i="3"/>
  <c r="S164" i="3"/>
  <c r="G164" i="3"/>
  <c r="BB164" i="3"/>
  <c r="AP164" i="3"/>
  <c r="AD164" i="3"/>
  <c r="R164" i="3"/>
  <c r="F164" i="3"/>
  <c r="BA164" i="3"/>
  <c r="AO164" i="3"/>
  <c r="AC164" i="3"/>
  <c r="Q164" i="3"/>
  <c r="E164" i="3"/>
  <c r="AZ164" i="3"/>
  <c r="AN164" i="3"/>
  <c r="AB164" i="3"/>
  <c r="P164" i="3"/>
  <c r="D164" i="3"/>
  <c r="BK164" i="3"/>
  <c r="AY164" i="3"/>
  <c r="AM164" i="3"/>
  <c r="AA164" i="3"/>
  <c r="O164" i="3"/>
  <c r="BJ164" i="3"/>
  <c r="AX164" i="3"/>
  <c r="AL164" i="3"/>
  <c r="Z164" i="3"/>
  <c r="N164" i="3"/>
  <c r="BI164" i="3"/>
  <c r="BI167" i="3" s="1"/>
  <c r="AW164" i="3"/>
  <c r="AK164" i="3"/>
  <c r="Y164" i="3"/>
  <c r="M164" i="3"/>
  <c r="BH164" i="3"/>
  <c r="AV164" i="3"/>
  <c r="AJ164" i="3"/>
  <c r="X164" i="3"/>
  <c r="L164" i="3"/>
  <c r="BG164" i="3"/>
  <c r="AU164" i="3"/>
  <c r="AI164" i="3"/>
  <c r="W164" i="3"/>
  <c r="K164" i="3"/>
  <c r="O79" i="2"/>
  <c r="P79" i="2" s="1"/>
  <c r="M79" i="2"/>
  <c r="O65" i="4"/>
  <c r="D64" i="3"/>
  <c r="F135" i="2"/>
  <c r="G132" i="2"/>
  <c r="G135" i="2" s="1"/>
  <c r="G18" i="4"/>
  <c r="G124" i="3"/>
  <c r="G153" i="2"/>
  <c r="E51" i="4"/>
  <c r="BA122" i="3"/>
  <c r="E43" i="5"/>
  <c r="AB122" i="3"/>
  <c r="AM144" i="2"/>
  <c r="AB146" i="2"/>
  <c r="AM122" i="3"/>
  <c r="AM128" i="3" s="1"/>
  <c r="AM146" i="2"/>
  <c r="W34" i="4"/>
  <c r="AN82" i="3"/>
  <c r="G82" i="3"/>
  <c r="D78" i="3"/>
  <c r="K82" i="3"/>
  <c r="AS78" i="3"/>
  <c r="AC78" i="3"/>
  <c r="AC79" i="3" s="1"/>
  <c r="AG78" i="3"/>
  <c r="Y82" i="3"/>
  <c r="AP82" i="3"/>
  <c r="AX122" i="3"/>
  <c r="BF126" i="3"/>
  <c r="AA126" i="3"/>
  <c r="AA160" i="2"/>
  <c r="AK122" i="3"/>
  <c r="AK128" i="3" s="1"/>
  <c r="AK146" i="2"/>
  <c r="W23" i="3"/>
  <c r="AI18" i="4" s="1"/>
  <c r="AL59" i="3"/>
  <c r="AX70" i="4" s="1"/>
  <c r="AN59" i="3"/>
  <c r="AZ70" i="4" s="1"/>
  <c r="F59" i="3"/>
  <c r="R70" i="4" s="1"/>
  <c r="AE59" i="3"/>
  <c r="AQ70" i="4" s="1"/>
  <c r="W59" i="3"/>
  <c r="AI70" i="4" s="1"/>
  <c r="BF124" i="3"/>
  <c r="BF122" i="3"/>
  <c r="AE126" i="3"/>
  <c r="Z52" i="4"/>
  <c r="Z54" i="4" s="1"/>
  <c r="M69" i="3"/>
  <c r="AM52" i="4"/>
  <c r="AM54" i="4" s="1"/>
  <c r="Z69" i="3"/>
  <c r="AL76" i="4" s="1"/>
  <c r="AZ52" i="4"/>
  <c r="AM69" i="3"/>
  <c r="J73" i="3"/>
  <c r="AI73" i="3"/>
  <c r="AH70" i="3"/>
  <c r="BH73" i="3"/>
  <c r="AG52" i="4"/>
  <c r="AG54" i="4" s="1"/>
  <c r="T69" i="3"/>
  <c r="BF52" i="4"/>
  <c r="AS69" i="3"/>
  <c r="BE76" i="4" s="1"/>
  <c r="D73" i="3"/>
  <c r="C70" i="3"/>
  <c r="Q73" i="3"/>
  <c r="W133" i="3"/>
  <c r="W100" i="3"/>
  <c r="W155" i="2"/>
  <c r="T7" i="4"/>
  <c r="H131" i="3"/>
  <c r="H96" i="3"/>
  <c r="H148" i="2"/>
  <c r="M82" i="3"/>
  <c r="BM52" i="4"/>
  <c r="BM54" i="4" s="1"/>
  <c r="AZ69" i="3"/>
  <c r="BL76" i="4" s="1"/>
  <c r="AO122" i="3"/>
  <c r="AO128" i="3" s="1"/>
  <c r="AO146" i="2"/>
  <c r="D43" i="5"/>
  <c r="P122" i="3"/>
  <c r="P146" i="2"/>
  <c r="AA144" i="2"/>
  <c r="AA122" i="3"/>
  <c r="AA146" i="2"/>
  <c r="X34" i="4"/>
  <c r="BF82" i="3"/>
  <c r="Z82" i="3"/>
  <c r="V78" i="3"/>
  <c r="AC82" i="3"/>
  <c r="AU78" i="3"/>
  <c r="AX78" i="3"/>
  <c r="L82" i="3"/>
  <c r="K79" i="3"/>
  <c r="AK82" i="3"/>
  <c r="BB82" i="3"/>
  <c r="BE126" i="3"/>
  <c r="AL122" i="3"/>
  <c r="AL146" i="2"/>
  <c r="BJ126" i="3"/>
  <c r="D45" i="5"/>
  <c r="P126" i="3"/>
  <c r="P127" i="3" s="1"/>
  <c r="Q127" i="3" s="1"/>
  <c r="AA158" i="2"/>
  <c r="P160" i="2"/>
  <c r="Y122" i="3"/>
  <c r="Y146" i="2"/>
  <c r="BG124" i="3"/>
  <c r="L59" i="3"/>
  <c r="X70" i="4" s="1"/>
  <c r="AX59" i="3"/>
  <c r="BJ70" i="4" s="1"/>
  <c r="R59" i="3"/>
  <c r="AD70" i="4" s="1"/>
  <c r="J59" i="3"/>
  <c r="V70" i="4" s="1"/>
  <c r="AI59" i="3"/>
  <c r="AU70" i="4" s="1"/>
  <c r="P133" i="3"/>
  <c r="P134" i="3" s="1"/>
  <c r="P100" i="3"/>
  <c r="P155" i="2"/>
  <c r="AT122" i="3"/>
  <c r="AF126" i="3"/>
  <c r="AL52" i="4"/>
  <c r="Y69" i="3"/>
  <c r="AK76" i="4" s="1"/>
  <c r="AY52" i="4"/>
  <c r="AL69" i="3"/>
  <c r="BL52" i="4"/>
  <c r="AY69" i="3"/>
  <c r="V73" i="3"/>
  <c r="AU73" i="3"/>
  <c r="T52" i="4"/>
  <c r="T54" i="4" s="1"/>
  <c r="G69" i="3"/>
  <c r="AS52" i="4"/>
  <c r="AS54" i="4" s="1"/>
  <c r="AF69" i="3"/>
  <c r="AR76" i="4" s="1"/>
  <c r="BR52" i="4"/>
  <c r="BR54" i="4" s="1"/>
  <c r="BE69" i="3"/>
  <c r="P73" i="3"/>
  <c r="AC73" i="3"/>
  <c r="N133" i="3"/>
  <c r="N100" i="3"/>
  <c r="N155" i="2"/>
  <c r="M85" i="2"/>
  <c r="O85" i="2"/>
  <c r="P85" i="2" s="1"/>
  <c r="X126" i="3"/>
  <c r="X160" i="2"/>
  <c r="E73" i="3"/>
  <c r="AB152" i="2"/>
  <c r="AC152" i="2" s="1"/>
  <c r="F123" i="2"/>
  <c r="AC122" i="3"/>
  <c r="AC146" i="2"/>
  <c r="AT124" i="3"/>
  <c r="C43" i="5"/>
  <c r="D122" i="3"/>
  <c r="D146" i="2"/>
  <c r="O144" i="2"/>
  <c r="O122" i="3"/>
  <c r="O146" i="2"/>
  <c r="Y34" i="4"/>
  <c r="Q78" i="3"/>
  <c r="Q79" i="3" s="1"/>
  <c r="AQ82" i="3"/>
  <c r="AN78" i="3"/>
  <c r="AU82" i="3"/>
  <c r="O82" i="3"/>
  <c r="N79" i="3"/>
  <c r="Q82" i="3"/>
  <c r="H82" i="3"/>
  <c r="W79" i="3"/>
  <c r="X82" i="3"/>
  <c r="AW82" i="3"/>
  <c r="M78" i="3"/>
  <c r="U126" i="3"/>
  <c r="U160" i="2"/>
  <c r="Z122" i="3"/>
  <c r="Z146" i="2"/>
  <c r="BK126" i="3"/>
  <c r="Q126" i="3"/>
  <c r="Q160" i="2"/>
  <c r="AU23" i="3"/>
  <c r="BG18" i="4" s="1"/>
  <c r="BJ59" i="3"/>
  <c r="BV70" i="4" s="1"/>
  <c r="AD59" i="3"/>
  <c r="AP70" i="4" s="1"/>
  <c r="BC59" i="3"/>
  <c r="BO70" i="4" s="1"/>
  <c r="V59" i="3"/>
  <c r="AH70" i="4" s="1"/>
  <c r="AU59" i="3"/>
  <c r="BG70" i="4" s="1"/>
  <c r="AH122" i="3"/>
  <c r="AH146" i="2"/>
  <c r="BB217" i="3"/>
  <c r="AP217" i="3"/>
  <c r="AD217" i="3"/>
  <c r="R217" i="3"/>
  <c r="F217" i="3"/>
  <c r="BA217" i="3"/>
  <c r="AO217" i="3"/>
  <c r="AC217" i="3"/>
  <c r="Q217" i="3"/>
  <c r="E217" i="3"/>
  <c r="AZ217" i="3"/>
  <c r="AN217" i="3"/>
  <c r="AB217" i="3"/>
  <c r="P217" i="3"/>
  <c r="D217" i="3"/>
  <c r="BK217" i="3"/>
  <c r="AY217" i="3"/>
  <c r="AM217" i="3"/>
  <c r="AA217" i="3"/>
  <c r="O217" i="3"/>
  <c r="BJ217" i="3"/>
  <c r="AX217" i="3"/>
  <c r="AL217" i="3"/>
  <c r="Z217" i="3"/>
  <c r="N217" i="3"/>
  <c r="BI217" i="3"/>
  <c r="AW217" i="3"/>
  <c r="AW221" i="3" s="1"/>
  <c r="AW246" i="3" s="1"/>
  <c r="AX247" i="3" s="1"/>
  <c r="BJ38" i="4" s="1"/>
  <c r="AK217" i="3"/>
  <c r="Y217" i="3"/>
  <c r="M217" i="3"/>
  <c r="BH217" i="3"/>
  <c r="AV217" i="3"/>
  <c r="AJ217" i="3"/>
  <c r="X217" i="3"/>
  <c r="L217" i="3"/>
  <c r="BG217" i="3"/>
  <c r="AU217" i="3"/>
  <c r="AI217" i="3"/>
  <c r="W217" i="3"/>
  <c r="W221" i="3" s="1"/>
  <c r="W246" i="3" s="1"/>
  <c r="X247" i="3" s="1"/>
  <c r="AJ38" i="4" s="1"/>
  <c r="K217" i="3"/>
  <c r="BF217" i="3"/>
  <c r="AT217" i="3"/>
  <c r="AH217" i="3"/>
  <c r="V217" i="3"/>
  <c r="J217" i="3"/>
  <c r="AR217" i="3"/>
  <c r="AQ217" i="3"/>
  <c r="AG217" i="3"/>
  <c r="AF217" i="3"/>
  <c r="AE217" i="3"/>
  <c r="U217" i="3"/>
  <c r="T217" i="3"/>
  <c r="S217" i="3"/>
  <c r="BE217" i="3"/>
  <c r="I217" i="3"/>
  <c r="BD217" i="3"/>
  <c r="H217" i="3"/>
  <c r="BC217" i="3"/>
  <c r="G217" i="3"/>
  <c r="AS217" i="3"/>
  <c r="AX52" i="4"/>
  <c r="AX54" i="4" s="1"/>
  <c r="AK69" i="3"/>
  <c r="BK52" i="4"/>
  <c r="BK54" i="4" s="1"/>
  <c r="AX69" i="3"/>
  <c r="BJ76" i="4" s="1"/>
  <c r="I73" i="3"/>
  <c r="H70" i="3"/>
  <c r="AH73" i="3"/>
  <c r="BG73" i="3"/>
  <c r="BF70" i="3"/>
  <c r="AF52" i="4"/>
  <c r="AF54" i="4" s="1"/>
  <c r="S69" i="3"/>
  <c r="BE52" i="4"/>
  <c r="BE54" i="4" s="1"/>
  <c r="AR69" i="3"/>
  <c r="N70" i="3"/>
  <c r="Z73" i="4" s="1"/>
  <c r="Z74" i="4" s="1"/>
  <c r="O73" i="3"/>
  <c r="AB73" i="3"/>
  <c r="AO73" i="3"/>
  <c r="T167" i="3"/>
  <c r="BF181" i="3"/>
  <c r="AT181" i="3"/>
  <c r="AH181" i="3"/>
  <c r="V181" i="3"/>
  <c r="J181" i="3"/>
  <c r="BB181" i="3"/>
  <c r="AP181" i="3"/>
  <c r="AD181" i="3"/>
  <c r="BA181" i="3"/>
  <c r="AO181" i="3"/>
  <c r="AZ181" i="3"/>
  <c r="AN181" i="3"/>
  <c r="AW181" i="3"/>
  <c r="AF181" i="3"/>
  <c r="R181" i="3"/>
  <c r="E181" i="3"/>
  <c r="AV181" i="3"/>
  <c r="AE181" i="3"/>
  <c r="Q181" i="3"/>
  <c r="D181" i="3"/>
  <c r="BK181" i="3"/>
  <c r="AU181" i="3"/>
  <c r="AC181" i="3"/>
  <c r="P181" i="3"/>
  <c r="BJ181" i="3"/>
  <c r="AS181" i="3"/>
  <c r="AB181" i="3"/>
  <c r="O181" i="3"/>
  <c r="BI181" i="3"/>
  <c r="AR181" i="3"/>
  <c r="AA181" i="3"/>
  <c r="N181" i="3"/>
  <c r="BH181" i="3"/>
  <c r="AQ181" i="3"/>
  <c r="Z181" i="3"/>
  <c r="M181" i="3"/>
  <c r="BG181" i="3"/>
  <c r="AM181" i="3"/>
  <c r="Y181" i="3"/>
  <c r="L181" i="3"/>
  <c r="BE181" i="3"/>
  <c r="AL181" i="3"/>
  <c r="X181" i="3"/>
  <c r="K181" i="3"/>
  <c r="BD181" i="3"/>
  <c r="AK181" i="3"/>
  <c r="W181" i="3"/>
  <c r="I181" i="3"/>
  <c r="BC181" i="3"/>
  <c r="AJ181" i="3"/>
  <c r="U181" i="3"/>
  <c r="H181" i="3"/>
  <c r="AY181" i="3"/>
  <c r="AI181" i="3"/>
  <c r="T181" i="3"/>
  <c r="G181" i="3"/>
  <c r="AX181" i="3"/>
  <c r="AG181" i="3"/>
  <c r="S181" i="3"/>
  <c r="F181" i="3"/>
  <c r="F43" i="5"/>
  <c r="AN122" i="3"/>
  <c r="AY144" i="2"/>
  <c r="AJ122" i="3"/>
  <c r="AJ146" i="2"/>
  <c r="AD126" i="3"/>
  <c r="BC124" i="3"/>
  <c r="BC128" i="3" s="1"/>
  <c r="BB122" i="3"/>
  <c r="M51" i="4"/>
  <c r="Q122" i="3"/>
  <c r="Q128" i="3" s="1"/>
  <c r="Q146" i="2"/>
  <c r="X124" i="3"/>
  <c r="X153" i="2"/>
  <c r="AA124" i="3"/>
  <c r="AA153" i="2"/>
  <c r="X122" i="3"/>
  <c r="X146" i="2"/>
  <c r="BG126" i="3"/>
  <c r="O124" i="3"/>
  <c r="O153" i="2"/>
  <c r="Z34" i="4"/>
  <c r="AI78" i="3"/>
  <c r="AI79" i="3" s="1"/>
  <c r="BJ82" i="3"/>
  <c r="BF78" i="3"/>
  <c r="F78" i="3"/>
  <c r="F79" i="3" s="1"/>
  <c r="AG82" i="3"/>
  <c r="AI82" i="3"/>
  <c r="T82" i="3"/>
  <c r="AJ82" i="3"/>
  <c r="BI82" i="3"/>
  <c r="Y78" i="3"/>
  <c r="Y79" i="3" s="1"/>
  <c r="N122" i="3"/>
  <c r="N146" i="2"/>
  <c r="G45" i="5"/>
  <c r="AZ126" i="3"/>
  <c r="AZ127" i="3" s="1"/>
  <c r="BK158" i="2"/>
  <c r="R126" i="3"/>
  <c r="R160" i="2"/>
  <c r="AW126" i="3"/>
  <c r="BG23" i="3"/>
  <c r="BS18" i="4" s="1"/>
  <c r="C59" i="3"/>
  <c r="O70" i="4" s="1"/>
  <c r="C70" i="4" s="1"/>
  <c r="AP59" i="3"/>
  <c r="BB70" i="4" s="1"/>
  <c r="H59" i="3"/>
  <c r="T70" i="4" s="1"/>
  <c r="AH59" i="3"/>
  <c r="AT70" i="4" s="1"/>
  <c r="V122" i="3"/>
  <c r="V146" i="2"/>
  <c r="BI161" i="3"/>
  <c r="AW161" i="3"/>
  <c r="AK161" i="3"/>
  <c r="Y161" i="3"/>
  <c r="M161" i="3"/>
  <c r="BH161" i="3"/>
  <c r="AV161" i="3"/>
  <c r="AJ161" i="3"/>
  <c r="X161" i="3"/>
  <c r="L161" i="3"/>
  <c r="BG161" i="3"/>
  <c r="AU161" i="3"/>
  <c r="AI161" i="3"/>
  <c r="W161" i="3"/>
  <c r="K161" i="3"/>
  <c r="BF161" i="3"/>
  <c r="AT161" i="3"/>
  <c r="AH161" i="3"/>
  <c r="V161" i="3"/>
  <c r="J161" i="3"/>
  <c r="BE161" i="3"/>
  <c r="AS161" i="3"/>
  <c r="AG161" i="3"/>
  <c r="U161" i="3"/>
  <c r="I161" i="3"/>
  <c r="BD161" i="3"/>
  <c r="AR161" i="3"/>
  <c r="AF161" i="3"/>
  <c r="T161" i="3"/>
  <c r="H161" i="3"/>
  <c r="BC161" i="3"/>
  <c r="AQ161" i="3"/>
  <c r="AE161" i="3"/>
  <c r="S161" i="3"/>
  <c r="G161" i="3"/>
  <c r="BB161" i="3"/>
  <c r="AP161" i="3"/>
  <c r="AD161" i="3"/>
  <c r="R161" i="3"/>
  <c r="R167" i="3" s="1"/>
  <c r="F161" i="3"/>
  <c r="BA161" i="3"/>
  <c r="AO161" i="3"/>
  <c r="AC161" i="3"/>
  <c r="Q161" i="3"/>
  <c r="E161" i="3"/>
  <c r="AZ161" i="3"/>
  <c r="AN161" i="3"/>
  <c r="AB161" i="3"/>
  <c r="P161" i="3"/>
  <c r="D161" i="3"/>
  <c r="BK161" i="3"/>
  <c r="AY161" i="3"/>
  <c r="AM161" i="3"/>
  <c r="AA161" i="3"/>
  <c r="O161" i="3"/>
  <c r="AL161" i="3"/>
  <c r="Z161" i="3"/>
  <c r="N161" i="3"/>
  <c r="BJ161" i="3"/>
  <c r="AX161" i="3"/>
  <c r="BJ52" i="4"/>
  <c r="BJ54" i="4" s="1"/>
  <c r="AW69" i="3"/>
  <c r="BW52" i="4"/>
  <c r="BW54" i="4" s="1"/>
  <c r="BJ69" i="3"/>
  <c r="BV76" i="4" s="1"/>
  <c r="U73" i="3"/>
  <c r="T70" i="3"/>
  <c r="AT73" i="3"/>
  <c r="AS70" i="3"/>
  <c r="S52" i="4"/>
  <c r="S54" i="4" s="1"/>
  <c r="F69" i="3"/>
  <c r="AR52" i="4"/>
  <c r="AE69" i="3"/>
  <c r="BQ52" i="4"/>
  <c r="BQ54" i="4" s="1"/>
  <c r="BD69" i="3"/>
  <c r="Z70" i="3"/>
  <c r="AL73" i="4" s="1"/>
  <c r="AL74" i="4" s="1"/>
  <c r="AA73" i="3"/>
  <c r="AN73" i="3"/>
  <c r="AM70" i="3"/>
  <c r="BA73" i="3"/>
  <c r="AZ70" i="3"/>
  <c r="AJ167" i="3"/>
  <c r="M80" i="2"/>
  <c r="O80" i="2"/>
  <c r="P80" i="2" s="1"/>
  <c r="AN145" i="2"/>
  <c r="AO145" i="2" s="1"/>
  <c r="AP145" i="2" s="1"/>
  <c r="AQ145" i="2" s="1"/>
  <c r="G122" i="2"/>
  <c r="AZ145" i="2" s="1"/>
  <c r="M101" i="2"/>
  <c r="X7" i="4"/>
  <c r="L257" i="3"/>
  <c r="L131" i="3"/>
  <c r="L96" i="3"/>
  <c r="X31" i="4" s="1"/>
  <c r="L148" i="2"/>
  <c r="V82" i="3"/>
  <c r="BJ122" i="3"/>
  <c r="M131" i="3"/>
  <c r="M96" i="3"/>
  <c r="M148" i="2"/>
  <c r="AY124" i="3"/>
  <c r="AJ126" i="3"/>
  <c r="BE124" i="3"/>
  <c r="AP122" i="3"/>
  <c r="AP146" i="2"/>
  <c r="E122" i="3"/>
  <c r="E146" i="2"/>
  <c r="E124" i="3"/>
  <c r="E153" i="2"/>
  <c r="S124" i="3"/>
  <c r="S153" i="2"/>
  <c r="W126" i="3"/>
  <c r="W160" i="2"/>
  <c r="H124" i="3"/>
  <c r="H128" i="3" s="1"/>
  <c r="H153" i="2"/>
  <c r="BE25" i="3"/>
  <c r="BE29" i="3" s="1"/>
  <c r="BQ19" i="4" s="1"/>
  <c r="AS25" i="3"/>
  <c r="AS29" i="3" s="1"/>
  <c r="BE19" i="4" s="1"/>
  <c r="AG25" i="3"/>
  <c r="AG29" i="3" s="1"/>
  <c r="AS19" i="4" s="1"/>
  <c r="U25" i="3"/>
  <c r="U29" i="3" s="1"/>
  <c r="AG19" i="4" s="1"/>
  <c r="I25" i="3"/>
  <c r="I29" i="3" s="1"/>
  <c r="U19" i="4" s="1"/>
  <c r="BD25" i="3"/>
  <c r="BD29" i="3" s="1"/>
  <c r="BP19" i="4" s="1"/>
  <c r="AR25" i="3"/>
  <c r="AR29" i="3" s="1"/>
  <c r="BD19" i="4" s="1"/>
  <c r="AF25" i="3"/>
  <c r="AF29" i="3" s="1"/>
  <c r="AR19" i="4" s="1"/>
  <c r="T25" i="3"/>
  <c r="T29" i="3" s="1"/>
  <c r="AF19" i="4" s="1"/>
  <c r="H25" i="3"/>
  <c r="H29" i="3" s="1"/>
  <c r="T19" i="4" s="1"/>
  <c r="BC25" i="3"/>
  <c r="AQ25" i="3"/>
  <c r="AQ29" i="3" s="1"/>
  <c r="BC19" i="4" s="1"/>
  <c r="AE25" i="3"/>
  <c r="AE29" i="3" s="1"/>
  <c r="AQ19" i="4" s="1"/>
  <c r="S25" i="3"/>
  <c r="S29" i="3" s="1"/>
  <c r="AE19" i="4" s="1"/>
  <c r="G25" i="3"/>
  <c r="G29" i="3" s="1"/>
  <c r="S19" i="4" s="1"/>
  <c r="BB25" i="3"/>
  <c r="AP25" i="3"/>
  <c r="AP29" i="3" s="1"/>
  <c r="BB19" i="4" s="1"/>
  <c r="AD25" i="3"/>
  <c r="AD29" i="3" s="1"/>
  <c r="AP19" i="4" s="1"/>
  <c r="R25" i="3"/>
  <c r="R29" i="3" s="1"/>
  <c r="AD19" i="4" s="1"/>
  <c r="F25" i="3"/>
  <c r="F29" i="3" s="1"/>
  <c r="R19" i="4" s="1"/>
  <c r="BA25" i="3"/>
  <c r="AO25" i="3"/>
  <c r="AO29" i="3" s="1"/>
  <c r="BA19" i="4" s="1"/>
  <c r="AC25" i="3"/>
  <c r="AC29" i="3" s="1"/>
  <c r="AO19" i="4" s="1"/>
  <c r="Q25" i="3"/>
  <c r="Q29" i="3" s="1"/>
  <c r="AC19" i="4" s="1"/>
  <c r="E25" i="3"/>
  <c r="E29" i="3" s="1"/>
  <c r="Q19" i="4" s="1"/>
  <c r="AZ25" i="3"/>
  <c r="AZ29" i="3" s="1"/>
  <c r="BL19" i="4" s="1"/>
  <c r="AN25" i="3"/>
  <c r="AN29" i="3" s="1"/>
  <c r="AZ19" i="4" s="1"/>
  <c r="AB25" i="3"/>
  <c r="AB29" i="3" s="1"/>
  <c r="AN19" i="4" s="1"/>
  <c r="P25" i="3"/>
  <c r="P29" i="3" s="1"/>
  <c r="AB19" i="4" s="1"/>
  <c r="D25" i="3"/>
  <c r="D29" i="3" s="1"/>
  <c r="P19" i="4" s="1"/>
  <c r="BK25" i="3"/>
  <c r="BK29" i="3" s="1"/>
  <c r="BW19" i="4" s="1"/>
  <c r="AY25" i="3"/>
  <c r="AY29" i="3" s="1"/>
  <c r="BK19" i="4" s="1"/>
  <c r="AM25" i="3"/>
  <c r="AM29" i="3" s="1"/>
  <c r="AY19" i="4" s="1"/>
  <c r="AA25" i="3"/>
  <c r="O25" i="3"/>
  <c r="O29" i="3" s="1"/>
  <c r="AA19" i="4" s="1"/>
  <c r="C25" i="3"/>
  <c r="C29" i="3" s="1"/>
  <c r="O19" i="4" s="1"/>
  <c r="C19" i="4" s="1"/>
  <c r="BJ25" i="3"/>
  <c r="BJ29" i="3" s="1"/>
  <c r="BV19" i="4" s="1"/>
  <c r="AX25" i="3"/>
  <c r="AX29" i="3" s="1"/>
  <c r="BJ19" i="4" s="1"/>
  <c r="AL25" i="3"/>
  <c r="AL29" i="3" s="1"/>
  <c r="AX19" i="4" s="1"/>
  <c r="Z25" i="3"/>
  <c r="Z29" i="3" s="1"/>
  <c r="AL19" i="4" s="1"/>
  <c r="N25" i="3"/>
  <c r="N29" i="3" s="1"/>
  <c r="Z19" i="4" s="1"/>
  <c r="BI25" i="3"/>
  <c r="BI29" i="3" s="1"/>
  <c r="BU19" i="4" s="1"/>
  <c r="AW25" i="3"/>
  <c r="AW29" i="3" s="1"/>
  <c r="BI19" i="4" s="1"/>
  <c r="AK25" i="3"/>
  <c r="AK29" i="3" s="1"/>
  <c r="AW19" i="4" s="1"/>
  <c r="Y25" i="3"/>
  <c r="Y29" i="3" s="1"/>
  <c r="AK19" i="4" s="1"/>
  <c r="M25" i="3"/>
  <c r="M29" i="3" s="1"/>
  <c r="Y19" i="4" s="1"/>
  <c r="BH25" i="3"/>
  <c r="BH29" i="3" s="1"/>
  <c r="BT19" i="4" s="1"/>
  <c r="AV25" i="3"/>
  <c r="AV29" i="3" s="1"/>
  <c r="BH19" i="4" s="1"/>
  <c r="AJ25" i="3"/>
  <c r="AJ29" i="3" s="1"/>
  <c r="AV19" i="4" s="1"/>
  <c r="X25" i="3"/>
  <c r="X29" i="3" s="1"/>
  <c r="AJ19" i="4" s="1"/>
  <c r="L25" i="3"/>
  <c r="L29" i="3" s="1"/>
  <c r="X19" i="4" s="1"/>
  <c r="BG25" i="3"/>
  <c r="BG29" i="3" s="1"/>
  <c r="BS19" i="4" s="1"/>
  <c r="AU25" i="3"/>
  <c r="AU29" i="3" s="1"/>
  <c r="BG19" i="4" s="1"/>
  <c r="AI25" i="3"/>
  <c r="AI29" i="3" s="1"/>
  <c r="AU19" i="4" s="1"/>
  <c r="W25" i="3"/>
  <c r="W29" i="3" s="1"/>
  <c r="AI19" i="4" s="1"/>
  <c r="K25" i="3"/>
  <c r="K29" i="3" s="1"/>
  <c r="W19" i="4" s="1"/>
  <c r="BF25" i="3"/>
  <c r="BF29" i="3" s="1"/>
  <c r="BR19" i="4" s="1"/>
  <c r="J25" i="3"/>
  <c r="J29" i="3" s="1"/>
  <c r="V19" i="4" s="1"/>
  <c r="AT25" i="3"/>
  <c r="AT29" i="3" s="1"/>
  <c r="BF19" i="4" s="1"/>
  <c r="AH25" i="3"/>
  <c r="AH29" i="3" s="1"/>
  <c r="AT19" i="4" s="1"/>
  <c r="V25" i="3"/>
  <c r="V29" i="3" s="1"/>
  <c r="AH19" i="4" s="1"/>
  <c r="R34" i="4"/>
  <c r="BA78" i="3"/>
  <c r="BA79" i="3" s="1"/>
  <c r="J82" i="3"/>
  <c r="X78" i="3"/>
  <c r="X79" i="3" s="1"/>
  <c r="AY82" i="3"/>
  <c r="AX79" i="3"/>
  <c r="BA82" i="3"/>
  <c r="AZ79" i="3"/>
  <c r="AF82" i="3"/>
  <c r="AE79" i="3"/>
  <c r="AV82" i="3"/>
  <c r="AU79" i="3"/>
  <c r="H78" i="3"/>
  <c r="AK78" i="3"/>
  <c r="E131" i="2"/>
  <c r="F128" i="2"/>
  <c r="BA126" i="3"/>
  <c r="S126" i="3"/>
  <c r="S160" i="2"/>
  <c r="BH124" i="3"/>
  <c r="O59" i="3"/>
  <c r="AA70" i="4" s="1"/>
  <c r="E70" i="4" s="1"/>
  <c r="BB59" i="3"/>
  <c r="BN70" i="4" s="1"/>
  <c r="T59" i="3"/>
  <c r="AF70" i="4" s="1"/>
  <c r="AT126" i="3"/>
  <c r="J122" i="3"/>
  <c r="J128" i="3" s="1"/>
  <c r="J146" i="2"/>
  <c r="BJ174" i="3"/>
  <c r="AX174" i="3"/>
  <c r="AL174" i="3"/>
  <c r="Z174" i="3"/>
  <c r="N174" i="3"/>
  <c r="BI174" i="3"/>
  <c r="AW174" i="3"/>
  <c r="AK174" i="3"/>
  <c r="Y174" i="3"/>
  <c r="M174" i="3"/>
  <c r="BH174" i="3"/>
  <c r="AV174" i="3"/>
  <c r="AJ174" i="3"/>
  <c r="X174" i="3"/>
  <c r="L174" i="3"/>
  <c r="BG174" i="3"/>
  <c r="AU174" i="3"/>
  <c r="AI174" i="3"/>
  <c r="W174" i="3"/>
  <c r="K174" i="3"/>
  <c r="BF174" i="3"/>
  <c r="AT174" i="3"/>
  <c r="AH174" i="3"/>
  <c r="V174" i="3"/>
  <c r="J174" i="3"/>
  <c r="BE174" i="3"/>
  <c r="AS174" i="3"/>
  <c r="AG174" i="3"/>
  <c r="U174" i="3"/>
  <c r="I174" i="3"/>
  <c r="BD174" i="3"/>
  <c r="AR174" i="3"/>
  <c r="AF174" i="3"/>
  <c r="T174" i="3"/>
  <c r="H174" i="3"/>
  <c r="BC174" i="3"/>
  <c r="AQ174" i="3"/>
  <c r="AE174" i="3"/>
  <c r="S174" i="3"/>
  <c r="G174" i="3"/>
  <c r="BB174" i="3"/>
  <c r="AP174" i="3"/>
  <c r="AD174" i="3"/>
  <c r="R174" i="3"/>
  <c r="F174" i="3"/>
  <c r="BA174" i="3"/>
  <c r="AO174" i="3"/>
  <c r="AC174" i="3"/>
  <c r="Q174" i="3"/>
  <c r="E174" i="3"/>
  <c r="AZ174" i="3"/>
  <c r="AN174" i="3"/>
  <c r="AB174" i="3"/>
  <c r="P174" i="3"/>
  <c r="D174" i="3"/>
  <c r="BK174" i="3"/>
  <c r="AY174" i="3"/>
  <c r="AM174" i="3"/>
  <c r="AA174" i="3"/>
  <c r="O174" i="3"/>
  <c r="BV52" i="4"/>
  <c r="BV54" i="4" s="1"/>
  <c r="BI69" i="3"/>
  <c r="BU76" i="4" s="1"/>
  <c r="H73" i="3"/>
  <c r="G70" i="3"/>
  <c r="AG73" i="3"/>
  <c r="BF73" i="3"/>
  <c r="BE70" i="3"/>
  <c r="AE52" i="4"/>
  <c r="AE54" i="4" s="1"/>
  <c r="R69" i="3"/>
  <c r="BD52" i="4"/>
  <c r="BD54" i="4" s="1"/>
  <c r="AQ69" i="3"/>
  <c r="M70" i="3"/>
  <c r="N73" i="3"/>
  <c r="AL70" i="3"/>
  <c r="AX73" i="4" s="1"/>
  <c r="AX74" i="4" s="1"/>
  <c r="AM73" i="3"/>
  <c r="AZ73" i="3"/>
  <c r="AY70" i="3"/>
  <c r="Y52" i="4"/>
  <c r="L69" i="3"/>
  <c r="BC167" i="3"/>
  <c r="M77" i="2"/>
  <c r="O77" i="2"/>
  <c r="O47" i="4"/>
  <c r="C43" i="4"/>
  <c r="C47" i="4" s="1"/>
  <c r="AA52" i="4"/>
  <c r="N69" i="3"/>
  <c r="Z76" i="4" s="1"/>
  <c r="F140" i="5"/>
  <c r="F104" i="5"/>
  <c r="F122" i="5"/>
  <c r="O126" i="3"/>
  <c r="O160" i="2"/>
  <c r="H140" i="5"/>
  <c r="H104" i="5"/>
  <c r="H122" i="5"/>
  <c r="C41" i="4"/>
  <c r="O90" i="4"/>
  <c r="C88" i="4"/>
  <c r="C90" i="4" s="1"/>
  <c r="C45" i="5"/>
  <c r="D126" i="3"/>
  <c r="D127" i="3" s="1"/>
  <c r="O158" i="2"/>
  <c r="D160" i="2"/>
  <c r="AQ124" i="3"/>
  <c r="D259" i="3"/>
  <c r="P39" i="4" s="1"/>
  <c r="C260" i="3"/>
  <c r="O54" i="4"/>
  <c r="O55" i="4" s="1"/>
  <c r="O56" i="4" s="1"/>
  <c r="E126" i="3"/>
  <c r="E160" i="2"/>
  <c r="BI124" i="3"/>
  <c r="J133" i="3"/>
  <c r="J100" i="3"/>
  <c r="J155" i="2"/>
  <c r="AD122" i="3"/>
  <c r="AD128" i="3" s="1"/>
  <c r="AD146" i="2"/>
  <c r="AR124" i="3"/>
  <c r="AL51" i="4"/>
  <c r="AL54" i="4" s="1"/>
  <c r="AP51" i="4"/>
  <c r="AP54" i="4" s="1"/>
  <c r="AY51" i="4"/>
  <c r="AY54" i="4" s="1"/>
  <c r="AQ51" i="4"/>
  <c r="BF51" i="4"/>
  <c r="BF54" i="4" s="1"/>
  <c r="BI126" i="3"/>
  <c r="AM124" i="3"/>
  <c r="T124" i="3"/>
  <c r="T153" i="2"/>
  <c r="W122" i="3"/>
  <c r="W128" i="3" s="1"/>
  <c r="W146" i="2"/>
  <c r="I124" i="3"/>
  <c r="I153" i="2"/>
  <c r="S34" i="4"/>
  <c r="D79" i="3"/>
  <c r="E82" i="3"/>
  <c r="U78" i="3"/>
  <c r="U79" i="3" s="1"/>
  <c r="AB82" i="3"/>
  <c r="AP78" i="3"/>
  <c r="AP79" i="3" s="1"/>
  <c r="J78" i="3"/>
  <c r="J79" i="3" s="1"/>
  <c r="L78" i="3"/>
  <c r="L79" i="3" s="1"/>
  <c r="AR82" i="3"/>
  <c r="BG79" i="3"/>
  <c r="BH82" i="3"/>
  <c r="T78" i="3"/>
  <c r="AW78" i="3"/>
  <c r="BJ124" i="3"/>
  <c r="J102" i="2"/>
  <c r="BB126" i="3"/>
  <c r="T126" i="3"/>
  <c r="T160" i="2"/>
  <c r="F44" i="5"/>
  <c r="AN124" i="3"/>
  <c r="AN125" i="3" s="1"/>
  <c r="AO125" i="3" s="1"/>
  <c r="AP125" i="3" s="1"/>
  <c r="AQ125" i="3" s="1"/>
  <c r="AR125" i="3" s="1"/>
  <c r="AY151" i="2"/>
  <c r="M59" i="3"/>
  <c r="Y70" i="4" s="1"/>
  <c r="AA59" i="3"/>
  <c r="AM70" i="4" s="1"/>
  <c r="G70" i="4" s="1"/>
  <c r="AF59" i="3"/>
  <c r="AR70" i="4" s="1"/>
  <c r="BF59" i="3"/>
  <c r="BR70" i="4" s="1"/>
  <c r="AX126" i="3"/>
  <c r="AF21" i="3"/>
  <c r="AF23" i="3" s="1"/>
  <c r="AR18" i="4" s="1"/>
  <c r="AT57" i="3"/>
  <c r="AT59" i="3" s="1"/>
  <c r="BF70" i="4" s="1"/>
  <c r="AL49" i="3"/>
  <c r="BA27" i="3"/>
  <c r="BB27" i="3"/>
  <c r="BC27" i="3"/>
  <c r="BG57" i="3"/>
  <c r="BG59" i="3" s="1"/>
  <c r="BS70" i="4" s="1"/>
  <c r="T49" i="3"/>
  <c r="AS49" i="3"/>
  <c r="BF49" i="3"/>
  <c r="Q57" i="3"/>
  <c r="AQ57" i="3"/>
  <c r="AQ59" i="3" s="1"/>
  <c r="BC70" i="4" s="1"/>
  <c r="BK49" i="3"/>
  <c r="F124" i="2"/>
  <c r="AB159" i="2"/>
  <c r="AC159" i="2" s="1"/>
  <c r="AD159" i="2" s="1"/>
  <c r="AE159" i="2" s="1"/>
  <c r="AF159" i="2" s="1"/>
  <c r="AG159" i="2" s="1"/>
  <c r="AH159" i="2" s="1"/>
  <c r="AI159" i="2" s="1"/>
  <c r="AZ172" i="3"/>
  <c r="AN172" i="3"/>
  <c r="AB172" i="3"/>
  <c r="P172" i="3"/>
  <c r="D172" i="3"/>
  <c r="BK172" i="3"/>
  <c r="AY172" i="3"/>
  <c r="AM172" i="3"/>
  <c r="AA172" i="3"/>
  <c r="O172" i="3"/>
  <c r="BJ172" i="3"/>
  <c r="AX172" i="3"/>
  <c r="AL172" i="3"/>
  <c r="Z172" i="3"/>
  <c r="N172" i="3"/>
  <c r="BI172" i="3"/>
  <c r="AW172" i="3"/>
  <c r="AK172" i="3"/>
  <c r="Y172" i="3"/>
  <c r="M172" i="3"/>
  <c r="BH172" i="3"/>
  <c r="AV172" i="3"/>
  <c r="AJ172" i="3"/>
  <c r="X172" i="3"/>
  <c r="L172" i="3"/>
  <c r="BG172" i="3"/>
  <c r="AU172" i="3"/>
  <c r="AI172" i="3"/>
  <c r="W172" i="3"/>
  <c r="K172" i="3"/>
  <c r="BF172" i="3"/>
  <c r="AT172" i="3"/>
  <c r="AH172" i="3"/>
  <c r="V172" i="3"/>
  <c r="J172" i="3"/>
  <c r="BE172" i="3"/>
  <c r="AS172" i="3"/>
  <c r="AG172" i="3"/>
  <c r="U172" i="3"/>
  <c r="I172" i="3"/>
  <c r="BD172" i="3"/>
  <c r="AR172" i="3"/>
  <c r="AF172" i="3"/>
  <c r="T172" i="3"/>
  <c r="H172" i="3"/>
  <c r="BC172" i="3"/>
  <c r="AQ172" i="3"/>
  <c r="AE172" i="3"/>
  <c r="S172" i="3"/>
  <c r="G172" i="3"/>
  <c r="BB172" i="3"/>
  <c r="AP172" i="3"/>
  <c r="AD172" i="3"/>
  <c r="R172" i="3"/>
  <c r="F172" i="3"/>
  <c r="BA172" i="3"/>
  <c r="AO172" i="3"/>
  <c r="AC172" i="3"/>
  <c r="Q172" i="3"/>
  <c r="E172" i="3"/>
  <c r="G73" i="3"/>
  <c r="F70" i="3"/>
  <c r="T73" i="3"/>
  <c r="S70" i="3"/>
  <c r="AS73" i="3"/>
  <c r="AR70" i="3"/>
  <c r="R52" i="4"/>
  <c r="R54" i="4" s="1"/>
  <c r="E69" i="3"/>
  <c r="AQ52" i="4"/>
  <c r="AD69" i="3"/>
  <c r="BP52" i="4"/>
  <c r="BP54" i="4" s="1"/>
  <c r="BC69" i="3"/>
  <c r="Z73" i="3"/>
  <c r="AX70" i="3"/>
  <c r="AY73" i="3"/>
  <c r="BW73" i="4"/>
  <c r="AK52" i="4"/>
  <c r="AK54" i="4" s="1"/>
  <c r="X69" i="3"/>
  <c r="AJ76" i="4" s="1"/>
  <c r="F139" i="2"/>
  <c r="G136" i="2"/>
  <c r="G139" i="2" s="1"/>
  <c r="I167" i="3"/>
  <c r="M78" i="2"/>
  <c r="O78" i="2"/>
  <c r="P78" i="2" s="1"/>
  <c r="E44" i="5"/>
  <c r="AB124" i="3"/>
  <c r="AB125" i="3" s="1"/>
  <c r="AC125" i="3" s="1"/>
  <c r="AB153" i="2"/>
  <c r="AM151" i="2"/>
  <c r="J126" i="3"/>
  <c r="J160" i="2"/>
  <c r="N126" i="3"/>
  <c r="N160" i="2"/>
  <c r="D51" i="3"/>
  <c r="P88" i="4" s="1"/>
  <c r="P90" i="4" s="1"/>
  <c r="E34" i="3"/>
  <c r="BD124" i="3"/>
  <c r="N140" i="5"/>
  <c r="N104" i="5"/>
  <c r="N122" i="5"/>
  <c r="Q133" i="3"/>
  <c r="Q100" i="3"/>
  <c r="Q155" i="2"/>
  <c r="R122" i="3"/>
  <c r="R146" i="2"/>
  <c r="AS124" i="3"/>
  <c r="AS128" i="3" s="1"/>
  <c r="Y126" i="3"/>
  <c r="Y160" i="2"/>
  <c r="AE124" i="3"/>
  <c r="AE128" i="3" s="1"/>
  <c r="U124" i="3"/>
  <c r="U128" i="3" s="1"/>
  <c r="U153" i="2"/>
  <c r="AP124" i="3"/>
  <c r="M124" i="3"/>
  <c r="M128" i="3" s="1"/>
  <c r="M153" i="2"/>
  <c r="AA34" i="4"/>
  <c r="U82" i="3"/>
  <c r="T79" i="3"/>
  <c r="V79" i="3"/>
  <c r="W82" i="3"/>
  <c r="AL78" i="3"/>
  <c r="AS79" i="3"/>
  <c r="AT82" i="3"/>
  <c r="BH78" i="3"/>
  <c r="BH79" i="3" s="1"/>
  <c r="AB78" i="3"/>
  <c r="AB79" i="3" s="1"/>
  <c r="AD78" i="3"/>
  <c r="BD82" i="3"/>
  <c r="G78" i="3"/>
  <c r="G79" i="3" s="1"/>
  <c r="AF78" i="3"/>
  <c r="AF79" i="3" s="1"/>
  <c r="BI78" i="3"/>
  <c r="BI79" i="3" s="1"/>
  <c r="AO124" i="3"/>
  <c r="BE214" i="3"/>
  <c r="BE221" i="3" s="1"/>
  <c r="BE246" i="3" s="1"/>
  <c r="BF247" i="3" s="1"/>
  <c r="BR38" i="4" s="1"/>
  <c r="AS214" i="3"/>
  <c r="AS221" i="3" s="1"/>
  <c r="AS246" i="3" s="1"/>
  <c r="AT247" i="3" s="1"/>
  <c r="BF38" i="4" s="1"/>
  <c r="AG214" i="3"/>
  <c r="AG221" i="3" s="1"/>
  <c r="AG246" i="3" s="1"/>
  <c r="AH247" i="3" s="1"/>
  <c r="AT38" i="4" s="1"/>
  <c r="U214" i="3"/>
  <c r="U221" i="3" s="1"/>
  <c r="U246" i="3" s="1"/>
  <c r="V247" i="3" s="1"/>
  <c r="AH38" i="4" s="1"/>
  <c r="I214" i="3"/>
  <c r="I221" i="3" s="1"/>
  <c r="I246" i="3" s="1"/>
  <c r="J247" i="3" s="1"/>
  <c r="V38" i="4" s="1"/>
  <c r="BD214" i="3"/>
  <c r="BD221" i="3" s="1"/>
  <c r="BD246" i="3" s="1"/>
  <c r="BE247" i="3" s="1"/>
  <c r="BQ38" i="4" s="1"/>
  <c r="AR214" i="3"/>
  <c r="AR221" i="3" s="1"/>
  <c r="AR246" i="3" s="1"/>
  <c r="AS247" i="3" s="1"/>
  <c r="BE38" i="4" s="1"/>
  <c r="AF214" i="3"/>
  <c r="T214" i="3"/>
  <c r="H214" i="3"/>
  <c r="BB214" i="3"/>
  <c r="BB221" i="3" s="1"/>
  <c r="BB246" i="3" s="1"/>
  <c r="BC247" i="3" s="1"/>
  <c r="BO38" i="4" s="1"/>
  <c r="AP214" i="3"/>
  <c r="AD214" i="3"/>
  <c r="AD221" i="3" s="1"/>
  <c r="AD246" i="3" s="1"/>
  <c r="AE247" i="3" s="1"/>
  <c r="AQ38" i="4" s="1"/>
  <c r="R214" i="3"/>
  <c r="R221" i="3" s="1"/>
  <c r="R246" i="3" s="1"/>
  <c r="S247" i="3" s="1"/>
  <c r="AE38" i="4" s="1"/>
  <c r="F214" i="3"/>
  <c r="F221" i="3" s="1"/>
  <c r="F246" i="3" s="1"/>
  <c r="G247" i="3" s="1"/>
  <c r="S38" i="4" s="1"/>
  <c r="BA214" i="3"/>
  <c r="BA221" i="3" s="1"/>
  <c r="BA246" i="3" s="1"/>
  <c r="BB247" i="3" s="1"/>
  <c r="BN38" i="4" s="1"/>
  <c r="AO214" i="3"/>
  <c r="AO221" i="3" s="1"/>
  <c r="AO246" i="3" s="1"/>
  <c r="AP247" i="3" s="1"/>
  <c r="BB38" i="4" s="1"/>
  <c r="AC214" i="3"/>
  <c r="Q214" i="3"/>
  <c r="Q221" i="3" s="1"/>
  <c r="Q246" i="3" s="1"/>
  <c r="R247" i="3" s="1"/>
  <c r="AD38" i="4" s="1"/>
  <c r="E214" i="3"/>
  <c r="E221" i="3" s="1"/>
  <c r="E246" i="3" s="1"/>
  <c r="F247" i="3" s="1"/>
  <c r="R38" i="4" s="1"/>
  <c r="BI214" i="3"/>
  <c r="AW214" i="3"/>
  <c r="AK214" i="3"/>
  <c r="Y214" i="3"/>
  <c r="M214" i="3"/>
  <c r="M221" i="3" s="1"/>
  <c r="M246" i="3" s="1"/>
  <c r="N247" i="3" s="1"/>
  <c r="Z38" i="4" s="1"/>
  <c r="BG214" i="3"/>
  <c r="BG221" i="3" s="1"/>
  <c r="BG246" i="3" s="1"/>
  <c r="BH247" i="3" s="1"/>
  <c r="BT38" i="4" s="1"/>
  <c r="AL214" i="3"/>
  <c r="AL221" i="3" s="1"/>
  <c r="AL246" i="3" s="1"/>
  <c r="AM247" i="3" s="1"/>
  <c r="AY38" i="4" s="1"/>
  <c r="P214" i="3"/>
  <c r="P221" i="3" s="1"/>
  <c r="P246" i="3" s="1"/>
  <c r="Q247" i="3" s="1"/>
  <c r="AC38" i="4" s="1"/>
  <c r="BF214" i="3"/>
  <c r="BF221" i="3" s="1"/>
  <c r="BF246" i="3" s="1"/>
  <c r="BG247" i="3" s="1"/>
  <c r="BS38" i="4" s="1"/>
  <c r="AJ214" i="3"/>
  <c r="AJ221" i="3" s="1"/>
  <c r="AJ246" i="3" s="1"/>
  <c r="AK247" i="3" s="1"/>
  <c r="AW38" i="4" s="1"/>
  <c r="O214" i="3"/>
  <c r="O221" i="3" s="1"/>
  <c r="O246" i="3" s="1"/>
  <c r="P247" i="3" s="1"/>
  <c r="AB38" i="4" s="1"/>
  <c r="BC214" i="3"/>
  <c r="AI214" i="3"/>
  <c r="N214" i="3"/>
  <c r="N221" i="3" s="1"/>
  <c r="N246" i="3" s="1"/>
  <c r="O247" i="3" s="1"/>
  <c r="AA38" i="4" s="1"/>
  <c r="AZ214" i="3"/>
  <c r="AZ221" i="3" s="1"/>
  <c r="AZ246" i="3" s="1"/>
  <c r="BA247" i="3" s="1"/>
  <c r="BM38" i="4" s="1"/>
  <c r="AH214" i="3"/>
  <c r="L214" i="3"/>
  <c r="L221" i="3" s="1"/>
  <c r="L246" i="3" s="1"/>
  <c r="M247" i="3" s="1"/>
  <c r="Y38" i="4" s="1"/>
  <c r="AY214" i="3"/>
  <c r="AE214" i="3"/>
  <c r="AE221" i="3" s="1"/>
  <c r="AE246" i="3" s="1"/>
  <c r="AF247" i="3" s="1"/>
  <c r="AR38" i="4" s="1"/>
  <c r="K214" i="3"/>
  <c r="AX214" i="3"/>
  <c r="AX221" i="3" s="1"/>
  <c r="AX246" i="3" s="1"/>
  <c r="AY247" i="3" s="1"/>
  <c r="BK38" i="4" s="1"/>
  <c r="AB214" i="3"/>
  <c r="AB221" i="3" s="1"/>
  <c r="AB246" i="3" s="1"/>
  <c r="AC247" i="3" s="1"/>
  <c r="AO38" i="4" s="1"/>
  <c r="J214" i="3"/>
  <c r="J221" i="3" s="1"/>
  <c r="J246" i="3" s="1"/>
  <c r="K247" i="3" s="1"/>
  <c r="W38" i="4" s="1"/>
  <c r="AV214" i="3"/>
  <c r="AV221" i="3" s="1"/>
  <c r="AV246" i="3" s="1"/>
  <c r="AW247" i="3" s="1"/>
  <c r="BI38" i="4" s="1"/>
  <c r="AA214" i="3"/>
  <c r="AA221" i="3" s="1"/>
  <c r="AA246" i="3" s="1"/>
  <c r="AB247" i="3" s="1"/>
  <c r="AN38" i="4" s="1"/>
  <c r="G214" i="3"/>
  <c r="G221" i="3" s="1"/>
  <c r="G246" i="3" s="1"/>
  <c r="H247" i="3" s="1"/>
  <c r="T38" i="4" s="1"/>
  <c r="AU214" i="3"/>
  <c r="AU221" i="3" s="1"/>
  <c r="AU246" i="3" s="1"/>
  <c r="AV247" i="3" s="1"/>
  <c r="BH38" i="4" s="1"/>
  <c r="Z214" i="3"/>
  <c r="Z221" i="3" s="1"/>
  <c r="Z246" i="3" s="1"/>
  <c r="AA247" i="3" s="1"/>
  <c r="AM38" i="4" s="1"/>
  <c r="D214" i="3"/>
  <c r="D221" i="3" s="1"/>
  <c r="D246" i="3" s="1"/>
  <c r="AT214" i="3"/>
  <c r="X214" i="3"/>
  <c r="X221" i="3" s="1"/>
  <c r="X246" i="3" s="1"/>
  <c r="Y247" i="3" s="1"/>
  <c r="AK38" i="4" s="1"/>
  <c r="BK214" i="3"/>
  <c r="AQ214" i="3"/>
  <c r="AQ221" i="3" s="1"/>
  <c r="AQ246" i="3" s="1"/>
  <c r="AR247" i="3" s="1"/>
  <c r="BD38" i="4" s="1"/>
  <c r="W214" i="3"/>
  <c r="BJ214" i="3"/>
  <c r="BJ221" i="3" s="1"/>
  <c r="BJ246" i="3" s="1"/>
  <c r="BK247" i="3" s="1"/>
  <c r="BW38" i="4" s="1"/>
  <c r="AN214" i="3"/>
  <c r="AN221" i="3" s="1"/>
  <c r="AN246" i="3" s="1"/>
  <c r="AO247" i="3" s="1"/>
  <c r="BA38" i="4" s="1"/>
  <c r="V214" i="3"/>
  <c r="BH214" i="3"/>
  <c r="BH221" i="3" s="1"/>
  <c r="BH246" i="3" s="1"/>
  <c r="BI247" i="3" s="1"/>
  <c r="BU38" i="4" s="1"/>
  <c r="AM214" i="3"/>
  <c r="S214" i="3"/>
  <c r="S221" i="3" s="1"/>
  <c r="S246" i="3" s="1"/>
  <c r="T247" i="3" s="1"/>
  <c r="AF38" i="4" s="1"/>
  <c r="BC126" i="3"/>
  <c r="R124" i="3"/>
  <c r="R125" i="3" s="1"/>
  <c r="S125" i="3" s="1"/>
  <c r="T125" i="3" s="1"/>
  <c r="U125" i="3" s="1"/>
  <c r="V125" i="3" s="1"/>
  <c r="W125" i="3" s="1"/>
  <c r="X125" i="3" s="1"/>
  <c r="Y125" i="3" s="1"/>
  <c r="Z125" i="3" s="1"/>
  <c r="AA125" i="3" s="1"/>
  <c r="R153" i="2"/>
  <c r="AE131" i="3"/>
  <c r="AE96" i="3"/>
  <c r="AV59" i="3"/>
  <c r="BH70" i="4" s="1"/>
  <c r="Y59" i="3"/>
  <c r="AK70" i="4" s="1"/>
  <c r="AY126" i="3"/>
  <c r="BD183" i="3"/>
  <c r="AR183" i="3"/>
  <c r="AF183" i="3"/>
  <c r="T183" i="3"/>
  <c r="H183" i="3"/>
  <c r="BC183" i="3"/>
  <c r="AQ183" i="3"/>
  <c r="AE183" i="3"/>
  <c r="BB183" i="3"/>
  <c r="AP183" i="3"/>
  <c r="AD183" i="3"/>
  <c r="R183" i="3"/>
  <c r="BA183" i="3"/>
  <c r="AO183" i="3"/>
  <c r="AC183" i="3"/>
  <c r="AZ183" i="3"/>
  <c r="AN183" i="3"/>
  <c r="AB183" i="3"/>
  <c r="P183" i="3"/>
  <c r="D183" i="3"/>
  <c r="BK183" i="3"/>
  <c r="AY183" i="3"/>
  <c r="AM183" i="3"/>
  <c r="AA183" i="3"/>
  <c r="O183" i="3"/>
  <c r="BJ183" i="3"/>
  <c r="AX183" i="3"/>
  <c r="AL183" i="3"/>
  <c r="Z183" i="3"/>
  <c r="N183" i="3"/>
  <c r="BF183" i="3"/>
  <c r="AT183" i="3"/>
  <c r="AH183" i="3"/>
  <c r="V183" i="3"/>
  <c r="J183" i="3"/>
  <c r="AW183" i="3"/>
  <c r="S183" i="3"/>
  <c r="AV183" i="3"/>
  <c r="Q183" i="3"/>
  <c r="AU183" i="3"/>
  <c r="M183" i="3"/>
  <c r="AS183" i="3"/>
  <c r="L183" i="3"/>
  <c r="AK183" i="3"/>
  <c r="K183" i="3"/>
  <c r="AJ183" i="3"/>
  <c r="I183" i="3"/>
  <c r="AI183" i="3"/>
  <c r="G183" i="3"/>
  <c r="AG183" i="3"/>
  <c r="F183" i="3"/>
  <c r="BI183" i="3"/>
  <c r="Y183" i="3"/>
  <c r="E183" i="3"/>
  <c r="BH183" i="3"/>
  <c r="X183" i="3"/>
  <c r="BG183" i="3"/>
  <c r="W183" i="3"/>
  <c r="BE183" i="3"/>
  <c r="U183" i="3"/>
  <c r="AH126" i="3"/>
  <c r="AH160" i="2"/>
  <c r="BB170" i="3"/>
  <c r="AP170" i="3"/>
  <c r="AD170" i="3"/>
  <c r="R170" i="3"/>
  <c r="F170" i="3"/>
  <c r="BA170" i="3"/>
  <c r="AO170" i="3"/>
  <c r="AC170" i="3"/>
  <c r="Q170" i="3"/>
  <c r="E170" i="3"/>
  <c r="AZ170" i="3"/>
  <c r="AN170" i="3"/>
  <c r="AB170" i="3"/>
  <c r="P170" i="3"/>
  <c r="D170" i="3"/>
  <c r="BK170" i="3"/>
  <c r="AY170" i="3"/>
  <c r="AM170" i="3"/>
  <c r="AA170" i="3"/>
  <c r="O170" i="3"/>
  <c r="BJ170" i="3"/>
  <c r="AX170" i="3"/>
  <c r="AL170" i="3"/>
  <c r="Z170" i="3"/>
  <c r="N170" i="3"/>
  <c r="BI170" i="3"/>
  <c r="AW170" i="3"/>
  <c r="AK170" i="3"/>
  <c r="Y170" i="3"/>
  <c r="M170" i="3"/>
  <c r="BH170" i="3"/>
  <c r="AV170" i="3"/>
  <c r="AJ170" i="3"/>
  <c r="X170" i="3"/>
  <c r="L170" i="3"/>
  <c r="BG170" i="3"/>
  <c r="AU170" i="3"/>
  <c r="AI170" i="3"/>
  <c r="W170" i="3"/>
  <c r="K170" i="3"/>
  <c r="BF170" i="3"/>
  <c r="AT170" i="3"/>
  <c r="AH170" i="3"/>
  <c r="V170" i="3"/>
  <c r="J170" i="3"/>
  <c r="BE170" i="3"/>
  <c r="AS170" i="3"/>
  <c r="AG170" i="3"/>
  <c r="U170" i="3"/>
  <c r="I170" i="3"/>
  <c r="BD170" i="3"/>
  <c r="AR170" i="3"/>
  <c r="AF170" i="3"/>
  <c r="T170" i="3"/>
  <c r="H170" i="3"/>
  <c r="BC170" i="3"/>
  <c r="AQ170" i="3"/>
  <c r="AE170" i="3"/>
  <c r="S170" i="3"/>
  <c r="G170" i="3"/>
  <c r="S73" i="3"/>
  <c r="R70" i="3"/>
  <c r="AF73" i="3"/>
  <c r="AE70" i="3"/>
  <c r="BE73" i="3"/>
  <c r="BD70" i="3"/>
  <c r="AD52" i="4"/>
  <c r="AD54" i="4" s="1"/>
  <c r="Q69" i="3"/>
  <c r="BC52" i="4"/>
  <c r="BC54" i="4" s="1"/>
  <c r="AP69" i="3"/>
  <c r="BB76" i="4" s="1"/>
  <c r="L70" i="3"/>
  <c r="M73" i="3"/>
  <c r="AK70" i="3"/>
  <c r="AL73" i="3"/>
  <c r="BJ70" i="3"/>
  <c r="BK73" i="3"/>
  <c r="X52" i="4"/>
  <c r="X54" i="4" s="1"/>
  <c r="K69" i="3"/>
  <c r="W76" i="4" s="1"/>
  <c r="AW52" i="4"/>
  <c r="AW54" i="4" s="1"/>
  <c r="AJ69" i="3"/>
  <c r="AM161" i="2"/>
  <c r="AL161" i="2"/>
  <c r="AK161" i="2"/>
  <c r="AJ161" i="2"/>
  <c r="AI161" i="2"/>
  <c r="AH161" i="2"/>
  <c r="AG161" i="2"/>
  <c r="AF161" i="2"/>
  <c r="AE161" i="2"/>
  <c r="AD161" i="2"/>
  <c r="AC161" i="2"/>
  <c r="AB161" i="2"/>
  <c r="M84" i="2"/>
  <c r="O84" i="2"/>
  <c r="P84" i="2" s="1"/>
  <c r="AY122" i="3"/>
  <c r="AY128" i="3" s="1"/>
  <c r="AR126" i="3"/>
  <c r="AR128" i="3" s="1"/>
  <c r="AN52" i="4"/>
  <c r="AN54" i="4" s="1"/>
  <c r="AA69" i="3"/>
  <c r="AV73" i="3"/>
  <c r="AT52" i="4"/>
  <c r="AT54" i="4" s="1"/>
  <c r="AG69" i="3"/>
  <c r="AS76" i="4" s="1"/>
  <c r="AF128" i="3"/>
  <c r="F126" i="3"/>
  <c r="F160" i="2"/>
  <c r="L140" i="5"/>
  <c r="L104" i="5"/>
  <c r="L122" i="5"/>
  <c r="G44" i="5"/>
  <c r="H44" i="5" s="1"/>
  <c r="AZ124" i="3"/>
  <c r="AZ125" i="3" s="1"/>
  <c r="BA125" i="3" s="1"/>
  <c r="BK151" i="2"/>
  <c r="G126" i="3"/>
  <c r="G160" i="2"/>
  <c r="AG126" i="3"/>
  <c r="AG160" i="2"/>
  <c r="F122" i="3"/>
  <c r="F146" i="2"/>
  <c r="AW124" i="3"/>
  <c r="AF124" i="3"/>
  <c r="AI131" i="3"/>
  <c r="AI96" i="3"/>
  <c r="Y124" i="3"/>
  <c r="Y153" i="2"/>
  <c r="C44" i="5"/>
  <c r="D124" i="3"/>
  <c r="D125" i="3" s="1"/>
  <c r="E125" i="3" s="1"/>
  <c r="D153" i="2"/>
  <c r="O151" i="2"/>
  <c r="M102" i="2"/>
  <c r="P34" i="4"/>
  <c r="E34" i="4" s="1"/>
  <c r="E15" i="4"/>
  <c r="P78" i="3"/>
  <c r="P79" i="3" s="1"/>
  <c r="AN79" i="3"/>
  <c r="AO82" i="3"/>
  <c r="BE78" i="3"/>
  <c r="BE79" i="3" s="1"/>
  <c r="N82" i="3"/>
  <c r="M79" i="3"/>
  <c r="AT78" i="3"/>
  <c r="AT79" i="3" s="1"/>
  <c r="AV78" i="3"/>
  <c r="AV79" i="3" s="1"/>
  <c r="S78" i="3"/>
  <c r="S79" i="3" s="1"/>
  <c r="AR78" i="3"/>
  <c r="AR79" i="3" s="1"/>
  <c r="V124" i="3"/>
  <c r="V153" i="2"/>
  <c r="G86" i="2"/>
  <c r="BD126" i="3"/>
  <c r="AZ158" i="3"/>
  <c r="AZ167" i="3" s="1"/>
  <c r="AN158" i="3"/>
  <c r="AN167" i="3" s="1"/>
  <c r="AB158" i="3"/>
  <c r="AB167" i="3" s="1"/>
  <c r="P158" i="3"/>
  <c r="P167" i="3" s="1"/>
  <c r="D158" i="3"/>
  <c r="BK158" i="3"/>
  <c r="BK167" i="3" s="1"/>
  <c r="AY158" i="3"/>
  <c r="AY167" i="3" s="1"/>
  <c r="AM158" i="3"/>
  <c r="AM167" i="3" s="1"/>
  <c r="AA158" i="3"/>
  <c r="AA167" i="3" s="1"/>
  <c r="O158" i="3"/>
  <c r="O167" i="3" s="1"/>
  <c r="BJ158" i="3"/>
  <c r="BJ167" i="3" s="1"/>
  <c r="AX158" i="3"/>
  <c r="AL158" i="3"/>
  <c r="AL167" i="3" s="1"/>
  <c r="Z158" i="3"/>
  <c r="N158" i="3"/>
  <c r="N167" i="3" s="1"/>
  <c r="BI158" i="3"/>
  <c r="AW158" i="3"/>
  <c r="AK158" i="3"/>
  <c r="AK167" i="3" s="1"/>
  <c r="Y158" i="3"/>
  <c r="Y167" i="3" s="1"/>
  <c r="M158" i="3"/>
  <c r="M167" i="3" s="1"/>
  <c r="BH158" i="3"/>
  <c r="AV158" i="3"/>
  <c r="AJ158" i="3"/>
  <c r="X158" i="3"/>
  <c r="X167" i="3" s="1"/>
  <c r="L158" i="3"/>
  <c r="L167" i="3" s="1"/>
  <c r="BG158" i="3"/>
  <c r="AU158" i="3"/>
  <c r="AU167" i="3" s="1"/>
  <c r="AI158" i="3"/>
  <c r="AI167" i="3" s="1"/>
  <c r="W158" i="3"/>
  <c r="K158" i="3"/>
  <c r="K167" i="3" s="1"/>
  <c r="BF158" i="3"/>
  <c r="BF167" i="3" s="1"/>
  <c r="AT158" i="3"/>
  <c r="AT167" i="3" s="1"/>
  <c r="AH158" i="3"/>
  <c r="AH167" i="3" s="1"/>
  <c r="V158" i="3"/>
  <c r="J158" i="3"/>
  <c r="BE158" i="3"/>
  <c r="BE167" i="3" s="1"/>
  <c r="AS158" i="3"/>
  <c r="AG158" i="3"/>
  <c r="U158" i="3"/>
  <c r="U167" i="3" s="1"/>
  <c r="I158" i="3"/>
  <c r="BD158" i="3"/>
  <c r="AR158" i="3"/>
  <c r="AR167" i="3" s="1"/>
  <c r="AF158" i="3"/>
  <c r="AF167" i="3" s="1"/>
  <c r="T158" i="3"/>
  <c r="H158" i="3"/>
  <c r="H167" i="3" s="1"/>
  <c r="BC158" i="3"/>
  <c r="AQ158" i="3"/>
  <c r="AE158" i="3"/>
  <c r="AE167" i="3" s="1"/>
  <c r="S158" i="3"/>
  <c r="G158" i="3"/>
  <c r="BB158" i="3"/>
  <c r="AP158" i="3"/>
  <c r="AP167" i="3" s="1"/>
  <c r="AD158" i="3"/>
  <c r="AD167" i="3" s="1"/>
  <c r="R158" i="3"/>
  <c r="F158" i="3"/>
  <c r="F167" i="3" s="1"/>
  <c r="BA158" i="3"/>
  <c r="BA167" i="3" s="1"/>
  <c r="AO158" i="3"/>
  <c r="AO167" i="3" s="1"/>
  <c r="AC158" i="3"/>
  <c r="AC167" i="3" s="1"/>
  <c r="Q158" i="3"/>
  <c r="Q167" i="3" s="1"/>
  <c r="E158" i="3"/>
  <c r="E167" i="3" s="1"/>
  <c r="AE7" i="4"/>
  <c r="S257" i="3"/>
  <c r="S131" i="3"/>
  <c r="S96" i="3"/>
  <c r="S148" i="2"/>
  <c r="AK59" i="3"/>
  <c r="AW70" i="4" s="1"/>
  <c r="AY59" i="3"/>
  <c r="BK70" i="4" s="1"/>
  <c r="K70" i="4" s="1"/>
  <c r="E59" i="3"/>
  <c r="Q70" i="4" s="1"/>
  <c r="BD59" i="3"/>
  <c r="BP70" i="4" s="1"/>
  <c r="F45" i="5"/>
  <c r="AN126" i="3"/>
  <c r="AN127" i="3" s="1"/>
  <c r="AY158" i="2"/>
  <c r="AS126" i="3"/>
  <c r="AL126" i="3"/>
  <c r="F73" i="3"/>
  <c r="E70" i="3"/>
  <c r="Q73" i="4" s="1"/>
  <c r="Q74" i="4" s="1"/>
  <c r="AE73" i="3"/>
  <c r="AD70" i="3"/>
  <c r="AR73" i="3"/>
  <c r="AQ70" i="3"/>
  <c r="Q52" i="4"/>
  <c r="Q54" i="4" s="1"/>
  <c r="D69" i="3"/>
  <c r="P76" i="4" s="1"/>
  <c r="AP52" i="4"/>
  <c r="AC69" i="3"/>
  <c r="BO52" i="4"/>
  <c r="BO54" i="4" s="1"/>
  <c r="BB69" i="3"/>
  <c r="BN76" i="4" s="1"/>
  <c r="X70" i="3"/>
  <c r="Y73" i="3"/>
  <c r="AW70" i="3"/>
  <c r="AX73" i="3"/>
  <c r="W52" i="4"/>
  <c r="W54" i="4" s="1"/>
  <c r="J69" i="3"/>
  <c r="V76" i="4" s="1"/>
  <c r="AJ52" i="4"/>
  <c r="AJ54" i="4" s="1"/>
  <c r="W69" i="3"/>
  <c r="BI52" i="4"/>
  <c r="BI54" i="4" s="1"/>
  <c r="AV69" i="3"/>
  <c r="BH76" i="4" s="1"/>
  <c r="AW167" i="3"/>
  <c r="M104" i="3"/>
  <c r="M135" i="3"/>
  <c r="V34" i="4"/>
  <c r="AD82" i="3"/>
  <c r="W73" i="3"/>
  <c r="BK124" i="3"/>
  <c r="P36" i="4"/>
  <c r="K51" i="4"/>
  <c r="BE128" i="3"/>
  <c r="Z124" i="3"/>
  <c r="Z153" i="2"/>
  <c r="AG124" i="3"/>
  <c r="AG128" i="3" s="1"/>
  <c r="K131" i="3"/>
  <c r="K96" i="3"/>
  <c r="K148" i="2"/>
  <c r="BH162" i="3"/>
  <c r="AV162" i="3"/>
  <c r="AJ162" i="3"/>
  <c r="X162" i="3"/>
  <c r="L162" i="3"/>
  <c r="BG162" i="3"/>
  <c r="BG167" i="3" s="1"/>
  <c r="AU162" i="3"/>
  <c r="AI162" i="3"/>
  <c r="W162" i="3"/>
  <c r="K162" i="3"/>
  <c r="BF162" i="3"/>
  <c r="AT162" i="3"/>
  <c r="AH162" i="3"/>
  <c r="V162" i="3"/>
  <c r="J162" i="3"/>
  <c r="BE162" i="3"/>
  <c r="AS162" i="3"/>
  <c r="AS167" i="3" s="1"/>
  <c r="AG162" i="3"/>
  <c r="AG167" i="3" s="1"/>
  <c r="U162" i="3"/>
  <c r="I162" i="3"/>
  <c r="BD162" i="3"/>
  <c r="AR162" i="3"/>
  <c r="AF162" i="3"/>
  <c r="T162" i="3"/>
  <c r="H162" i="3"/>
  <c r="BC162" i="3"/>
  <c r="AQ162" i="3"/>
  <c r="AE162" i="3"/>
  <c r="S162" i="3"/>
  <c r="G162" i="3"/>
  <c r="G167" i="3" s="1"/>
  <c r="BB162" i="3"/>
  <c r="AP162" i="3"/>
  <c r="AD162" i="3"/>
  <c r="R162" i="3"/>
  <c r="F162" i="3"/>
  <c r="BA162" i="3"/>
  <c r="AO162" i="3"/>
  <c r="AC162" i="3"/>
  <c r="Q162" i="3"/>
  <c r="E162" i="3"/>
  <c r="AZ162" i="3"/>
  <c r="AN162" i="3"/>
  <c r="AB162" i="3"/>
  <c r="P162" i="3"/>
  <c r="D162" i="3"/>
  <c r="BK162" i="3"/>
  <c r="AY162" i="3"/>
  <c r="AM162" i="3"/>
  <c r="AA162" i="3"/>
  <c r="O162" i="3"/>
  <c r="BJ162" i="3"/>
  <c r="AX162" i="3"/>
  <c r="AX167" i="3" s="1"/>
  <c r="AL162" i="3"/>
  <c r="Z162" i="3"/>
  <c r="N162" i="3"/>
  <c r="BI162" i="3"/>
  <c r="AW162" i="3"/>
  <c r="AK162" i="3"/>
  <c r="Y162" i="3"/>
  <c r="M162" i="3"/>
  <c r="AY221" i="3"/>
  <c r="AY246" i="3" s="1"/>
  <c r="AZ247" i="3" s="1"/>
  <c r="BL38" i="4" s="1"/>
  <c r="BC216" i="3"/>
  <c r="BC221" i="3" s="1"/>
  <c r="BC246" i="3" s="1"/>
  <c r="BD247" i="3" s="1"/>
  <c r="BP38" i="4" s="1"/>
  <c r="AQ216" i="3"/>
  <c r="AE216" i="3"/>
  <c r="S216" i="3"/>
  <c r="G216" i="3"/>
  <c r="BB216" i="3"/>
  <c r="AP216" i="3"/>
  <c r="AP221" i="3" s="1"/>
  <c r="AP246" i="3" s="1"/>
  <c r="AQ247" i="3" s="1"/>
  <c r="BC38" i="4" s="1"/>
  <c r="AD216" i="3"/>
  <c r="R216" i="3"/>
  <c r="F216" i="3"/>
  <c r="BA216" i="3"/>
  <c r="AO216" i="3"/>
  <c r="AC216" i="3"/>
  <c r="AC221" i="3" s="1"/>
  <c r="AC246" i="3" s="1"/>
  <c r="AD247" i="3" s="1"/>
  <c r="AP38" i="4" s="1"/>
  <c r="Q216" i="3"/>
  <c r="E216" i="3"/>
  <c r="AZ216" i="3"/>
  <c r="AN216" i="3"/>
  <c r="AB216" i="3"/>
  <c r="P216" i="3"/>
  <c r="D216" i="3"/>
  <c r="BK216" i="3"/>
  <c r="AY216" i="3"/>
  <c r="AM216" i="3"/>
  <c r="AM221" i="3" s="1"/>
  <c r="AM246" i="3" s="1"/>
  <c r="AN247" i="3" s="1"/>
  <c r="AZ38" i="4" s="1"/>
  <c r="AA216" i="3"/>
  <c r="O216" i="3"/>
  <c r="BJ216" i="3"/>
  <c r="AX216" i="3"/>
  <c r="AL216" i="3"/>
  <c r="Z216" i="3"/>
  <c r="N216" i="3"/>
  <c r="BI216" i="3"/>
  <c r="BI221" i="3" s="1"/>
  <c r="BI246" i="3" s="1"/>
  <c r="BJ247" i="3" s="1"/>
  <c r="BV38" i="4" s="1"/>
  <c r="AW216" i="3"/>
  <c r="AK216" i="3"/>
  <c r="AK221" i="3" s="1"/>
  <c r="AK246" i="3" s="1"/>
  <c r="AL247" i="3" s="1"/>
  <c r="AX38" i="4" s="1"/>
  <c r="Y216" i="3"/>
  <c r="Y221" i="3" s="1"/>
  <c r="Y246" i="3" s="1"/>
  <c r="Z247" i="3" s="1"/>
  <c r="AL38" i="4" s="1"/>
  <c r="M216" i="3"/>
  <c r="BH216" i="3"/>
  <c r="AV216" i="3"/>
  <c r="AJ216" i="3"/>
  <c r="X216" i="3"/>
  <c r="L216" i="3"/>
  <c r="BG216" i="3"/>
  <c r="AU216" i="3"/>
  <c r="AI216" i="3"/>
  <c r="AI221" i="3" s="1"/>
  <c r="AI246" i="3" s="1"/>
  <c r="AJ247" i="3" s="1"/>
  <c r="AV38" i="4" s="1"/>
  <c r="W216" i="3"/>
  <c r="K216" i="3"/>
  <c r="BF216" i="3"/>
  <c r="J216" i="3"/>
  <c r="BE216" i="3"/>
  <c r="I216" i="3"/>
  <c r="BD216" i="3"/>
  <c r="H216" i="3"/>
  <c r="AT216" i="3"/>
  <c r="AS216" i="3"/>
  <c r="AR216" i="3"/>
  <c r="AH216" i="3"/>
  <c r="AH221" i="3" s="1"/>
  <c r="AH246" i="3" s="1"/>
  <c r="AI247" i="3" s="1"/>
  <c r="AU38" i="4" s="1"/>
  <c r="AG216" i="3"/>
  <c r="AF216" i="3"/>
  <c r="V216" i="3"/>
  <c r="V221" i="3" s="1"/>
  <c r="V246" i="3" s="1"/>
  <c r="W247" i="3" s="1"/>
  <c r="AI38" i="4" s="1"/>
  <c r="U216" i="3"/>
  <c r="T216" i="3"/>
  <c r="T221" i="3" s="1"/>
  <c r="T246" i="3" s="1"/>
  <c r="U247" i="3" s="1"/>
  <c r="AG38" i="4" s="1"/>
  <c r="Q34" i="4"/>
  <c r="AM82" i="3"/>
  <c r="AL79" i="3"/>
  <c r="BF79" i="3"/>
  <c r="BG82" i="3"/>
  <c r="I82" i="3"/>
  <c r="H79" i="3"/>
  <c r="E78" i="3"/>
  <c r="AE82" i="3"/>
  <c r="AD79" i="3"/>
  <c r="O79" i="3"/>
  <c r="P82" i="3"/>
  <c r="S82" i="3"/>
  <c r="O78" i="3"/>
  <c r="AE78" i="3"/>
  <c r="BD78" i="3"/>
  <c r="BD79" i="3" s="1"/>
  <c r="AG131" i="3"/>
  <c r="AG96" i="3"/>
  <c r="BG180" i="3"/>
  <c r="AU180" i="3"/>
  <c r="AI180" i="3"/>
  <c r="W180" i="3"/>
  <c r="K180" i="3"/>
  <c r="BA180" i="3"/>
  <c r="AN180" i="3"/>
  <c r="AA180" i="3"/>
  <c r="N180" i="3"/>
  <c r="AZ180" i="3"/>
  <c r="AM180" i="3"/>
  <c r="Z180" i="3"/>
  <c r="M180" i="3"/>
  <c r="AY180" i="3"/>
  <c r="AL180" i="3"/>
  <c r="Y180" i="3"/>
  <c r="L180" i="3"/>
  <c r="BK180" i="3"/>
  <c r="AX180" i="3"/>
  <c r="AK180" i="3"/>
  <c r="X180" i="3"/>
  <c r="J180" i="3"/>
  <c r="BJ180" i="3"/>
  <c r="AW180" i="3"/>
  <c r="AJ180" i="3"/>
  <c r="V180" i="3"/>
  <c r="I180" i="3"/>
  <c r="BI180" i="3"/>
  <c r="AV180" i="3"/>
  <c r="AH180" i="3"/>
  <c r="U180" i="3"/>
  <c r="H180" i="3"/>
  <c r="BH180" i="3"/>
  <c r="AT180" i="3"/>
  <c r="AG180" i="3"/>
  <c r="T180" i="3"/>
  <c r="G180" i="3"/>
  <c r="BF180" i="3"/>
  <c r="AS180" i="3"/>
  <c r="AF180" i="3"/>
  <c r="S180" i="3"/>
  <c r="F180" i="3"/>
  <c r="BE180" i="3"/>
  <c r="AR180" i="3"/>
  <c r="AE180" i="3"/>
  <c r="R180" i="3"/>
  <c r="E180" i="3"/>
  <c r="BD180" i="3"/>
  <c r="AQ180" i="3"/>
  <c r="AD180" i="3"/>
  <c r="Q180" i="3"/>
  <c r="D180" i="3"/>
  <c r="BC180" i="3"/>
  <c r="AP180" i="3"/>
  <c r="AC180" i="3"/>
  <c r="P180" i="3"/>
  <c r="BB180" i="3"/>
  <c r="AO180" i="3"/>
  <c r="AB180" i="3"/>
  <c r="O180" i="3"/>
  <c r="S7" i="4"/>
  <c r="G257" i="3"/>
  <c r="G131" i="3"/>
  <c r="G96" i="3"/>
  <c r="G148" i="2"/>
  <c r="AJ59" i="3"/>
  <c r="AV70" i="4" s="1"/>
  <c r="AW59" i="3"/>
  <c r="BI70" i="4" s="1"/>
  <c r="BK59" i="3"/>
  <c r="BW70" i="4" s="1"/>
  <c r="M70" i="4" s="1"/>
  <c r="Q59" i="3"/>
  <c r="AC70" i="4" s="1"/>
  <c r="I59" i="3"/>
  <c r="U70" i="4" s="1"/>
  <c r="AO126" i="3"/>
  <c r="I126" i="3"/>
  <c r="I160" i="2"/>
  <c r="AM126" i="3"/>
  <c r="R73" i="3"/>
  <c r="AQ73" i="3"/>
  <c r="AP70" i="3"/>
  <c r="BD73" i="3"/>
  <c r="BC70" i="3"/>
  <c r="AC52" i="4"/>
  <c r="AC54" i="4" s="1"/>
  <c r="P69" i="3"/>
  <c r="AB76" i="4" s="1"/>
  <c r="BB52" i="4"/>
  <c r="BB54" i="4" s="1"/>
  <c r="AO69" i="3"/>
  <c r="AO70" i="3" s="1"/>
  <c r="L73" i="3"/>
  <c r="K70" i="3"/>
  <c r="W73" i="4" s="1"/>
  <c r="W74" i="4" s="1"/>
  <c r="AK73" i="3"/>
  <c r="BJ73" i="3"/>
  <c r="BI70" i="3"/>
  <c r="AI52" i="4"/>
  <c r="AI54" i="4" s="1"/>
  <c r="V69" i="3"/>
  <c r="AH76" i="4" s="1"/>
  <c r="AV52" i="4"/>
  <c r="AV54" i="4" s="1"/>
  <c r="AI69" i="3"/>
  <c r="AU76" i="4" s="1"/>
  <c r="BU52" i="4"/>
  <c r="BU54" i="4" s="1"/>
  <c r="BH69" i="3"/>
  <c r="BT76" i="4" s="1"/>
  <c r="BD167" i="3"/>
  <c r="AV167" i="3"/>
  <c r="BB167" i="3"/>
  <c r="O82" i="2"/>
  <c r="P82" i="2" s="1"/>
  <c r="M82" i="2"/>
  <c r="AF7" i="4"/>
  <c r="T257" i="3"/>
  <c r="T131" i="3"/>
  <c r="T96" i="3"/>
  <c r="T148" i="2"/>
  <c r="BK82" i="3"/>
  <c r="BJ79" i="3"/>
  <c r="AN68" i="4"/>
  <c r="AC89" i="3"/>
  <c r="AC86" i="3"/>
  <c r="C138" i="3"/>
  <c r="C139" i="3" s="1"/>
  <c r="AD124" i="3"/>
  <c r="K124" i="3"/>
  <c r="K128" i="3" s="1"/>
  <c r="K153" i="2"/>
  <c r="AK124" i="3"/>
  <c r="AZ128" i="3"/>
  <c r="AZ123" i="3"/>
  <c r="K221" i="3"/>
  <c r="K246" i="3" s="1"/>
  <c r="L247" i="3" s="1"/>
  <c r="X38" i="4" s="1"/>
  <c r="BK221" i="3"/>
  <c r="BK246" i="3" s="1"/>
  <c r="L83" i="2"/>
  <c r="J83" i="2"/>
  <c r="J86" i="2" s="1"/>
  <c r="T34" i="4"/>
  <c r="AH78" i="3"/>
  <c r="AH79" i="3" s="1"/>
  <c r="R78" i="3"/>
  <c r="R79" i="3" s="1"/>
  <c r="AA82" i="3"/>
  <c r="Z79" i="3"/>
  <c r="W78" i="3"/>
  <c r="AX82" i="3"/>
  <c r="AW79" i="3"/>
  <c r="AG79" i="3"/>
  <c r="AH82" i="3"/>
  <c r="AL82" i="3"/>
  <c r="AK79" i="3"/>
  <c r="AA78" i="3"/>
  <c r="AA79" i="3" s="1"/>
  <c r="AQ78" i="3"/>
  <c r="AQ79" i="3" s="1"/>
  <c r="E79" i="3"/>
  <c r="F82" i="3"/>
  <c r="AG7" i="4"/>
  <c r="U257" i="3"/>
  <c r="U131" i="3"/>
  <c r="U96" i="3"/>
  <c r="U148" i="2"/>
  <c r="AE15" i="4"/>
  <c r="AD15" i="4"/>
  <c r="AL15" i="4"/>
  <c r="AM15" i="4"/>
  <c r="AK15" i="4"/>
  <c r="AJ15" i="4"/>
  <c r="AI15" i="4"/>
  <c r="AH15" i="4"/>
  <c r="AG15" i="4"/>
  <c r="AF15" i="4"/>
  <c r="AC15" i="4"/>
  <c r="AB15" i="4"/>
  <c r="BI59" i="3"/>
  <c r="BU70" i="4" s="1"/>
  <c r="D59" i="3"/>
  <c r="P70" i="4" s="1"/>
  <c r="AC59" i="3"/>
  <c r="AO70" i="4" s="1"/>
  <c r="U59" i="3"/>
  <c r="AG70" i="4" s="1"/>
  <c r="AP126" i="3"/>
  <c r="E45" i="5"/>
  <c r="AB126" i="3"/>
  <c r="AB127" i="3" s="1"/>
  <c r="AM158" i="2"/>
  <c r="AB160" i="2"/>
  <c r="AD73" i="3"/>
  <c r="BC73" i="3"/>
  <c r="P52" i="4"/>
  <c r="AO52" i="4"/>
  <c r="AO54" i="4" s="1"/>
  <c r="AB69" i="3"/>
  <c r="AN76" i="4" s="1"/>
  <c r="BN52" i="4"/>
  <c r="BN54" i="4" s="1"/>
  <c r="BA69" i="3"/>
  <c r="BM76" i="4" s="1"/>
  <c r="X73" i="3"/>
  <c r="W70" i="3"/>
  <c r="AW73" i="3"/>
  <c r="V52" i="4"/>
  <c r="V54" i="4" s="1"/>
  <c r="I69" i="3"/>
  <c r="U76" i="4" s="1"/>
  <c r="AU52" i="4"/>
  <c r="AU54" i="4" s="1"/>
  <c r="AH69" i="3"/>
  <c r="AT76" i="4" s="1"/>
  <c r="BH52" i="4"/>
  <c r="BH54" i="4" s="1"/>
  <c r="AU69" i="3"/>
  <c r="BG76" i="4" s="1"/>
  <c r="M98" i="2"/>
  <c r="BH167" i="3"/>
  <c r="J167" i="3"/>
  <c r="BD128" i="3"/>
  <c r="T128" i="3"/>
  <c r="J140" i="5"/>
  <c r="J104" i="5"/>
  <c r="J122" i="5"/>
  <c r="AY78" i="3"/>
  <c r="AW122" i="3"/>
  <c r="L135" i="3"/>
  <c r="L104" i="3"/>
  <c r="BB73" i="3"/>
  <c r="AQ167" i="3"/>
  <c r="I31" i="5"/>
  <c r="H126" i="3"/>
  <c r="H160" i="2"/>
  <c r="L133" i="3"/>
  <c r="L100" i="3"/>
  <c r="L155" i="2"/>
  <c r="F124" i="3"/>
  <c r="F153" i="2"/>
  <c r="C23" i="3"/>
  <c r="O18" i="4" s="1"/>
  <c r="AV124" i="3"/>
  <c r="U51" i="4"/>
  <c r="U54" i="4" s="1"/>
  <c r="AA51" i="4"/>
  <c r="AA54" i="4" s="1"/>
  <c r="AH51" i="4"/>
  <c r="G51" i="4" s="1"/>
  <c r="AR51" i="4"/>
  <c r="AR54" i="4" s="1"/>
  <c r="BA218" i="3"/>
  <c r="AO218" i="3"/>
  <c r="AC218" i="3"/>
  <c r="Q218" i="3"/>
  <c r="E218" i="3"/>
  <c r="AZ218" i="3"/>
  <c r="AN218" i="3"/>
  <c r="AB218" i="3"/>
  <c r="P218" i="3"/>
  <c r="D218" i="3"/>
  <c r="BK218" i="3"/>
  <c r="AY218" i="3"/>
  <c r="AM218" i="3"/>
  <c r="AA218" i="3"/>
  <c r="O218" i="3"/>
  <c r="BJ218" i="3"/>
  <c r="AX218" i="3"/>
  <c r="AL218" i="3"/>
  <c r="Z218" i="3"/>
  <c r="N218" i="3"/>
  <c r="BI218" i="3"/>
  <c r="AW218" i="3"/>
  <c r="AK218" i="3"/>
  <c r="Y218" i="3"/>
  <c r="M218" i="3"/>
  <c r="BH218" i="3"/>
  <c r="AV218" i="3"/>
  <c r="AJ218" i="3"/>
  <c r="X218" i="3"/>
  <c r="L218" i="3"/>
  <c r="BG218" i="3"/>
  <c r="AU218" i="3"/>
  <c r="AI218" i="3"/>
  <c r="W218" i="3"/>
  <c r="K218" i="3"/>
  <c r="BF218" i="3"/>
  <c r="AT218" i="3"/>
  <c r="AH218" i="3"/>
  <c r="V218" i="3"/>
  <c r="J218" i="3"/>
  <c r="BE218" i="3"/>
  <c r="AS218" i="3"/>
  <c r="AG218" i="3"/>
  <c r="U218" i="3"/>
  <c r="I218" i="3"/>
  <c r="AD218" i="3"/>
  <c r="T218" i="3"/>
  <c r="S218" i="3"/>
  <c r="R218" i="3"/>
  <c r="BD218" i="3"/>
  <c r="H218" i="3"/>
  <c r="H221" i="3" s="1"/>
  <c r="H246" i="3" s="1"/>
  <c r="I247" i="3" s="1"/>
  <c r="U38" i="4" s="1"/>
  <c r="BC218" i="3"/>
  <c r="G218" i="3"/>
  <c r="BB218" i="3"/>
  <c r="F218" i="3"/>
  <c r="AR218" i="3"/>
  <c r="AQ218" i="3"/>
  <c r="AP218" i="3"/>
  <c r="AF218" i="3"/>
  <c r="AE218" i="3"/>
  <c r="BH126" i="3"/>
  <c r="G43" i="5"/>
  <c r="AT221" i="3"/>
  <c r="AT246" i="3" s="1"/>
  <c r="AU247" i="3" s="1"/>
  <c r="BG38" i="4" s="1"/>
  <c r="AF221" i="3"/>
  <c r="AF246" i="3" s="1"/>
  <c r="AG247" i="3" s="1"/>
  <c r="AS38" i="4" s="1"/>
  <c r="BK122" i="3"/>
  <c r="BK128" i="3" s="1"/>
  <c r="U34" i="4"/>
  <c r="C79" i="3"/>
  <c r="D82" i="3"/>
  <c r="AJ78" i="3"/>
  <c r="AJ79" i="3" s="1"/>
  <c r="AS82" i="3"/>
  <c r="AO78" i="3"/>
  <c r="AO79" i="3" s="1"/>
  <c r="I78" i="3"/>
  <c r="I79" i="3" s="1"/>
  <c r="AY79" i="3"/>
  <c r="AZ82" i="3"/>
  <c r="BC82" i="3"/>
  <c r="BB79" i="3"/>
  <c r="AM78" i="3"/>
  <c r="AM79" i="3" s="1"/>
  <c r="BC78" i="3"/>
  <c r="BC79" i="3" s="1"/>
  <c r="R82" i="3"/>
  <c r="U7" i="4"/>
  <c r="I257" i="3"/>
  <c r="I131" i="3"/>
  <c r="I96" i="3"/>
  <c r="I148" i="2"/>
  <c r="V126" i="3"/>
  <c r="V160" i="2"/>
  <c r="BI128" i="3"/>
  <c r="AA161" i="2"/>
  <c r="Z161" i="2"/>
  <c r="Y161" i="2"/>
  <c r="X161" i="2"/>
  <c r="W161" i="2"/>
  <c r="V161" i="2"/>
  <c r="U161" i="2"/>
  <c r="T161" i="2"/>
  <c r="S161" i="2"/>
  <c r="R161" i="2"/>
  <c r="Q161" i="2"/>
  <c r="P161" i="2"/>
  <c r="AV126" i="3"/>
  <c r="X59" i="3"/>
  <c r="AJ70" i="4" s="1"/>
  <c r="N59" i="3"/>
  <c r="Z70" i="4" s="1"/>
  <c r="P59" i="3"/>
  <c r="AB70" i="4" s="1"/>
  <c r="AO59" i="3"/>
  <c r="BA70" i="4" s="1"/>
  <c r="G59" i="3"/>
  <c r="S70" i="4" s="1"/>
  <c r="AG59" i="3"/>
  <c r="AS70" i="4" s="1"/>
  <c r="AQ126" i="3"/>
  <c r="K135" i="3"/>
  <c r="K104" i="3"/>
  <c r="AE49" i="3"/>
  <c r="BJ27" i="3"/>
  <c r="AA27" i="3"/>
  <c r="BE21" i="3"/>
  <c r="BE23" i="3" s="1"/>
  <c r="BQ18" i="4" s="1"/>
  <c r="M18" i="4" s="1"/>
  <c r="AH21" i="3"/>
  <c r="AH23" i="3" s="1"/>
  <c r="AT18" i="4" s="1"/>
  <c r="AI21" i="3"/>
  <c r="AI23" i="3" s="1"/>
  <c r="AU18" i="4" s="1"/>
  <c r="AJ21" i="3"/>
  <c r="AJ23" i="3" s="1"/>
  <c r="AV18" i="4" s="1"/>
  <c r="AC49" i="3"/>
  <c r="BH57" i="3"/>
  <c r="BH59" i="3" s="1"/>
  <c r="BT70" i="4" s="1"/>
  <c r="Z57" i="3"/>
  <c r="Z59" i="3" s="1"/>
  <c r="AL70" i="4" s="1"/>
  <c r="AM57" i="3"/>
  <c r="AM59" i="3" s="1"/>
  <c r="AY70" i="4" s="1"/>
  <c r="I70" i="4" s="1"/>
  <c r="AZ57" i="3"/>
  <c r="AZ59" i="3" s="1"/>
  <c r="BL70" i="4" s="1"/>
  <c r="R57" i="3"/>
  <c r="AR57" i="3"/>
  <c r="AR59" i="3" s="1"/>
  <c r="BD70" i="4" s="1"/>
  <c r="BE57" i="3"/>
  <c r="BE59" i="3" s="1"/>
  <c r="BQ70" i="4" s="1"/>
  <c r="BB124" i="3"/>
  <c r="AC126" i="3"/>
  <c r="AC160" i="2"/>
  <c r="AP73" i="3"/>
  <c r="O52" i="4"/>
  <c r="C52" i="4" s="1"/>
  <c r="C54" i="4" s="1"/>
  <c r="C15" i="5" s="1"/>
  <c r="AB52" i="4"/>
  <c r="O69" i="3"/>
  <c r="AA76" i="4" s="1"/>
  <c r="BA52" i="4"/>
  <c r="BA54" i="4" s="1"/>
  <c r="AN69" i="3"/>
  <c r="AZ76" i="4" s="1"/>
  <c r="K73" i="3"/>
  <c r="J70" i="3"/>
  <c r="AJ73" i="3"/>
  <c r="BI73" i="3"/>
  <c r="BH70" i="3"/>
  <c r="AH52" i="4"/>
  <c r="U69" i="3"/>
  <c r="U70" i="3" s="1"/>
  <c r="AG73" i="4" s="1"/>
  <c r="AG74" i="4" s="1"/>
  <c r="BG52" i="4"/>
  <c r="BG54" i="4" s="1"/>
  <c r="AT69" i="3"/>
  <c r="BF76" i="4" s="1"/>
  <c r="BT52" i="4"/>
  <c r="BT54" i="4" s="1"/>
  <c r="BG69" i="3"/>
  <c r="BS76" i="4" s="1"/>
  <c r="AW21" i="3"/>
  <c r="AW23" i="3" s="1"/>
  <c r="BI18" i="4" s="1"/>
  <c r="K18" i="4" s="1"/>
  <c r="AF131" i="3"/>
  <c r="AF96" i="3"/>
  <c r="W167" i="3"/>
  <c r="Z167" i="3"/>
  <c r="D167" i="3"/>
  <c r="V167" i="3"/>
  <c r="X49" i="3"/>
  <c r="M81" i="2"/>
  <c r="O81" i="2"/>
  <c r="P81" i="2" s="1"/>
  <c r="BF16" i="4" l="1"/>
  <c r="AT243" i="3"/>
  <c r="BA16" i="4"/>
  <c r="AO243" i="3"/>
  <c r="R16" i="4"/>
  <c r="F243" i="3"/>
  <c r="AR16" i="4"/>
  <c r="AF243" i="3"/>
  <c r="BR16" i="4"/>
  <c r="BF243" i="3"/>
  <c r="AK16" i="4"/>
  <c r="Y243" i="3"/>
  <c r="BK16" i="4"/>
  <c r="AY243" i="3"/>
  <c r="F93" i="5" s="1"/>
  <c r="BD16" i="4"/>
  <c r="AR243" i="3"/>
  <c r="W16" i="4"/>
  <c r="K243" i="3"/>
  <c r="AW16" i="4"/>
  <c r="AK243" i="3"/>
  <c r="BW16" i="4"/>
  <c r="BK243" i="3"/>
  <c r="G93" i="5" s="1"/>
  <c r="I18" i="4"/>
  <c r="T16" i="4"/>
  <c r="H243" i="3"/>
  <c r="Y16" i="4"/>
  <c r="M243" i="3"/>
  <c r="AP16" i="4"/>
  <c r="AD243" i="3"/>
  <c r="O57" i="4"/>
  <c r="O77" i="4" s="1"/>
  <c r="AD16" i="4"/>
  <c r="R243" i="3"/>
  <c r="AM16" i="4"/>
  <c r="AA243" i="3"/>
  <c r="D93" i="5" s="1"/>
  <c r="AY16" i="4"/>
  <c r="AM243" i="3"/>
  <c r="E93" i="5" s="1"/>
  <c r="BB16" i="4"/>
  <c r="AP243" i="3"/>
  <c r="AU16" i="4"/>
  <c r="AI243" i="3"/>
  <c r="P243" i="3"/>
  <c r="AB16" i="4"/>
  <c r="E247" i="3"/>
  <c r="Q38" i="4" s="1"/>
  <c r="E38" i="4" s="1"/>
  <c r="D248" i="3"/>
  <c r="BU16" i="4"/>
  <c r="BI243" i="3"/>
  <c r="BJ16" i="4"/>
  <c r="AX243" i="3"/>
  <c r="BM16" i="4"/>
  <c r="BA243" i="3"/>
  <c r="K38" i="4"/>
  <c r="AG16" i="4"/>
  <c r="U243" i="3"/>
  <c r="BG16" i="4"/>
  <c r="AU243" i="3"/>
  <c r="Z16" i="4"/>
  <c r="N243" i="3"/>
  <c r="AN16" i="4"/>
  <c r="AB243" i="3"/>
  <c r="X16" i="4"/>
  <c r="L243" i="3"/>
  <c r="BL16" i="4"/>
  <c r="AZ243" i="3"/>
  <c r="Q16" i="4"/>
  <c r="E243" i="3"/>
  <c r="AQ16" i="4"/>
  <c r="AE243" i="3"/>
  <c r="BQ16" i="4"/>
  <c r="BE243" i="3"/>
  <c r="AJ16" i="4"/>
  <c r="X243" i="3"/>
  <c r="I38" i="4"/>
  <c r="AX16" i="4"/>
  <c r="AL243" i="3"/>
  <c r="BA73" i="4"/>
  <c r="BA74" i="4" s="1"/>
  <c r="S16" i="4"/>
  <c r="G243" i="3"/>
  <c r="AG243" i="3"/>
  <c r="AS16" i="4"/>
  <c r="BS16" i="4"/>
  <c r="BG243" i="3"/>
  <c r="AC16" i="4"/>
  <c r="Q243" i="3"/>
  <c r="BV16" i="4"/>
  <c r="BJ243" i="3"/>
  <c r="AT16" i="4"/>
  <c r="AH243" i="3"/>
  <c r="AZ16" i="4"/>
  <c r="AN243" i="3"/>
  <c r="BE16" i="4"/>
  <c r="AS243" i="3"/>
  <c r="AO16" i="4"/>
  <c r="AC243" i="3"/>
  <c r="AA16" i="4"/>
  <c r="O243" i="3"/>
  <c r="C93" i="5" s="1"/>
  <c r="G38" i="4"/>
  <c r="V73" i="4"/>
  <c r="V74" i="4" s="1"/>
  <c r="BN16" i="4"/>
  <c r="BB243" i="3"/>
  <c r="AH135" i="3"/>
  <c r="AH104" i="3"/>
  <c r="M133" i="3"/>
  <c r="M100" i="3"/>
  <c r="M155" i="2"/>
  <c r="U16" i="4"/>
  <c r="I243" i="3"/>
  <c r="AI7" i="4"/>
  <c r="W257" i="3"/>
  <c r="W131" i="3"/>
  <c r="W96" i="3"/>
  <c r="W148" i="2"/>
  <c r="E133" i="3"/>
  <c r="E100" i="3"/>
  <c r="E155" i="2"/>
  <c r="Q135" i="3"/>
  <c r="Q104" i="3"/>
  <c r="AI16" i="4"/>
  <c r="W243" i="3"/>
  <c r="H43" i="5"/>
  <c r="G46" i="5"/>
  <c r="BA70" i="3"/>
  <c r="BM73" i="4" s="1"/>
  <c r="BM74" i="4" s="1"/>
  <c r="BA196" i="3"/>
  <c r="AO196" i="3"/>
  <c r="AC196" i="3"/>
  <c r="Q196" i="3"/>
  <c r="E196" i="3"/>
  <c r="AZ196" i="3"/>
  <c r="AN196" i="3"/>
  <c r="AB196" i="3"/>
  <c r="P196" i="3"/>
  <c r="BH196" i="3"/>
  <c r="AV196" i="3"/>
  <c r="AJ196" i="3"/>
  <c r="AJ203" i="3" s="1"/>
  <c r="AV35" i="4" s="1"/>
  <c r="X196" i="3"/>
  <c r="L196" i="3"/>
  <c r="BG196" i="3"/>
  <c r="AU196" i="3"/>
  <c r="AI196" i="3"/>
  <c r="W196" i="3"/>
  <c r="BC196" i="3"/>
  <c r="AQ196" i="3"/>
  <c r="AE196" i="3"/>
  <c r="S196" i="3"/>
  <c r="AS196" i="3"/>
  <c r="Y196" i="3"/>
  <c r="Y203" i="3" s="1"/>
  <c r="AK35" i="4" s="1"/>
  <c r="G196" i="3"/>
  <c r="BK196" i="3"/>
  <c r="AR196" i="3"/>
  <c r="V196" i="3"/>
  <c r="F196" i="3"/>
  <c r="BJ196" i="3"/>
  <c r="AP196" i="3"/>
  <c r="U196" i="3"/>
  <c r="D196" i="3"/>
  <c r="BI196" i="3"/>
  <c r="AM196" i="3"/>
  <c r="T196" i="3"/>
  <c r="BF196" i="3"/>
  <c r="AL196" i="3"/>
  <c r="R196" i="3"/>
  <c r="BE196" i="3"/>
  <c r="AK196" i="3"/>
  <c r="O196" i="3"/>
  <c r="BD196" i="3"/>
  <c r="AH196" i="3"/>
  <c r="N196" i="3"/>
  <c r="BB196" i="3"/>
  <c r="AG196" i="3"/>
  <c r="M196" i="3"/>
  <c r="AY196" i="3"/>
  <c r="AF196" i="3"/>
  <c r="K196" i="3"/>
  <c r="AX196" i="3"/>
  <c r="AD196" i="3"/>
  <c r="J196" i="3"/>
  <c r="AW196" i="3"/>
  <c r="AA196" i="3"/>
  <c r="I196" i="3"/>
  <c r="Z196" i="3"/>
  <c r="H196" i="3"/>
  <c r="AT196" i="3"/>
  <c r="AJ34" i="4"/>
  <c r="BH16" i="4"/>
  <c r="AV243" i="3"/>
  <c r="AJ73" i="4"/>
  <c r="AJ74" i="4" s="1"/>
  <c r="BI200" i="3"/>
  <c r="AW200" i="3"/>
  <c r="AK200" i="3"/>
  <c r="Y200" i="3"/>
  <c r="M200" i="3"/>
  <c r="BH200" i="3"/>
  <c r="AV200" i="3"/>
  <c r="AJ200" i="3"/>
  <c r="X200" i="3"/>
  <c r="L200" i="3"/>
  <c r="BD200" i="3"/>
  <c r="AR200" i="3"/>
  <c r="AF200" i="3"/>
  <c r="T200" i="3"/>
  <c r="H200" i="3"/>
  <c r="BC200" i="3"/>
  <c r="AQ200" i="3"/>
  <c r="AE200" i="3"/>
  <c r="S200" i="3"/>
  <c r="G200" i="3"/>
  <c r="BB200" i="3"/>
  <c r="AP200" i="3"/>
  <c r="AD200" i="3"/>
  <c r="R200" i="3"/>
  <c r="F200" i="3"/>
  <c r="BA200" i="3"/>
  <c r="AO200" i="3"/>
  <c r="AC200" i="3"/>
  <c r="Q200" i="3"/>
  <c r="E200" i="3"/>
  <c r="BK200" i="3"/>
  <c r="AY200" i="3"/>
  <c r="AM200" i="3"/>
  <c r="AA200" i="3"/>
  <c r="O200" i="3"/>
  <c r="BG200" i="3"/>
  <c r="AG200" i="3"/>
  <c r="BF200" i="3"/>
  <c r="AB200" i="3"/>
  <c r="BE200" i="3"/>
  <c r="Z200" i="3"/>
  <c r="AZ200" i="3"/>
  <c r="W200" i="3"/>
  <c r="AX200" i="3"/>
  <c r="V200" i="3"/>
  <c r="AU200" i="3"/>
  <c r="U200" i="3"/>
  <c r="AT200" i="3"/>
  <c r="P200" i="3"/>
  <c r="AS200" i="3"/>
  <c r="N200" i="3"/>
  <c r="AN200" i="3"/>
  <c r="K200" i="3"/>
  <c r="AL200" i="3"/>
  <c r="J200" i="3"/>
  <c r="AI200" i="3"/>
  <c r="I200" i="3"/>
  <c r="BJ200" i="3"/>
  <c r="AH200" i="3"/>
  <c r="D200" i="3"/>
  <c r="F135" i="3"/>
  <c r="F104" i="3"/>
  <c r="X73" i="4"/>
  <c r="X74" i="4" s="1"/>
  <c r="S185" i="3"/>
  <c r="S251" i="3" s="1"/>
  <c r="T252" i="3" s="1"/>
  <c r="AF36" i="4" s="1"/>
  <c r="R133" i="3"/>
  <c r="R100" i="3"/>
  <c r="R155" i="2"/>
  <c r="Y104" i="3"/>
  <c r="Y135" i="3"/>
  <c r="AE73" i="4"/>
  <c r="AE74" i="4" s="1"/>
  <c r="BH128" i="3"/>
  <c r="H133" i="3"/>
  <c r="H100" i="3"/>
  <c r="H155" i="2"/>
  <c r="Y11" i="4"/>
  <c r="M98" i="3"/>
  <c r="M149" i="2"/>
  <c r="L137" i="3"/>
  <c r="BP76" i="4"/>
  <c r="BI76" i="4"/>
  <c r="R135" i="3"/>
  <c r="R104" i="3"/>
  <c r="X128" i="3"/>
  <c r="AD160" i="2"/>
  <c r="BD76" i="4"/>
  <c r="AW76" i="4"/>
  <c r="C46" i="5"/>
  <c r="AA128" i="3"/>
  <c r="BF128" i="3"/>
  <c r="AA135" i="3"/>
  <c r="AA104" i="3"/>
  <c r="G133" i="3"/>
  <c r="G100" i="3"/>
  <c r="G155" i="2"/>
  <c r="AO34" i="4"/>
  <c r="M73" i="4"/>
  <c r="M74" i="4" s="1"/>
  <c r="BW74" i="4"/>
  <c r="AV16" i="4"/>
  <c r="AJ243" i="3"/>
  <c r="L102" i="3"/>
  <c r="L156" i="2"/>
  <c r="AK34" i="4"/>
  <c r="BO73" i="4"/>
  <c r="BO74" i="4" s="1"/>
  <c r="S98" i="3"/>
  <c r="S149" i="2"/>
  <c r="G135" i="3"/>
  <c r="G104" i="3"/>
  <c r="BJ73" i="4"/>
  <c r="BJ74" i="4" s="1"/>
  <c r="T133" i="3"/>
  <c r="T100" i="3"/>
  <c r="T155" i="2"/>
  <c r="O81" i="4"/>
  <c r="C81" i="4" s="1"/>
  <c r="Y73" i="4"/>
  <c r="Y74" i="4" s="1"/>
  <c r="S135" i="3"/>
  <c r="S104" i="3"/>
  <c r="BC29" i="3"/>
  <c r="BO19" i="4" s="1"/>
  <c r="E257" i="3"/>
  <c r="Q7" i="4"/>
  <c r="E96" i="3"/>
  <c r="E131" i="3"/>
  <c r="E148" i="2"/>
  <c r="Y31" i="4"/>
  <c r="AA100" i="3"/>
  <c r="AA133" i="3"/>
  <c r="AA155" i="2"/>
  <c r="S76" i="4"/>
  <c r="AF160" i="2"/>
  <c r="P70" i="3"/>
  <c r="AB73" i="4" s="1"/>
  <c r="AB74" i="4" s="1"/>
  <c r="I70" i="3"/>
  <c r="U73" i="4" s="1"/>
  <c r="U74" i="4" s="1"/>
  <c r="G128" i="3"/>
  <c r="AX34" i="4"/>
  <c r="U6" i="4"/>
  <c r="I242" i="3" s="1"/>
  <c r="BC16" i="4"/>
  <c r="AQ243" i="3"/>
  <c r="AE16" i="4"/>
  <c r="S243" i="3"/>
  <c r="V16" i="4"/>
  <c r="J243" i="3"/>
  <c r="AM34" i="4"/>
  <c r="BP16" i="4"/>
  <c r="BD243" i="3"/>
  <c r="M106" i="3"/>
  <c r="M163" i="2"/>
  <c r="D133" i="3"/>
  <c r="D134" i="3" s="1"/>
  <c r="E134" i="3" s="1"/>
  <c r="D101" i="3"/>
  <c r="E101" i="3" s="1"/>
  <c r="D100" i="3"/>
  <c r="D155" i="2"/>
  <c r="BJ185" i="3"/>
  <c r="BJ251" i="3" s="1"/>
  <c r="BK252" i="3" s="1"/>
  <c r="BW36" i="4" s="1"/>
  <c r="R73" i="4"/>
  <c r="R74" i="4" s="1"/>
  <c r="AD131" i="3"/>
  <c r="AD96" i="3"/>
  <c r="C13" i="5"/>
  <c r="C55" i="4"/>
  <c r="I51" i="4"/>
  <c r="I54" i="4" s="1"/>
  <c r="BC76" i="4"/>
  <c r="V7" i="4"/>
  <c r="J257" i="3"/>
  <c r="J131" i="3"/>
  <c r="J96" i="3"/>
  <c r="J148" i="2"/>
  <c r="AA29" i="3"/>
  <c r="AM19" i="4" s="1"/>
  <c r="W135" i="3"/>
  <c r="W104" i="3"/>
  <c r="E128" i="3"/>
  <c r="M137" i="3"/>
  <c r="X6" i="4"/>
  <c r="L242" i="3" s="1"/>
  <c r="AQ76" i="4"/>
  <c r="AH7" i="4"/>
  <c r="V257" i="3"/>
  <c r="V131" i="3"/>
  <c r="V96" i="3"/>
  <c r="V148" i="2"/>
  <c r="O100" i="3"/>
  <c r="O133" i="3"/>
  <c r="O155" i="2"/>
  <c r="AJ131" i="3"/>
  <c r="AJ96" i="3"/>
  <c r="AE76" i="4"/>
  <c r="AH131" i="3"/>
  <c r="AH96" i="3"/>
  <c r="AA7" i="4"/>
  <c r="O257" i="3"/>
  <c r="O131" i="3"/>
  <c r="O96" i="3"/>
  <c r="O148" i="2"/>
  <c r="AL131" i="3"/>
  <c r="AL96" i="3"/>
  <c r="AP34" i="4"/>
  <c r="AZ129" i="3"/>
  <c r="BA123" i="3"/>
  <c r="AM7" i="4"/>
  <c r="AA257" i="3"/>
  <c r="AA131" i="3"/>
  <c r="AA137" i="3" s="1"/>
  <c r="AA96" i="3"/>
  <c r="AA148" i="2"/>
  <c r="AO76" i="4"/>
  <c r="F125" i="3"/>
  <c r="G125" i="3" s="1"/>
  <c r="H125" i="3" s="1"/>
  <c r="I125" i="3" s="1"/>
  <c r="J125" i="3" s="1"/>
  <c r="K125" i="3" s="1"/>
  <c r="L125" i="3" s="1"/>
  <c r="M125" i="3" s="1"/>
  <c r="N125" i="3" s="1"/>
  <c r="O125" i="3" s="1"/>
  <c r="AV76" i="4"/>
  <c r="Y70" i="3"/>
  <c r="AK73" i="4" s="1"/>
  <c r="AK74" i="4" s="1"/>
  <c r="AS125" i="3"/>
  <c r="AT125" i="3" s="1"/>
  <c r="AU125" i="3" s="1"/>
  <c r="AV125" i="3" s="1"/>
  <c r="AW125" i="3" s="1"/>
  <c r="AX125" i="3" s="1"/>
  <c r="AY125" i="3" s="1"/>
  <c r="N78" i="5"/>
  <c r="C14" i="5"/>
  <c r="C21" i="5"/>
  <c r="C23" i="5" s="1"/>
  <c r="BA29" i="3"/>
  <c r="BM19" i="4" s="1"/>
  <c r="AP131" i="3"/>
  <c r="AP96" i="3"/>
  <c r="M257" i="3"/>
  <c r="BJ199" i="3"/>
  <c r="AX199" i="3"/>
  <c r="AL199" i="3"/>
  <c r="Z199" i="3"/>
  <c r="N199" i="3"/>
  <c r="BI199" i="3"/>
  <c r="AW199" i="3"/>
  <c r="AK199" i="3"/>
  <c r="Y199" i="3"/>
  <c r="M199" i="3"/>
  <c r="BE199" i="3"/>
  <c r="AS199" i="3"/>
  <c r="AG199" i="3"/>
  <c r="U199" i="3"/>
  <c r="I199" i="3"/>
  <c r="BD199" i="3"/>
  <c r="AR199" i="3"/>
  <c r="AF199" i="3"/>
  <c r="T199" i="3"/>
  <c r="H199" i="3"/>
  <c r="BC199" i="3"/>
  <c r="AQ199" i="3"/>
  <c r="AE199" i="3"/>
  <c r="S199" i="3"/>
  <c r="G199" i="3"/>
  <c r="BB199" i="3"/>
  <c r="AZ199" i="3"/>
  <c r="AN199" i="3"/>
  <c r="AB199" i="3"/>
  <c r="P199" i="3"/>
  <c r="D199" i="3"/>
  <c r="AM199" i="3"/>
  <c r="O199" i="3"/>
  <c r="BK199" i="3"/>
  <c r="AJ199" i="3"/>
  <c r="L199" i="3"/>
  <c r="BH199" i="3"/>
  <c r="AI199" i="3"/>
  <c r="K199" i="3"/>
  <c r="BG199" i="3"/>
  <c r="AH199" i="3"/>
  <c r="J199" i="3"/>
  <c r="BF199" i="3"/>
  <c r="AD199" i="3"/>
  <c r="F199" i="3"/>
  <c r="BA199" i="3"/>
  <c r="AC199" i="3"/>
  <c r="E199" i="3"/>
  <c r="AY199" i="3"/>
  <c r="AA199" i="3"/>
  <c r="AV199" i="3"/>
  <c r="X199" i="3"/>
  <c r="AU199" i="3"/>
  <c r="W199" i="3"/>
  <c r="AT199" i="3"/>
  <c r="V199" i="3"/>
  <c r="AP199" i="3"/>
  <c r="R199" i="3"/>
  <c r="AO199" i="3"/>
  <c r="Q199" i="3"/>
  <c r="V128" i="3"/>
  <c r="X133" i="3"/>
  <c r="X100" i="3"/>
  <c r="X155" i="2"/>
  <c r="AJ128" i="3"/>
  <c r="AH128" i="3"/>
  <c r="AL7" i="4"/>
  <c r="Z257" i="3"/>
  <c r="Z131" i="3"/>
  <c r="Z96" i="3"/>
  <c r="Z148" i="2"/>
  <c r="O128" i="3"/>
  <c r="AC96" i="3"/>
  <c r="AC131" i="3"/>
  <c r="AT70" i="3"/>
  <c r="BF73" i="4" s="1"/>
  <c r="BF74" i="4" s="1"/>
  <c r="AL128" i="3"/>
  <c r="O73" i="4"/>
  <c r="AY76" i="4"/>
  <c r="BD154" i="2"/>
  <c r="BB154" i="2"/>
  <c r="AZ154" i="2"/>
  <c r="BK154" i="2"/>
  <c r="BJ154" i="2"/>
  <c r="BF154" i="2"/>
  <c r="BA154" i="2"/>
  <c r="BC154" i="2"/>
  <c r="BI154" i="2"/>
  <c r="BH154" i="2"/>
  <c r="BG154" i="2"/>
  <c r="BE154" i="2"/>
  <c r="AQ34" i="4"/>
  <c r="M38" i="4"/>
  <c r="J135" i="3"/>
  <c r="J104" i="3"/>
  <c r="E76" i="4"/>
  <c r="BT16" i="4"/>
  <c r="BH243" i="3"/>
  <c r="E52" i="4"/>
  <c r="E54" i="4" s="1"/>
  <c r="P54" i="4"/>
  <c r="BB73" i="4"/>
  <c r="BB74" i="4" s="1"/>
  <c r="AC76" i="4"/>
  <c r="AC185" i="3"/>
  <c r="AC251" i="3" s="1"/>
  <c r="AD252" i="3" s="1"/>
  <c r="AP36" i="4" s="1"/>
  <c r="AB133" i="3"/>
  <c r="AB134" i="3" s="1"/>
  <c r="AB100" i="3"/>
  <c r="AB155" i="2"/>
  <c r="G52" i="4"/>
  <c r="G54" i="4" s="1"/>
  <c r="AH54" i="4"/>
  <c r="BB70" i="3"/>
  <c r="BN73" i="4" s="1"/>
  <c r="BN74" i="4" s="1"/>
  <c r="AD34" i="4"/>
  <c r="T98" i="3"/>
  <c r="T149" i="2"/>
  <c r="H185" i="3"/>
  <c r="H251" i="3" s="1"/>
  <c r="I252" i="3" s="1"/>
  <c r="U36" i="4" s="1"/>
  <c r="AD7" i="4"/>
  <c r="R257" i="3"/>
  <c r="R131" i="3"/>
  <c r="R137" i="3" s="1"/>
  <c r="R96" i="3"/>
  <c r="AD31" i="4" s="1"/>
  <c r="R148" i="2"/>
  <c r="AD125" i="3"/>
  <c r="AE125" i="3" s="1"/>
  <c r="AF125" i="3" s="1"/>
  <c r="AG125" i="3" s="1"/>
  <c r="AH125" i="3" s="1"/>
  <c r="AI125" i="3" s="1"/>
  <c r="AJ125" i="3" s="1"/>
  <c r="AK125" i="3" s="1"/>
  <c r="AL125" i="3" s="1"/>
  <c r="AM125" i="3" s="1"/>
  <c r="BO76" i="4"/>
  <c r="AJ159" i="2"/>
  <c r="AI160" i="2"/>
  <c r="I133" i="3"/>
  <c r="I100" i="3"/>
  <c r="I155" i="2"/>
  <c r="J102" i="3"/>
  <c r="J156" i="2"/>
  <c r="AD76" i="4"/>
  <c r="AP128" i="3"/>
  <c r="Y7" i="4"/>
  <c r="AZ146" i="2"/>
  <c r="BA145" i="2"/>
  <c r="R76" i="4"/>
  <c r="BA127" i="3"/>
  <c r="BB127" i="3" s="1"/>
  <c r="BC127" i="3" s="1"/>
  <c r="BD127" i="3" s="1"/>
  <c r="BE127" i="3" s="1"/>
  <c r="BF127" i="3" s="1"/>
  <c r="BG127" i="3" s="1"/>
  <c r="BH127" i="3" s="1"/>
  <c r="BI127" i="3" s="1"/>
  <c r="BJ127" i="3" s="1"/>
  <c r="BK127" i="3" s="1"/>
  <c r="AN146" i="2"/>
  <c r="BR73" i="4"/>
  <c r="BR74" i="4" s="1"/>
  <c r="Z128" i="3"/>
  <c r="AC128" i="3"/>
  <c r="N102" i="3"/>
  <c r="N156" i="2"/>
  <c r="AT128" i="3"/>
  <c r="P21" i="4"/>
  <c r="K52" i="4"/>
  <c r="K54" i="4" s="1"/>
  <c r="AZ54" i="4"/>
  <c r="AR154" i="2"/>
  <c r="AP154" i="2"/>
  <c r="AN154" i="2"/>
  <c r="AY154" i="2"/>
  <c r="AX154" i="2"/>
  <c r="AT154" i="2"/>
  <c r="AW154" i="2"/>
  <c r="AV154" i="2"/>
  <c r="AU154" i="2"/>
  <c r="AS154" i="2"/>
  <c r="AQ154" i="2"/>
  <c r="AO154" i="2"/>
  <c r="AR34" i="4"/>
  <c r="AO68" i="4"/>
  <c r="AD89" i="3"/>
  <c r="AD86" i="3"/>
  <c r="T6" i="4"/>
  <c r="H242" i="3" s="1"/>
  <c r="AN34" i="4"/>
  <c r="I15" i="4"/>
  <c r="K106" i="3"/>
  <c r="K163" i="2"/>
  <c r="AL34" i="4"/>
  <c r="AE34" i="4"/>
  <c r="M83" i="2"/>
  <c r="O83" i="2"/>
  <c r="P83" i="2" s="1"/>
  <c r="AF31" i="4"/>
  <c r="Q70" i="3"/>
  <c r="AC73" i="4" s="1"/>
  <c r="AC74" i="4" s="1"/>
  <c r="K137" i="3"/>
  <c r="AI76" i="4"/>
  <c r="AE6" i="4"/>
  <c r="S242" i="3" s="1"/>
  <c r="BB125" i="3"/>
  <c r="BC125" i="3" s="1"/>
  <c r="BD125" i="3" s="1"/>
  <c r="BE125" i="3" s="1"/>
  <c r="BF125" i="3" s="1"/>
  <c r="BG125" i="3" s="1"/>
  <c r="BH125" i="3" s="1"/>
  <c r="BI125" i="3" s="1"/>
  <c r="BJ125" i="3" s="1"/>
  <c r="BK125" i="3" s="1"/>
  <c r="BP73" i="4"/>
  <c r="BP74" i="4" s="1"/>
  <c r="T185" i="3"/>
  <c r="T251" i="3" s="1"/>
  <c r="U252" i="3" s="1"/>
  <c r="AG36" i="4" s="1"/>
  <c r="R128" i="3"/>
  <c r="E51" i="3"/>
  <c r="Q88" i="4" s="1"/>
  <c r="Q90" i="4" s="1"/>
  <c r="F34" i="3"/>
  <c r="AN159" i="2"/>
  <c r="G124" i="2"/>
  <c r="AZ159" i="2" s="1"/>
  <c r="T135" i="3"/>
  <c r="T104" i="3"/>
  <c r="AF11" i="4"/>
  <c r="AF12" i="4" s="1"/>
  <c r="I128" i="3"/>
  <c r="AQ128" i="3"/>
  <c r="L86" i="2"/>
  <c r="F131" i="2"/>
  <c r="G128" i="2"/>
  <c r="G131" i="2" s="1"/>
  <c r="AR145" i="2"/>
  <c r="AQ146" i="2"/>
  <c r="H45" i="5"/>
  <c r="Q257" i="3"/>
  <c r="AC7" i="4"/>
  <c r="Q96" i="3"/>
  <c r="AC31" i="4" s="1"/>
  <c r="Q131" i="3"/>
  <c r="Q137" i="3" s="1"/>
  <c r="Q148" i="2"/>
  <c r="U135" i="3"/>
  <c r="U104" i="3"/>
  <c r="AN152" i="2"/>
  <c r="G123" i="2"/>
  <c r="AZ152" i="2" s="1"/>
  <c r="AB70" i="3"/>
  <c r="AN73" i="4" s="1"/>
  <c r="AN74" i="4" s="1"/>
  <c r="P102" i="3"/>
  <c r="P156" i="2"/>
  <c r="BG128" i="3"/>
  <c r="AX128" i="3"/>
  <c r="AN7" i="4"/>
  <c r="AB257" i="3"/>
  <c r="AB131" i="3"/>
  <c r="AB96" i="3"/>
  <c r="P65" i="4"/>
  <c r="E64" i="3"/>
  <c r="BR76" i="4"/>
  <c r="AS34" i="4"/>
  <c r="F133" i="3"/>
  <c r="F100" i="3"/>
  <c r="F155" i="2"/>
  <c r="L106" i="3"/>
  <c r="L163" i="2"/>
  <c r="K133" i="3"/>
  <c r="K100" i="3"/>
  <c r="W31" i="4" s="1"/>
  <c r="K155" i="2"/>
  <c r="BU73" i="4"/>
  <c r="BU74" i="4" s="1"/>
  <c r="W11" i="4"/>
  <c r="K98" i="3"/>
  <c r="K149" i="2"/>
  <c r="AG76" i="4"/>
  <c r="V135" i="3"/>
  <c r="V104" i="3"/>
  <c r="H135" i="3"/>
  <c r="H104" i="3"/>
  <c r="AW128" i="3"/>
  <c r="AC70" i="3"/>
  <c r="AO73" i="4" s="1"/>
  <c r="AO74" i="4" s="1"/>
  <c r="AB34" i="4"/>
  <c r="G15" i="4"/>
  <c r="AG11" i="4"/>
  <c r="U98" i="3"/>
  <c r="U149" i="2"/>
  <c r="T137" i="3"/>
  <c r="AJ70" i="3"/>
  <c r="AV73" i="4" s="1"/>
  <c r="AV74" i="4" s="1"/>
  <c r="S11" i="4"/>
  <c r="S12" i="4" s="1"/>
  <c r="G98" i="3"/>
  <c r="G149" i="2"/>
  <c r="K257" i="3"/>
  <c r="V70" i="3"/>
  <c r="AH73" i="4" s="1"/>
  <c r="AH74" i="4" s="1"/>
  <c r="AU70" i="3"/>
  <c r="BG73" i="4" s="1"/>
  <c r="BG74" i="4" s="1"/>
  <c r="F185" i="3"/>
  <c r="F251" i="3" s="1"/>
  <c r="G252" i="3" s="1"/>
  <c r="S36" i="4" s="1"/>
  <c r="Q102" i="3"/>
  <c r="Q156" i="2"/>
  <c r="Q113" i="3" s="1"/>
  <c r="Q114" i="3" s="1"/>
  <c r="AP76" i="4"/>
  <c r="D135" i="3"/>
  <c r="D136" i="3" s="1"/>
  <c r="E136" i="3" s="1"/>
  <c r="F136" i="3" s="1"/>
  <c r="G136" i="3" s="1"/>
  <c r="H136" i="3" s="1"/>
  <c r="I136" i="3" s="1"/>
  <c r="D104" i="3"/>
  <c r="D105" i="3" s="1"/>
  <c r="E105" i="3" s="1"/>
  <c r="F105" i="3" s="1"/>
  <c r="G105" i="3" s="1"/>
  <c r="H105" i="3" s="1"/>
  <c r="I105" i="3" s="1"/>
  <c r="J105" i="3" s="1"/>
  <c r="K105" i="3" s="1"/>
  <c r="L105" i="3" s="1"/>
  <c r="M105" i="3" s="1"/>
  <c r="N105" i="3" s="1"/>
  <c r="O105" i="3" s="1"/>
  <c r="P105" i="3" s="1"/>
  <c r="Q105" i="3" s="1"/>
  <c r="R105" i="3" s="1"/>
  <c r="S105" i="3" s="1"/>
  <c r="T105" i="3" s="1"/>
  <c r="U105" i="3" s="1"/>
  <c r="V105" i="3" s="1"/>
  <c r="W105" i="3" s="1"/>
  <c r="X105" i="3" s="1"/>
  <c r="Y105" i="3" s="1"/>
  <c r="Z105" i="3" s="1"/>
  <c r="AA105" i="3" s="1"/>
  <c r="AB105" i="3" s="1"/>
  <c r="AC105" i="3" s="1"/>
  <c r="P77" i="2"/>
  <c r="X76" i="4"/>
  <c r="BQ73" i="4"/>
  <c r="BQ74" i="4" s="1"/>
  <c r="AK147" i="2"/>
  <c r="AG147" i="2"/>
  <c r="AG148" i="2" s="1"/>
  <c r="AF147" i="2"/>
  <c r="AF148" i="2" s="1"/>
  <c r="AM147" i="2"/>
  <c r="AC147" i="2"/>
  <c r="AC148" i="2" s="1"/>
  <c r="AB147" i="2"/>
  <c r="AB148" i="2" s="1"/>
  <c r="AD147" i="2"/>
  <c r="AD148" i="2" s="1"/>
  <c r="AL147" i="2"/>
  <c r="AL148" i="2" s="1"/>
  <c r="AJ147" i="2"/>
  <c r="AJ148" i="2" s="1"/>
  <c r="AI147" i="2"/>
  <c r="AI148" i="2" s="1"/>
  <c r="AH147" i="2"/>
  <c r="AH148" i="2" s="1"/>
  <c r="AE147" i="2"/>
  <c r="AE148" i="2" s="1"/>
  <c r="E19" i="4"/>
  <c r="BJ128" i="3"/>
  <c r="BL73" i="4"/>
  <c r="BL74" i="4" s="1"/>
  <c r="BE73" i="4"/>
  <c r="BE74" i="4" s="1"/>
  <c r="Z7" i="4"/>
  <c r="N257" i="3"/>
  <c r="N131" i="3"/>
  <c r="N96" i="3"/>
  <c r="N148" i="2"/>
  <c r="AN128" i="3"/>
  <c r="AN123" i="3"/>
  <c r="AN70" i="3"/>
  <c r="AZ73" i="4" s="1"/>
  <c r="AZ74" i="4" s="1"/>
  <c r="AG70" i="3"/>
  <c r="AS73" i="4" s="1"/>
  <c r="AS74" i="4" s="1"/>
  <c r="AD152" i="2"/>
  <c r="AC153" i="2"/>
  <c r="AK7" i="4"/>
  <c r="Y257" i="3"/>
  <c r="Y131" i="3"/>
  <c r="Y96" i="3"/>
  <c r="Y148" i="2"/>
  <c r="C65" i="4"/>
  <c r="AT34" i="4"/>
  <c r="AL16" i="4"/>
  <c r="Z243" i="3"/>
  <c r="BO16" i="4"/>
  <c r="BC243" i="3"/>
  <c r="D128" i="3"/>
  <c r="D123" i="3"/>
  <c r="AC34" i="4"/>
  <c r="S31" i="4"/>
  <c r="W7" i="4"/>
  <c r="BC73" i="4"/>
  <c r="BC74" i="4" s="1"/>
  <c r="AO127" i="3"/>
  <c r="AP127" i="3" s="1"/>
  <c r="AQ127" i="3" s="1"/>
  <c r="AR127" i="3" s="1"/>
  <c r="AS127" i="3" s="1"/>
  <c r="AT127" i="3" s="1"/>
  <c r="AU127" i="3" s="1"/>
  <c r="AV127" i="3" s="1"/>
  <c r="AW127" i="3" s="1"/>
  <c r="AX127" i="3" s="1"/>
  <c r="AY127" i="3" s="1"/>
  <c r="AB54" i="4"/>
  <c r="AQ73" i="4"/>
  <c r="AQ74" i="4" s="1"/>
  <c r="AR185" i="3"/>
  <c r="AR251" i="3" s="1"/>
  <c r="AS252" i="3" s="1"/>
  <c r="BE36" i="4" s="1"/>
  <c r="BK161" i="2"/>
  <c r="BJ161" i="2"/>
  <c r="BI161" i="2"/>
  <c r="BH161" i="2"/>
  <c r="BG161" i="2"/>
  <c r="BF161" i="2"/>
  <c r="BE161" i="2"/>
  <c r="BD161" i="2"/>
  <c r="BC161" i="2"/>
  <c r="BB161" i="2"/>
  <c r="BA161" i="2"/>
  <c r="AZ161" i="2"/>
  <c r="O135" i="3"/>
  <c r="O104" i="3"/>
  <c r="M86" i="2"/>
  <c r="G19" i="4"/>
  <c r="N128" i="3"/>
  <c r="F46" i="5"/>
  <c r="D70" i="3"/>
  <c r="P73" i="4" s="1"/>
  <c r="P74" i="4" s="1"/>
  <c r="O70" i="3"/>
  <c r="AA73" i="4" s="1"/>
  <c r="BK76" i="4"/>
  <c r="Q134" i="3"/>
  <c r="R134" i="3" s="1"/>
  <c r="Y128" i="3"/>
  <c r="AB7" i="4"/>
  <c r="P257" i="3"/>
  <c r="P131" i="3"/>
  <c r="P96" i="3"/>
  <c r="P148" i="2"/>
  <c r="T11" i="4"/>
  <c r="T12" i="4" s="1"/>
  <c r="H98" i="3"/>
  <c r="H149" i="2"/>
  <c r="AF76" i="4"/>
  <c r="Y76" i="4"/>
  <c r="AB128" i="3"/>
  <c r="AB123" i="3"/>
  <c r="T76" i="4"/>
  <c r="AU34" i="4"/>
  <c r="AI34" i="4"/>
  <c r="AF16" i="4"/>
  <c r="T243" i="3"/>
  <c r="AT73" i="4"/>
  <c r="AT74" i="4" s="1"/>
  <c r="BT73" i="4"/>
  <c r="BT74" i="4" s="1"/>
  <c r="I98" i="3"/>
  <c r="I149" i="2"/>
  <c r="AC135" i="3"/>
  <c r="AC104" i="3"/>
  <c r="U31" i="4"/>
  <c r="AV128" i="3"/>
  <c r="AV70" i="3"/>
  <c r="BH73" i="4" s="1"/>
  <c r="BH74" i="4" s="1"/>
  <c r="AB135" i="3"/>
  <c r="AB136" i="3" s="1"/>
  <c r="AC136" i="3" s="1"/>
  <c r="AB104" i="3"/>
  <c r="AF34" i="4"/>
  <c r="AF6" i="4"/>
  <c r="T242" i="3" s="1"/>
  <c r="G137" i="3"/>
  <c r="AM76" i="4"/>
  <c r="BV73" i="4"/>
  <c r="BV74" i="4" s="1"/>
  <c r="BD185" i="3"/>
  <c r="BD251" i="3" s="1"/>
  <c r="BE252" i="3" s="1"/>
  <c r="BQ36" i="4" s="1"/>
  <c r="AD185" i="3"/>
  <c r="AD251" i="3" s="1"/>
  <c r="AE252" i="3" s="1"/>
  <c r="AQ36" i="4" s="1"/>
  <c r="U133" i="3"/>
  <c r="U137" i="3" s="1"/>
  <c r="U100" i="3"/>
  <c r="AG31" i="4" s="1"/>
  <c r="U155" i="2"/>
  <c r="N135" i="3"/>
  <c r="N104" i="3"/>
  <c r="AY161" i="2"/>
  <c r="AX161" i="2"/>
  <c r="AW161" i="2"/>
  <c r="AV161" i="2"/>
  <c r="AU161" i="2"/>
  <c r="AT161" i="2"/>
  <c r="AS161" i="2"/>
  <c r="AR161" i="2"/>
  <c r="AQ161" i="2"/>
  <c r="AP161" i="2"/>
  <c r="AO161" i="2"/>
  <c r="AN161" i="2"/>
  <c r="Q76" i="4"/>
  <c r="AQ54" i="4"/>
  <c r="E127" i="3"/>
  <c r="F127" i="3" s="1"/>
  <c r="G127" i="3" s="1"/>
  <c r="H127" i="3" s="1"/>
  <c r="I127" i="3" s="1"/>
  <c r="J127" i="3" s="1"/>
  <c r="K127" i="3" s="1"/>
  <c r="L127" i="3" s="1"/>
  <c r="M127" i="3" s="1"/>
  <c r="N127" i="3" s="1"/>
  <c r="O127" i="3" s="1"/>
  <c r="BK73" i="4"/>
  <c r="AF70" i="3"/>
  <c r="AR73" i="4" s="1"/>
  <c r="AR74" i="4" s="1"/>
  <c r="I19" i="4"/>
  <c r="BB29" i="3"/>
  <c r="BN19" i="4" s="1"/>
  <c r="M19" i="4" s="1"/>
  <c r="AY73" i="4"/>
  <c r="AF73" i="4"/>
  <c r="AF74" i="4" s="1"/>
  <c r="AA70" i="3"/>
  <c r="AM73" i="4" s="1"/>
  <c r="T73" i="4"/>
  <c r="T74" i="4" s="1"/>
  <c r="M52" i="4"/>
  <c r="M54" i="4" s="1"/>
  <c r="BL54" i="4"/>
  <c r="P135" i="3"/>
  <c r="P136" i="3" s="1"/>
  <c r="Q136" i="3" s="1"/>
  <c r="R136" i="3" s="1"/>
  <c r="S136" i="3" s="1"/>
  <c r="T136" i="3" s="1"/>
  <c r="U136" i="3" s="1"/>
  <c r="P104" i="3"/>
  <c r="P128" i="3"/>
  <c r="P123" i="3"/>
  <c r="T31" i="4"/>
  <c r="E46" i="5"/>
  <c r="AV34" i="4"/>
  <c r="AG135" i="3"/>
  <c r="AG104" i="3"/>
  <c r="I137" i="3"/>
  <c r="C18" i="4"/>
  <c r="C20" i="4" s="1"/>
  <c r="C22" i="4" s="1"/>
  <c r="C24" i="4" s="1"/>
  <c r="C144" i="3"/>
  <c r="C145" i="3" s="1"/>
  <c r="C146" i="3" s="1"/>
  <c r="O20" i="4"/>
  <c r="O22" i="4" s="1"/>
  <c r="AI73" i="4"/>
  <c r="AI74" i="4" s="1"/>
  <c r="AG34" i="4"/>
  <c r="BA76" i="4"/>
  <c r="I135" i="3"/>
  <c r="I104" i="3"/>
  <c r="U11" i="4"/>
  <c r="U12" i="4" s="1"/>
  <c r="BI16" i="4"/>
  <c r="AW243" i="3"/>
  <c r="AP73" i="4"/>
  <c r="AP74" i="4" s="1"/>
  <c r="V133" i="3"/>
  <c r="V100" i="3"/>
  <c r="V155" i="2"/>
  <c r="R7" i="4"/>
  <c r="F257" i="3"/>
  <c r="F131" i="3"/>
  <c r="F137" i="3" s="1"/>
  <c r="F96" i="3"/>
  <c r="R31" i="4" s="1"/>
  <c r="F148" i="2"/>
  <c r="I52" i="4"/>
  <c r="AD73" i="4"/>
  <c r="AD74" i="4" s="1"/>
  <c r="I185" i="3"/>
  <c r="I251" i="3" s="1"/>
  <c r="J252" i="3" s="1"/>
  <c r="V36" i="4" s="1"/>
  <c r="AI185" i="3"/>
  <c r="AI251" i="3" s="1"/>
  <c r="AJ252" i="3" s="1"/>
  <c r="AV36" i="4" s="1"/>
  <c r="P185" i="3"/>
  <c r="P251" i="3" s="1"/>
  <c r="Q252" i="3" s="1"/>
  <c r="AC36" i="4" s="1"/>
  <c r="BE182" i="3"/>
  <c r="BE185" i="3" s="1"/>
  <c r="BE251" i="3" s="1"/>
  <c r="BF252" i="3" s="1"/>
  <c r="BR36" i="4" s="1"/>
  <c r="AS182" i="3"/>
  <c r="AS185" i="3" s="1"/>
  <c r="AS251" i="3" s="1"/>
  <c r="AT252" i="3" s="1"/>
  <c r="BF36" i="4" s="1"/>
  <c r="AG182" i="3"/>
  <c r="AG185" i="3" s="1"/>
  <c r="AG251" i="3" s="1"/>
  <c r="AH252" i="3" s="1"/>
  <c r="AT36" i="4" s="1"/>
  <c r="U182" i="3"/>
  <c r="U185" i="3" s="1"/>
  <c r="U251" i="3" s="1"/>
  <c r="V252" i="3" s="1"/>
  <c r="AH36" i="4" s="1"/>
  <c r="I182" i="3"/>
  <c r="BA182" i="3"/>
  <c r="BA185" i="3" s="1"/>
  <c r="BA251" i="3" s="1"/>
  <c r="BB252" i="3" s="1"/>
  <c r="BN36" i="4" s="1"/>
  <c r="AO182" i="3"/>
  <c r="AO185" i="3" s="1"/>
  <c r="AO251" i="3" s="1"/>
  <c r="AP252" i="3" s="1"/>
  <c r="BB36" i="4" s="1"/>
  <c r="AC182" i="3"/>
  <c r="Q182" i="3"/>
  <c r="Q185" i="3" s="1"/>
  <c r="Q251" i="3" s="1"/>
  <c r="R252" i="3" s="1"/>
  <c r="AD36" i="4" s="1"/>
  <c r="E182" i="3"/>
  <c r="E185" i="3" s="1"/>
  <c r="E251" i="3" s="1"/>
  <c r="F252" i="3" s="1"/>
  <c r="R36" i="4" s="1"/>
  <c r="AZ182" i="3"/>
  <c r="AZ185" i="3" s="1"/>
  <c r="AZ251" i="3" s="1"/>
  <c r="BA252" i="3" s="1"/>
  <c r="BM36" i="4" s="1"/>
  <c r="AN182" i="3"/>
  <c r="AB182" i="3"/>
  <c r="P182" i="3"/>
  <c r="D182" i="3"/>
  <c r="D185" i="3" s="1"/>
  <c r="D251" i="3" s="1"/>
  <c r="BK182" i="3"/>
  <c r="BK185" i="3" s="1"/>
  <c r="BK251" i="3" s="1"/>
  <c r="AY182" i="3"/>
  <c r="AY185" i="3" s="1"/>
  <c r="AY251" i="3" s="1"/>
  <c r="AZ252" i="3" s="1"/>
  <c r="BL36" i="4" s="1"/>
  <c r="AM182" i="3"/>
  <c r="AM185" i="3" s="1"/>
  <c r="AM251" i="3" s="1"/>
  <c r="AN252" i="3" s="1"/>
  <c r="AZ36" i="4" s="1"/>
  <c r="AA182" i="3"/>
  <c r="AA185" i="3" s="1"/>
  <c r="AA251" i="3" s="1"/>
  <c r="AB252" i="3" s="1"/>
  <c r="AN36" i="4" s="1"/>
  <c r="O182" i="3"/>
  <c r="O185" i="3" s="1"/>
  <c r="O251" i="3" s="1"/>
  <c r="P252" i="3" s="1"/>
  <c r="AB36" i="4" s="1"/>
  <c r="BG182" i="3"/>
  <c r="BG185" i="3" s="1"/>
  <c r="BG251" i="3" s="1"/>
  <c r="BH252" i="3" s="1"/>
  <c r="BT36" i="4" s="1"/>
  <c r="BH182" i="3"/>
  <c r="BH185" i="3" s="1"/>
  <c r="BH251" i="3" s="1"/>
  <c r="BI252" i="3" s="1"/>
  <c r="BU36" i="4" s="1"/>
  <c r="AP182" i="3"/>
  <c r="AP185" i="3" s="1"/>
  <c r="AP251" i="3" s="1"/>
  <c r="AQ252" i="3" s="1"/>
  <c r="BC36" i="4" s="1"/>
  <c r="W182" i="3"/>
  <c r="W185" i="3" s="1"/>
  <c r="W251" i="3" s="1"/>
  <c r="X252" i="3" s="1"/>
  <c r="AJ36" i="4" s="1"/>
  <c r="F182" i="3"/>
  <c r="BF182" i="3"/>
  <c r="BF185" i="3" s="1"/>
  <c r="BF251" i="3" s="1"/>
  <c r="BG252" i="3" s="1"/>
  <c r="BS36" i="4" s="1"/>
  <c r="AL182" i="3"/>
  <c r="AL185" i="3" s="1"/>
  <c r="AL251" i="3" s="1"/>
  <c r="AM252" i="3" s="1"/>
  <c r="AY36" i="4" s="1"/>
  <c r="V182" i="3"/>
  <c r="V185" i="3" s="1"/>
  <c r="V251" i="3" s="1"/>
  <c r="W252" i="3" s="1"/>
  <c r="AI36" i="4" s="1"/>
  <c r="BD182" i="3"/>
  <c r="AK182" i="3"/>
  <c r="AK185" i="3" s="1"/>
  <c r="AK251" i="3" s="1"/>
  <c r="AL252" i="3" s="1"/>
  <c r="AX36" i="4" s="1"/>
  <c r="T182" i="3"/>
  <c r="BC182" i="3"/>
  <c r="BC185" i="3" s="1"/>
  <c r="BC251" i="3" s="1"/>
  <c r="BD252" i="3" s="1"/>
  <c r="BP36" i="4" s="1"/>
  <c r="AJ182" i="3"/>
  <c r="AJ185" i="3" s="1"/>
  <c r="AJ251" i="3" s="1"/>
  <c r="AK252" i="3" s="1"/>
  <c r="AW36" i="4" s="1"/>
  <c r="S182" i="3"/>
  <c r="BB182" i="3"/>
  <c r="AI182" i="3"/>
  <c r="R182" i="3"/>
  <c r="R185" i="3" s="1"/>
  <c r="R251" i="3" s="1"/>
  <c r="S252" i="3" s="1"/>
  <c r="AE36" i="4" s="1"/>
  <c r="AX182" i="3"/>
  <c r="AX185" i="3" s="1"/>
  <c r="AX251" i="3" s="1"/>
  <c r="AY252" i="3" s="1"/>
  <c r="BK36" i="4" s="1"/>
  <c r="AH182" i="3"/>
  <c r="AH185" i="3" s="1"/>
  <c r="AH251" i="3" s="1"/>
  <c r="AI252" i="3" s="1"/>
  <c r="AU36" i="4" s="1"/>
  <c r="N182" i="3"/>
  <c r="N185" i="3" s="1"/>
  <c r="N251" i="3" s="1"/>
  <c r="O252" i="3" s="1"/>
  <c r="AA36" i="4" s="1"/>
  <c r="AW182" i="3"/>
  <c r="AW185" i="3" s="1"/>
  <c r="AW251" i="3" s="1"/>
  <c r="AX252" i="3" s="1"/>
  <c r="BJ36" i="4" s="1"/>
  <c r="AF182" i="3"/>
  <c r="AF185" i="3" s="1"/>
  <c r="AF251" i="3" s="1"/>
  <c r="AG252" i="3" s="1"/>
  <c r="AS36" i="4" s="1"/>
  <c r="M182" i="3"/>
  <c r="M185" i="3" s="1"/>
  <c r="M251" i="3" s="1"/>
  <c r="N252" i="3" s="1"/>
  <c r="Z36" i="4" s="1"/>
  <c r="AV182" i="3"/>
  <c r="AV185" i="3" s="1"/>
  <c r="AV251" i="3" s="1"/>
  <c r="AW252" i="3" s="1"/>
  <c r="BI36" i="4" s="1"/>
  <c r="AE182" i="3"/>
  <c r="AE185" i="3" s="1"/>
  <c r="AE251" i="3" s="1"/>
  <c r="AF252" i="3" s="1"/>
  <c r="AR36" i="4" s="1"/>
  <c r="L182" i="3"/>
  <c r="L185" i="3" s="1"/>
  <c r="L251" i="3" s="1"/>
  <c r="M252" i="3" s="1"/>
  <c r="Y36" i="4" s="1"/>
  <c r="AU182" i="3"/>
  <c r="AD182" i="3"/>
  <c r="K182" i="3"/>
  <c r="K185" i="3" s="1"/>
  <c r="K251" i="3" s="1"/>
  <c r="L252" i="3" s="1"/>
  <c r="X36" i="4" s="1"/>
  <c r="AT182" i="3"/>
  <c r="AT185" i="3" s="1"/>
  <c r="AT251" i="3" s="1"/>
  <c r="AU252" i="3" s="1"/>
  <c r="BG36" i="4" s="1"/>
  <c r="Z182" i="3"/>
  <c r="Z185" i="3" s="1"/>
  <c r="Z251" i="3" s="1"/>
  <c r="AA252" i="3" s="1"/>
  <c r="AM36" i="4" s="1"/>
  <c r="J182" i="3"/>
  <c r="J185" i="3" s="1"/>
  <c r="J251" i="3" s="1"/>
  <c r="K252" i="3" s="1"/>
  <c r="W36" i="4" s="1"/>
  <c r="BJ182" i="3"/>
  <c r="AR182" i="3"/>
  <c r="Y182" i="3"/>
  <c r="Y185" i="3" s="1"/>
  <c r="Y251" i="3" s="1"/>
  <c r="Z252" i="3" s="1"/>
  <c r="AL36" i="4" s="1"/>
  <c r="H182" i="3"/>
  <c r="BI182" i="3"/>
  <c r="BI185" i="3" s="1"/>
  <c r="BI251" i="3" s="1"/>
  <c r="BJ252" i="3" s="1"/>
  <c r="BV36" i="4" s="1"/>
  <c r="AQ182" i="3"/>
  <c r="AQ185" i="3" s="1"/>
  <c r="AQ251" i="3" s="1"/>
  <c r="AR252" i="3" s="1"/>
  <c r="BD36" i="4" s="1"/>
  <c r="X182" i="3"/>
  <c r="X185" i="3" s="1"/>
  <c r="X251" i="3" s="1"/>
  <c r="Y252" i="3" s="1"/>
  <c r="AK36" i="4" s="1"/>
  <c r="G182" i="3"/>
  <c r="G185" i="3" s="1"/>
  <c r="G251" i="3" s="1"/>
  <c r="H252" i="3" s="1"/>
  <c r="T36" i="4" s="1"/>
  <c r="E135" i="3"/>
  <c r="E104" i="3"/>
  <c r="K19" i="4"/>
  <c r="S133" i="3"/>
  <c r="S137" i="3" s="1"/>
  <c r="S100" i="3"/>
  <c r="AE31" i="4" s="1"/>
  <c r="S155" i="2"/>
  <c r="BB128" i="3"/>
  <c r="BQ76" i="4"/>
  <c r="AX76" i="4"/>
  <c r="D46" i="5"/>
  <c r="H137" i="3"/>
  <c r="BG70" i="3"/>
  <c r="BS73" i="4" s="1"/>
  <c r="BS74" i="4" s="1"/>
  <c r="AE160" i="2"/>
  <c r="Z135" i="3"/>
  <c r="Z104" i="3"/>
  <c r="AW34" i="4"/>
  <c r="AN185" i="3"/>
  <c r="AN251" i="3" s="1"/>
  <c r="AO252" i="3" s="1"/>
  <c r="BA36" i="4" s="1"/>
  <c r="AJ7" i="4"/>
  <c r="X257" i="3"/>
  <c r="X131" i="3"/>
  <c r="X96" i="3"/>
  <c r="X148" i="2"/>
  <c r="AH16" i="4"/>
  <c r="V243" i="3"/>
  <c r="AI70" i="3"/>
  <c r="AU73" i="4" s="1"/>
  <c r="AU74" i="4" s="1"/>
  <c r="P16" i="4"/>
  <c r="D243" i="3"/>
  <c r="AC127" i="3"/>
  <c r="AD127" i="3" s="1"/>
  <c r="AE127" i="3" s="1"/>
  <c r="AF127" i="3" s="1"/>
  <c r="AG127" i="3" s="1"/>
  <c r="AH127" i="3" s="1"/>
  <c r="AI127" i="3" s="1"/>
  <c r="AJ127" i="3" s="1"/>
  <c r="AK127" i="3" s="1"/>
  <c r="AL127" i="3" s="1"/>
  <c r="AM127" i="3" s="1"/>
  <c r="AH34" i="4"/>
  <c r="AG6" i="4"/>
  <c r="U242" i="3" s="1"/>
  <c r="AG12" i="4"/>
  <c r="S6" i="4"/>
  <c r="G242" i="3" s="1"/>
  <c r="Z133" i="3"/>
  <c r="Z100" i="3"/>
  <c r="Z155" i="2"/>
  <c r="BI73" i="4"/>
  <c r="BI74" i="4" s="1"/>
  <c r="Y133" i="3"/>
  <c r="Y100" i="3"/>
  <c r="Y155" i="2"/>
  <c r="F128" i="3"/>
  <c r="AW73" i="4"/>
  <c r="AW74" i="4" s="1"/>
  <c r="AU185" i="3"/>
  <c r="AU251" i="3" s="1"/>
  <c r="AV252" i="3" s="1"/>
  <c r="BH36" i="4" s="1"/>
  <c r="AB185" i="3"/>
  <c r="AB251" i="3" s="1"/>
  <c r="AC252" i="3" s="1"/>
  <c r="AO36" i="4" s="1"/>
  <c r="BB185" i="3"/>
  <c r="BB251" i="3" s="1"/>
  <c r="BC252" i="3" s="1"/>
  <c r="BO36" i="4" s="1"/>
  <c r="BD73" i="4"/>
  <c r="BD74" i="4" s="1"/>
  <c r="S73" i="4"/>
  <c r="S74" i="4" s="1"/>
  <c r="S128" i="3"/>
  <c r="X11" i="4"/>
  <c r="X12" i="4" s="1"/>
  <c r="L98" i="3"/>
  <c r="L149" i="2"/>
  <c r="P7" i="4"/>
  <c r="D257" i="3"/>
  <c r="D131" i="3"/>
  <c r="D96" i="3"/>
  <c r="P31" i="4" s="1"/>
  <c r="D148" i="2"/>
  <c r="X135" i="3"/>
  <c r="X104" i="3"/>
  <c r="R127" i="3"/>
  <c r="S127" i="3" s="1"/>
  <c r="T127" i="3" s="1"/>
  <c r="U127" i="3" s="1"/>
  <c r="V127" i="3" s="1"/>
  <c r="W127" i="3" s="1"/>
  <c r="X127" i="3" s="1"/>
  <c r="Y127" i="3" s="1"/>
  <c r="Z127" i="3" s="1"/>
  <c r="AA127" i="3" s="1"/>
  <c r="AO131" i="3"/>
  <c r="AO96" i="3"/>
  <c r="H257" i="3"/>
  <c r="W102" i="3"/>
  <c r="W156" i="2"/>
  <c r="AK131" i="3"/>
  <c r="AK96" i="3"/>
  <c r="AK148" i="2"/>
  <c r="AM131" i="3"/>
  <c r="AM96" i="3"/>
  <c r="AM148" i="2"/>
  <c r="BA128" i="3"/>
  <c r="AY34" i="4"/>
  <c r="X33" i="4" l="1"/>
  <c r="AH98" i="3"/>
  <c r="AH149" i="2"/>
  <c r="X17" i="4"/>
  <c r="X20" i="4" s="1"/>
  <c r="L140" i="3"/>
  <c r="L141" i="3" s="1"/>
  <c r="AJ98" i="3"/>
  <c r="AJ149" i="2"/>
  <c r="S17" i="4"/>
  <c r="S20" i="4" s="1"/>
  <c r="G140" i="3"/>
  <c r="G141" i="3" s="1"/>
  <c r="AF17" i="4"/>
  <c r="AF20" i="4" s="1"/>
  <c r="T140" i="3"/>
  <c r="T141" i="3" s="1"/>
  <c r="AL98" i="3"/>
  <c r="AL149" i="2"/>
  <c r="AD98" i="3"/>
  <c r="AD149" i="2"/>
  <c r="D15" i="5"/>
  <c r="T17" i="4"/>
  <c r="T20" i="4" s="1"/>
  <c r="H140" i="3"/>
  <c r="H141" i="3" s="1"/>
  <c r="AN11" i="4"/>
  <c r="AB98" i="3"/>
  <c r="AB149" i="2"/>
  <c r="G36" i="4"/>
  <c r="U17" i="4"/>
  <c r="U20" i="4" s="1"/>
  <c r="I140" i="3"/>
  <c r="I141" i="3" s="1"/>
  <c r="AC98" i="3"/>
  <c r="AC149" i="2"/>
  <c r="I36" i="4"/>
  <c r="K36" i="4"/>
  <c r="G15" i="5"/>
  <c r="E15" i="5"/>
  <c r="M36" i="4"/>
  <c r="E252" i="3"/>
  <c r="Q36" i="4" s="1"/>
  <c r="E36" i="4" s="1"/>
  <c r="D253" i="3"/>
  <c r="J136" i="3"/>
  <c r="K136" i="3" s="1"/>
  <c r="L136" i="3" s="1"/>
  <c r="M136" i="3" s="1"/>
  <c r="N136" i="3" s="1"/>
  <c r="O136" i="3" s="1"/>
  <c r="U106" i="3"/>
  <c r="U163" i="2"/>
  <c r="AG92" i="4" s="1"/>
  <c r="AB106" i="3"/>
  <c r="AB163" i="2"/>
  <c r="P137" i="3"/>
  <c r="P132" i="3"/>
  <c r="Z6" i="4"/>
  <c r="N242" i="3" s="1"/>
  <c r="AL6" i="4"/>
  <c r="Z242" i="3" s="1"/>
  <c r="F15" i="5"/>
  <c r="M203" i="3"/>
  <c r="Y35" i="4" s="1"/>
  <c r="E7" i="4"/>
  <c r="P6" i="4"/>
  <c r="D242" i="3" s="1"/>
  <c r="Y102" i="3"/>
  <c r="Y156" i="2"/>
  <c r="Y113" i="3" s="1"/>
  <c r="Y114" i="3" s="1"/>
  <c r="AJ11" i="4"/>
  <c r="X98" i="3"/>
  <c r="X149" i="2"/>
  <c r="AE135" i="3"/>
  <c r="AE104" i="3"/>
  <c r="N106" i="3"/>
  <c r="N163" i="2"/>
  <c r="N116" i="3" s="1"/>
  <c r="N117" i="3" s="1"/>
  <c r="AW147" i="2"/>
  <c r="AS147" i="2"/>
  <c r="AR147" i="2"/>
  <c r="AY147" i="2"/>
  <c r="AU147" i="2"/>
  <c r="AT147" i="2"/>
  <c r="AQ147" i="2"/>
  <c r="AV147" i="2"/>
  <c r="AP147" i="2"/>
  <c r="AP148" i="2" s="1"/>
  <c r="AO147" i="2"/>
  <c r="AO148" i="2" s="1"/>
  <c r="AN147" i="2"/>
  <c r="AX147" i="2"/>
  <c r="I102" i="3"/>
  <c r="I156" i="2"/>
  <c r="AM11" i="4"/>
  <c r="AM12" i="4" s="1"/>
  <c r="AA98" i="3"/>
  <c r="AA149" i="2"/>
  <c r="AA6" i="4"/>
  <c r="O242" i="3" s="1"/>
  <c r="C92" i="5" s="1"/>
  <c r="O102" i="3"/>
  <c r="O156" i="2"/>
  <c r="O113" i="3" s="1"/>
  <c r="O114" i="3" s="1"/>
  <c r="C16" i="5"/>
  <c r="C18" i="5" s="1"/>
  <c r="C56" i="4"/>
  <c r="M110" i="3"/>
  <c r="H203" i="3"/>
  <c r="T35" i="4" s="1"/>
  <c r="AG203" i="3"/>
  <c r="AS35" i="4" s="1"/>
  <c r="AM203" i="3"/>
  <c r="AY35" i="4" s="1"/>
  <c r="AS203" i="3"/>
  <c r="BE35" i="4" s="1"/>
  <c r="AV203" i="3"/>
  <c r="BH35" i="4" s="1"/>
  <c r="H46" i="5"/>
  <c r="AI11" i="4"/>
  <c r="W98" i="3"/>
  <c r="W149" i="2"/>
  <c r="S102" i="3"/>
  <c r="S156" i="2"/>
  <c r="S113" i="3" s="1"/>
  <c r="S114" i="3" s="1"/>
  <c r="BI147" i="2"/>
  <c r="BE147" i="2"/>
  <c r="BD147" i="2"/>
  <c r="BK147" i="2"/>
  <c r="BJ147" i="2"/>
  <c r="BH147" i="2"/>
  <c r="BG147" i="2"/>
  <c r="BF147" i="2"/>
  <c r="BC147" i="2"/>
  <c r="BB147" i="2"/>
  <c r="BA147" i="2"/>
  <c r="AZ147" i="2"/>
  <c r="AD6" i="4"/>
  <c r="R242" i="3" s="1"/>
  <c r="AT203" i="3"/>
  <c r="BF35" i="4" s="1"/>
  <c r="T203" i="3"/>
  <c r="AF35" i="4" s="1"/>
  <c r="AK98" i="3"/>
  <c r="AK149" i="2"/>
  <c r="AB129" i="3"/>
  <c r="AC123" i="3"/>
  <c r="G7" i="4"/>
  <c r="AB6" i="4"/>
  <c r="P242" i="3" s="1"/>
  <c r="AC133" i="3"/>
  <c r="AC100" i="3"/>
  <c r="AC155" i="2"/>
  <c r="AF98" i="3"/>
  <c r="AF149" i="2"/>
  <c r="F102" i="3"/>
  <c r="F156" i="2"/>
  <c r="AN12" i="4"/>
  <c r="AN6" i="4"/>
  <c r="AB242" i="3" s="1"/>
  <c r="BC15" i="4"/>
  <c r="BB15" i="4"/>
  <c r="BJ15" i="4"/>
  <c r="BF15" i="4"/>
  <c r="BE15" i="4"/>
  <c r="BD15" i="4"/>
  <c r="BA15" i="4"/>
  <c r="AZ15" i="4"/>
  <c r="BK15" i="4"/>
  <c r="BI15" i="4"/>
  <c r="BG15" i="4"/>
  <c r="BH15" i="4"/>
  <c r="AM31" i="4"/>
  <c r="W106" i="3"/>
  <c r="W163" i="2"/>
  <c r="G106" i="3"/>
  <c r="G163" i="2"/>
  <c r="Y106" i="3"/>
  <c r="Y163" i="2"/>
  <c r="F106" i="3"/>
  <c r="F163" i="2"/>
  <c r="Z203" i="3"/>
  <c r="AL35" i="4" s="1"/>
  <c r="BB203" i="3"/>
  <c r="BN35" i="4" s="1"/>
  <c r="BI203" i="3"/>
  <c r="BU35" i="4" s="1"/>
  <c r="S203" i="3"/>
  <c r="AE35" i="4" s="1"/>
  <c r="BH203" i="3"/>
  <c r="BT35" i="4" s="1"/>
  <c r="AI31" i="4"/>
  <c r="P82" i="4"/>
  <c r="E248" i="3"/>
  <c r="AP68" i="4"/>
  <c r="AE89" i="3"/>
  <c r="AE86" i="3"/>
  <c r="X137" i="3"/>
  <c r="G73" i="4"/>
  <c r="G74" i="4" s="1"/>
  <c r="AM74" i="4"/>
  <c r="AE152" i="2"/>
  <c r="AD153" i="2"/>
  <c r="AG98" i="3"/>
  <c r="AG149" i="2"/>
  <c r="G34" i="4"/>
  <c r="AN131" i="3"/>
  <c r="AN96" i="3"/>
  <c r="AN148" i="2"/>
  <c r="J106" i="3"/>
  <c r="J163" i="2"/>
  <c r="AC137" i="3"/>
  <c r="X102" i="3"/>
  <c r="X156" i="2"/>
  <c r="X113" i="3" s="1"/>
  <c r="X114" i="3" s="1"/>
  <c r="Q11" i="4"/>
  <c r="Q12" i="4" s="1"/>
  <c r="E98" i="3"/>
  <c r="E149" i="2"/>
  <c r="T102" i="3"/>
  <c r="T156" i="2"/>
  <c r="T113" i="3" s="1"/>
  <c r="T114" i="3" s="1"/>
  <c r="I203" i="3"/>
  <c r="U35" i="4" s="1"/>
  <c r="N203" i="3"/>
  <c r="Z35" i="4" s="1"/>
  <c r="D203" i="3"/>
  <c r="P35" i="4" s="1"/>
  <c r="AE203" i="3"/>
  <c r="AQ35" i="4" s="1"/>
  <c r="P203" i="3"/>
  <c r="AB35" i="4" s="1"/>
  <c r="W137" i="3"/>
  <c r="K16" i="4"/>
  <c r="AF33" i="4"/>
  <c r="G64" i="5"/>
  <c r="AJ31" i="4"/>
  <c r="G76" i="4"/>
  <c r="U102" i="3"/>
  <c r="U156" i="2"/>
  <c r="S134" i="3"/>
  <c r="T134" i="3" s="1"/>
  <c r="U134" i="3" s="1"/>
  <c r="V134" i="3" s="1"/>
  <c r="W134" i="3" s="1"/>
  <c r="X134" i="3" s="1"/>
  <c r="Y134" i="3" s="1"/>
  <c r="Z134" i="3" s="1"/>
  <c r="AA134" i="3" s="1"/>
  <c r="AC11" i="4"/>
  <c r="AC12" i="4" s="1"/>
  <c r="Q98" i="3"/>
  <c r="Q149" i="2"/>
  <c r="AI135" i="3"/>
  <c r="AI104" i="3"/>
  <c r="AO31" i="4"/>
  <c r="AH11" i="4"/>
  <c r="AH12" i="4" s="1"/>
  <c r="V98" i="3"/>
  <c r="V149" i="2"/>
  <c r="E137" i="3"/>
  <c r="AA203" i="3"/>
  <c r="AM35" i="4" s="1"/>
  <c r="AH203" i="3"/>
  <c r="AT35" i="4" s="1"/>
  <c r="U203" i="3"/>
  <c r="AG35" i="4" s="1"/>
  <c r="AQ203" i="3"/>
  <c r="BC35" i="4" s="1"/>
  <c r="AB203" i="3"/>
  <c r="AN35" i="4" s="1"/>
  <c r="G16" i="4"/>
  <c r="O58" i="4"/>
  <c r="O95" i="4" s="1"/>
  <c r="AC257" i="3"/>
  <c r="AM6" i="4"/>
  <c r="AA242" i="3" s="1"/>
  <c r="D92" i="5" s="1"/>
  <c r="AH31" i="4"/>
  <c r="D102" i="3"/>
  <c r="D103" i="3" s="1"/>
  <c r="E103" i="3" s="1"/>
  <c r="F103" i="3" s="1"/>
  <c r="G103" i="3" s="1"/>
  <c r="H103" i="3" s="1"/>
  <c r="I103" i="3" s="1"/>
  <c r="J103" i="3" s="1"/>
  <c r="K103" i="3" s="1"/>
  <c r="L103" i="3" s="1"/>
  <c r="M103" i="3" s="1"/>
  <c r="N103" i="3" s="1"/>
  <c r="O103" i="3" s="1"/>
  <c r="P103" i="3" s="1"/>
  <c r="Q103" i="3" s="1"/>
  <c r="R103" i="3" s="1"/>
  <c r="S103" i="3" s="1"/>
  <c r="T103" i="3" s="1"/>
  <c r="U103" i="3" s="1"/>
  <c r="V103" i="3" s="1"/>
  <c r="W103" i="3" s="1"/>
  <c r="X103" i="3" s="1"/>
  <c r="Y103" i="3" s="1"/>
  <c r="Z103" i="3" s="1"/>
  <c r="AA103" i="3" s="1"/>
  <c r="AB103" i="3" s="1"/>
  <c r="D156" i="2"/>
  <c r="D113" i="3" s="1"/>
  <c r="D114" i="3" s="1"/>
  <c r="D115" i="3" s="1"/>
  <c r="Q31" i="4"/>
  <c r="G102" i="3"/>
  <c r="S33" i="4" s="1"/>
  <c r="G156" i="2"/>
  <c r="G113" i="3" s="1"/>
  <c r="G114" i="3" s="1"/>
  <c r="AD135" i="3"/>
  <c r="AD136" i="3" s="1"/>
  <c r="AE136" i="3" s="1"/>
  <c r="AF136" i="3" s="1"/>
  <c r="AG136" i="3" s="1"/>
  <c r="AH136" i="3" s="1"/>
  <c r="AI136" i="3" s="1"/>
  <c r="AD104" i="3"/>
  <c r="AD105" i="3" s="1"/>
  <c r="AE105" i="3" s="1"/>
  <c r="AF105" i="3" s="1"/>
  <c r="AG105" i="3" s="1"/>
  <c r="AH105" i="3" s="1"/>
  <c r="AI105" i="3" s="1"/>
  <c r="H102" i="3"/>
  <c r="H156" i="2"/>
  <c r="R102" i="3"/>
  <c r="R156" i="2"/>
  <c r="R113" i="3" s="1"/>
  <c r="R114" i="3" s="1"/>
  <c r="AW203" i="3"/>
  <c r="BI35" i="4" s="1"/>
  <c r="BD203" i="3"/>
  <c r="BP35" i="4" s="1"/>
  <c r="AP203" i="3"/>
  <c r="BB35" i="4" s="1"/>
  <c r="BC203" i="3"/>
  <c r="BO35" i="4" s="1"/>
  <c r="AN203" i="3"/>
  <c r="AZ35" i="4" s="1"/>
  <c r="AI12" i="4"/>
  <c r="AI6" i="4"/>
  <c r="W242" i="3" s="1"/>
  <c r="C77" i="4"/>
  <c r="C83" i="4" s="1"/>
  <c r="O83" i="4"/>
  <c r="O106" i="3"/>
  <c r="O163" i="2"/>
  <c r="O116" i="3" s="1"/>
  <c r="O117" i="3" s="1"/>
  <c r="T106" i="3"/>
  <c r="T163" i="2"/>
  <c r="H110" i="3"/>
  <c r="E73" i="4"/>
  <c r="E74" i="4" s="1"/>
  <c r="AA74" i="4"/>
  <c r="AN129" i="3"/>
  <c r="AO123" i="3"/>
  <c r="H106" i="3"/>
  <c r="T33" i="4" s="1"/>
  <c r="H163" i="2"/>
  <c r="H116" i="3" s="1"/>
  <c r="H117" i="3" s="1"/>
  <c r="BB145" i="2"/>
  <c r="BA146" i="2"/>
  <c r="AO7" i="4"/>
  <c r="V137" i="3"/>
  <c r="V11" i="4"/>
  <c r="J98" i="3"/>
  <c r="V33" i="4" s="1"/>
  <c r="J149" i="2"/>
  <c r="Q6" i="4"/>
  <c r="E242" i="3" s="1"/>
  <c r="J203" i="3"/>
  <c r="V35" i="4" s="1"/>
  <c r="O203" i="3"/>
  <c r="AA35" i="4" s="1"/>
  <c r="BJ203" i="3"/>
  <c r="BV35" i="4" s="1"/>
  <c r="W203" i="3"/>
  <c r="AI35" i="4" s="1"/>
  <c r="AZ203" i="3"/>
  <c r="BL35" i="4" s="1"/>
  <c r="Q106" i="3"/>
  <c r="Q163" i="2"/>
  <c r="M16" i="4"/>
  <c r="O24" i="4"/>
  <c r="C147" i="3"/>
  <c r="C148" i="3" s="1"/>
  <c r="I73" i="4"/>
  <c r="I74" i="4" s="1"/>
  <c r="AY74" i="4"/>
  <c r="K76" i="4"/>
  <c r="AE98" i="3"/>
  <c r="AE149" i="2"/>
  <c r="E106" i="3"/>
  <c r="E163" i="2"/>
  <c r="R11" i="4"/>
  <c r="F98" i="3"/>
  <c r="F149" i="2"/>
  <c r="G110" i="3" s="1"/>
  <c r="C28" i="5"/>
  <c r="C29" i="5" s="1"/>
  <c r="C25" i="4"/>
  <c r="P106" i="3"/>
  <c r="P163" i="2"/>
  <c r="P116" i="3" s="1"/>
  <c r="P117" i="3" s="1"/>
  <c r="D129" i="3"/>
  <c r="D130" i="3" s="1"/>
  <c r="E130" i="3" s="1"/>
  <c r="F130" i="3" s="1"/>
  <c r="G130" i="3" s="1"/>
  <c r="H130" i="3" s="1"/>
  <c r="I130" i="3" s="1"/>
  <c r="J130" i="3" s="1"/>
  <c r="K130" i="3" s="1"/>
  <c r="L130" i="3" s="1"/>
  <c r="M130" i="3" s="1"/>
  <c r="N130" i="3" s="1"/>
  <c r="O130" i="3" s="1"/>
  <c r="P130" i="3" s="1"/>
  <c r="Q130" i="3" s="1"/>
  <c r="R130" i="3" s="1"/>
  <c r="S130" i="3" s="1"/>
  <c r="T130" i="3" s="1"/>
  <c r="U130" i="3" s="1"/>
  <c r="V130" i="3" s="1"/>
  <c r="W130" i="3" s="1"/>
  <c r="X130" i="3" s="1"/>
  <c r="Y130" i="3" s="1"/>
  <c r="Z130" i="3" s="1"/>
  <c r="AA130" i="3" s="1"/>
  <c r="AB130" i="3" s="1"/>
  <c r="AC130" i="3" s="1"/>
  <c r="AD130" i="3" s="1"/>
  <c r="AE130" i="3" s="1"/>
  <c r="AF130" i="3" s="1"/>
  <c r="AG130" i="3" s="1"/>
  <c r="AH130" i="3" s="1"/>
  <c r="AI130" i="3" s="1"/>
  <c r="AJ130" i="3" s="1"/>
  <c r="AK130" i="3" s="1"/>
  <c r="AL130" i="3" s="1"/>
  <c r="AM130" i="3" s="1"/>
  <c r="AN130" i="3" s="1"/>
  <c r="AO130" i="3" s="1"/>
  <c r="AP130" i="3" s="1"/>
  <c r="AQ130" i="3" s="1"/>
  <c r="AR130" i="3" s="1"/>
  <c r="AS130" i="3" s="1"/>
  <c r="AT130" i="3" s="1"/>
  <c r="AU130" i="3" s="1"/>
  <c r="AV130" i="3" s="1"/>
  <c r="AW130" i="3" s="1"/>
  <c r="AX130" i="3" s="1"/>
  <c r="AY130" i="3" s="1"/>
  <c r="AZ130" i="3" s="1"/>
  <c r="BA130" i="3" s="1"/>
  <c r="BB130" i="3" s="1"/>
  <c r="BC130" i="3" s="1"/>
  <c r="BD130" i="3" s="1"/>
  <c r="BE130" i="3" s="1"/>
  <c r="BF130" i="3" s="1"/>
  <c r="BG130" i="3" s="1"/>
  <c r="BH130" i="3" s="1"/>
  <c r="BI130" i="3" s="1"/>
  <c r="BJ130" i="3" s="1"/>
  <c r="BK130" i="3" s="1"/>
  <c r="E123" i="3"/>
  <c r="AK11" i="4"/>
  <c r="Y98" i="3"/>
  <c r="AK33" i="4" s="1"/>
  <c r="Y149" i="2"/>
  <c r="AI98" i="3"/>
  <c r="AI149" i="2"/>
  <c r="P86" i="2"/>
  <c r="K102" i="3"/>
  <c r="W33" i="4" s="1"/>
  <c r="K156" i="2"/>
  <c r="K113" i="3" s="1"/>
  <c r="K114" i="3" s="1"/>
  <c r="P113" i="3"/>
  <c r="P114" i="3" s="1"/>
  <c r="AC6" i="4"/>
  <c r="Q242" i="3" s="1"/>
  <c r="P37" i="4"/>
  <c r="BL7" i="4"/>
  <c r="AZ257" i="3"/>
  <c r="AZ131" i="3"/>
  <c r="AZ96" i="3"/>
  <c r="AZ148" i="2"/>
  <c r="V31" i="4"/>
  <c r="F101" i="3"/>
  <c r="G101" i="3" s="1"/>
  <c r="H101" i="3" s="1"/>
  <c r="I101" i="3" s="1"/>
  <c r="J101" i="3" s="1"/>
  <c r="K101" i="3" s="1"/>
  <c r="L101" i="3" s="1"/>
  <c r="M101" i="3" s="1"/>
  <c r="N101" i="3" s="1"/>
  <c r="O101" i="3" s="1"/>
  <c r="P101" i="3" s="1"/>
  <c r="Q101" i="3" s="1"/>
  <c r="R101" i="3" s="1"/>
  <c r="S101" i="3" s="1"/>
  <c r="T101" i="3" s="1"/>
  <c r="U101" i="3" s="1"/>
  <c r="V101" i="3" s="1"/>
  <c r="W101" i="3" s="1"/>
  <c r="X101" i="3" s="1"/>
  <c r="Y101" i="3" s="1"/>
  <c r="Z101" i="3" s="1"/>
  <c r="AA101" i="3" s="1"/>
  <c r="AB101" i="3" s="1"/>
  <c r="AC101" i="3" s="1"/>
  <c r="L113" i="3"/>
  <c r="L114" i="3" s="1"/>
  <c r="R106" i="3"/>
  <c r="R163" i="2"/>
  <c r="AD203" i="3"/>
  <c r="AP35" i="4" s="1"/>
  <c r="AK203" i="3"/>
  <c r="AW35" i="4" s="1"/>
  <c r="F203" i="3"/>
  <c r="R35" i="4" s="1"/>
  <c r="AI203" i="3"/>
  <c r="AU35" i="4" s="1"/>
  <c r="E203" i="3"/>
  <c r="Q35" i="4" s="1"/>
  <c r="U33" i="4"/>
  <c r="I106" i="3"/>
  <c r="I163" i="2"/>
  <c r="AK31" i="4"/>
  <c r="Z11" i="4"/>
  <c r="Z12" i="4" s="1"/>
  <c r="N98" i="3"/>
  <c r="Z33" i="4" s="1"/>
  <c r="N149" i="2"/>
  <c r="O86" i="2"/>
  <c r="Q65" i="4"/>
  <c r="F64" i="3"/>
  <c r="BA159" i="2"/>
  <c r="AZ160" i="2"/>
  <c r="Y6" i="4"/>
  <c r="M242" i="3" s="1"/>
  <c r="Y12" i="4"/>
  <c r="AD11" i="4"/>
  <c r="AD12" i="4" s="1"/>
  <c r="R98" i="3"/>
  <c r="AD33" i="4" s="1"/>
  <c r="R149" i="2"/>
  <c r="AL11" i="4"/>
  <c r="AL12" i="4" s="1"/>
  <c r="Z98" i="3"/>
  <c r="Z149" i="2"/>
  <c r="AH6" i="4"/>
  <c r="V242" i="3" s="1"/>
  <c r="J137" i="3"/>
  <c r="F134" i="3"/>
  <c r="G134" i="3" s="1"/>
  <c r="H134" i="3" s="1"/>
  <c r="I134" i="3" s="1"/>
  <c r="J134" i="3" s="1"/>
  <c r="K134" i="3" s="1"/>
  <c r="L134" i="3" s="1"/>
  <c r="M134" i="3" s="1"/>
  <c r="N134" i="3" s="1"/>
  <c r="O134" i="3" s="1"/>
  <c r="AF135" i="3"/>
  <c r="AF104" i="3"/>
  <c r="AA106" i="3"/>
  <c r="AA163" i="2"/>
  <c r="AX203" i="3"/>
  <c r="BJ35" i="4" s="1"/>
  <c r="BE203" i="3"/>
  <c r="BQ35" i="4" s="1"/>
  <c r="V203" i="3"/>
  <c r="AH35" i="4" s="1"/>
  <c r="AU203" i="3"/>
  <c r="BG35" i="4" s="1"/>
  <c r="Q203" i="3"/>
  <c r="AC35" i="4" s="1"/>
  <c r="M102" i="3"/>
  <c r="Y33" i="4" s="1"/>
  <c r="M156" i="2"/>
  <c r="M113" i="3" s="1"/>
  <c r="M114" i="3" s="1"/>
  <c r="V102" i="3"/>
  <c r="V156" i="2"/>
  <c r="V113" i="3" s="1"/>
  <c r="V114" i="3" s="1"/>
  <c r="X106" i="3"/>
  <c r="X163" i="2"/>
  <c r="X116" i="3" s="1"/>
  <c r="X117" i="3" s="1"/>
  <c r="AJ6" i="4"/>
  <c r="X242" i="3" s="1"/>
  <c r="AJ12" i="4"/>
  <c r="P129" i="3"/>
  <c r="Q123" i="3"/>
  <c r="X92" i="4"/>
  <c r="L110" i="3"/>
  <c r="AC106" i="3"/>
  <c r="AC163" i="2"/>
  <c r="AC116" i="3" s="1"/>
  <c r="AC117" i="3" s="1"/>
  <c r="W113" i="3"/>
  <c r="W114" i="3" s="1"/>
  <c r="V136" i="3"/>
  <c r="W136" i="3" s="1"/>
  <c r="X136" i="3" s="1"/>
  <c r="Y136" i="3" s="1"/>
  <c r="Z136" i="3" s="1"/>
  <c r="AA136" i="3" s="1"/>
  <c r="BK74" i="4"/>
  <c r="K73" i="4"/>
  <c r="K74" i="4" s="1"/>
  <c r="W12" i="4"/>
  <c r="W6" i="4"/>
  <c r="K242" i="3" s="1"/>
  <c r="Y137" i="3"/>
  <c r="Z31" i="4"/>
  <c r="D107" i="3"/>
  <c r="D106" i="3"/>
  <c r="D163" i="2"/>
  <c r="D116" i="3" s="1"/>
  <c r="D117" i="3" s="1"/>
  <c r="D118" i="3" s="1"/>
  <c r="U110" i="3"/>
  <c r="U111" i="3" s="1"/>
  <c r="AO159" i="2"/>
  <c r="AN160" i="2"/>
  <c r="AB102" i="3"/>
  <c r="AB156" i="2"/>
  <c r="AL31" i="4"/>
  <c r="BA129" i="3"/>
  <c r="BB123" i="3"/>
  <c r="AA11" i="4"/>
  <c r="AA12" i="4" s="1"/>
  <c r="O98" i="3"/>
  <c r="O149" i="2"/>
  <c r="S106" i="3"/>
  <c r="AE33" i="4" s="1"/>
  <c r="S163" i="2"/>
  <c r="S116" i="3" s="1"/>
  <c r="S117" i="3" s="1"/>
  <c r="AE11" i="4"/>
  <c r="AE12" i="4" s="1"/>
  <c r="K203" i="3"/>
  <c r="W35" i="4" s="1"/>
  <c r="R203" i="3"/>
  <c r="AD35" i="4" s="1"/>
  <c r="AR203" i="3"/>
  <c r="BD35" i="4" s="1"/>
  <c r="BG203" i="3"/>
  <c r="BS35" i="4" s="1"/>
  <c r="AC203" i="3"/>
  <c r="AO35" i="4" s="1"/>
  <c r="E102" i="3"/>
  <c r="E156" i="2"/>
  <c r="E113" i="3" s="1"/>
  <c r="E114" i="3" s="1"/>
  <c r="AG17" i="4"/>
  <c r="AG20" i="4" s="1"/>
  <c r="U140" i="3"/>
  <c r="U141" i="3" s="1"/>
  <c r="AB137" i="3"/>
  <c r="AB132" i="3"/>
  <c r="I34" i="4"/>
  <c r="AK159" i="2"/>
  <c r="AJ160" i="2"/>
  <c r="P41" i="4"/>
  <c r="E31" i="4"/>
  <c r="D97" i="3"/>
  <c r="Z106" i="3"/>
  <c r="Z163" i="2"/>
  <c r="Z116" i="3" s="1"/>
  <c r="Z117" i="3" s="1"/>
  <c r="AG106" i="3"/>
  <c r="AG163" i="2"/>
  <c r="AB11" i="4"/>
  <c r="P98" i="3"/>
  <c r="AB33" i="4" s="1"/>
  <c r="P149" i="2"/>
  <c r="N137" i="3"/>
  <c r="AG33" i="4"/>
  <c r="V106" i="3"/>
  <c r="V163" i="2"/>
  <c r="L116" i="3"/>
  <c r="L117" i="3" s="1"/>
  <c r="BA152" i="2"/>
  <c r="AZ153" i="2"/>
  <c r="AQ131" i="3"/>
  <c r="AQ96" i="3"/>
  <c r="AQ148" i="2"/>
  <c r="F51" i="3"/>
  <c r="R88" i="4" s="1"/>
  <c r="R90" i="4" s="1"/>
  <c r="G34" i="3"/>
  <c r="N113" i="3"/>
  <c r="N114" i="3" s="1"/>
  <c r="I76" i="4"/>
  <c r="Z137" i="3"/>
  <c r="AA31" i="4"/>
  <c r="V6" i="4"/>
  <c r="J242" i="3" s="1"/>
  <c r="V12" i="4"/>
  <c r="M116" i="3"/>
  <c r="M117" i="3" s="1"/>
  <c r="AA102" i="3"/>
  <c r="AA156" i="2"/>
  <c r="AA113" i="3" s="1"/>
  <c r="AA114" i="3" s="1"/>
  <c r="AF203" i="3"/>
  <c r="AR35" i="4" s="1"/>
  <c r="AL203" i="3"/>
  <c r="AX35" i="4" s="1"/>
  <c r="BK203" i="3"/>
  <c r="BW35" i="4" s="1"/>
  <c r="L203" i="3"/>
  <c r="X35" i="4" s="1"/>
  <c r="AO203" i="3"/>
  <c r="BA35" i="4" s="1"/>
  <c r="Z102" i="3"/>
  <c r="Z156" i="2"/>
  <c r="Z113" i="3" s="1"/>
  <c r="Z114" i="3" s="1"/>
  <c r="P11" i="4"/>
  <c r="D99" i="3"/>
  <c r="D98" i="3"/>
  <c r="P33" i="4" s="1"/>
  <c r="D149" i="2"/>
  <c r="AM98" i="3"/>
  <c r="AM149" i="2"/>
  <c r="E16" i="4"/>
  <c r="D144" i="3"/>
  <c r="D145" i="3" s="1"/>
  <c r="D137" i="3"/>
  <c r="D132" i="3"/>
  <c r="R6" i="4"/>
  <c r="F242" i="3" s="1"/>
  <c r="R12" i="4"/>
  <c r="H15" i="5"/>
  <c r="U92" i="4"/>
  <c r="I110" i="3"/>
  <c r="I111" i="3" s="1"/>
  <c r="AB31" i="4"/>
  <c r="AK6" i="4"/>
  <c r="Y242" i="3" s="1"/>
  <c r="AK12" i="4"/>
  <c r="AN31" i="4"/>
  <c r="AO152" i="2"/>
  <c r="AN153" i="2"/>
  <c r="AS145" i="2"/>
  <c r="AR146" i="2"/>
  <c r="J113" i="3"/>
  <c r="J114" i="3" s="1"/>
  <c r="AF92" i="4"/>
  <c r="T110" i="3"/>
  <c r="T111" i="3" s="1"/>
  <c r="AC134" i="3"/>
  <c r="O74" i="4"/>
  <c r="O84" i="4" s="1"/>
  <c r="C73" i="4"/>
  <c r="C74" i="4" s="1"/>
  <c r="O137" i="3"/>
  <c r="AY203" i="3"/>
  <c r="BK35" i="4" s="1"/>
  <c r="BF203" i="3"/>
  <c r="BR35" i="4" s="1"/>
  <c r="G203" i="3"/>
  <c r="S35" i="4" s="1"/>
  <c r="X203" i="3"/>
  <c r="AJ35" i="4" s="1"/>
  <c r="BA203" i="3"/>
  <c r="BM35" i="4" s="1"/>
  <c r="AH106" i="3"/>
  <c r="AH163" i="2"/>
  <c r="I16" i="4"/>
  <c r="AA33" i="4" l="1"/>
  <c r="E107" i="3"/>
  <c r="F107" i="3" s="1"/>
  <c r="G107" i="3" s="1"/>
  <c r="H107" i="3" s="1"/>
  <c r="I107" i="3" s="1"/>
  <c r="J107" i="3" s="1"/>
  <c r="K107" i="3" s="1"/>
  <c r="L107" i="3" s="1"/>
  <c r="M107" i="3" s="1"/>
  <c r="N107" i="3" s="1"/>
  <c r="O107" i="3" s="1"/>
  <c r="AH116" i="3"/>
  <c r="AH117" i="3" s="1"/>
  <c r="E11" i="4"/>
  <c r="V116" i="3"/>
  <c r="V117" i="3" s="1"/>
  <c r="I116" i="3"/>
  <c r="I117" i="3" s="1"/>
  <c r="T92" i="4"/>
  <c r="R33" i="4"/>
  <c r="AI33" i="4"/>
  <c r="Q17" i="4"/>
  <c r="Q20" i="4" s="1"/>
  <c r="E140" i="3"/>
  <c r="E141" i="3" s="1"/>
  <c r="AL17" i="4"/>
  <c r="AL20" i="4" s="1"/>
  <c r="Z140" i="3"/>
  <c r="Z141" i="3" s="1"/>
  <c r="Z17" i="4"/>
  <c r="Z20" i="4" s="1"/>
  <c r="N140" i="3"/>
  <c r="N141" i="3" s="1"/>
  <c r="AC17" i="4"/>
  <c r="AC20" i="4" s="1"/>
  <c r="Q140" i="3"/>
  <c r="Q141" i="3" s="1"/>
  <c r="AD17" i="4"/>
  <c r="AD20" i="4" s="1"/>
  <c r="R140" i="3"/>
  <c r="R141" i="3" s="1"/>
  <c r="AA17" i="4"/>
  <c r="AA20" i="4" s="1"/>
  <c r="O140" i="3"/>
  <c r="O141" i="3" s="1"/>
  <c r="G111" i="3"/>
  <c r="AH17" i="4"/>
  <c r="AH20" i="4" s="1"/>
  <c r="V140" i="3"/>
  <c r="V141" i="3" s="1"/>
  <c r="AI17" i="4"/>
  <c r="AI20" i="4" s="1"/>
  <c r="W140" i="3"/>
  <c r="W141" i="3" s="1"/>
  <c r="AM110" i="3"/>
  <c r="AM111" i="3" s="1"/>
  <c r="G51" i="3"/>
  <c r="S88" i="4" s="1"/>
  <c r="S90" i="4" s="1"/>
  <c r="H34" i="3"/>
  <c r="AB113" i="3"/>
  <c r="AB114" i="3" s="1"/>
  <c r="AZ98" i="3"/>
  <c r="AZ149" i="2"/>
  <c r="AD106" i="3"/>
  <c r="AD163" i="2"/>
  <c r="AD116" i="3" s="1"/>
  <c r="AD117" i="3" s="1"/>
  <c r="J116" i="3"/>
  <c r="J117" i="3" s="1"/>
  <c r="BF34" i="4"/>
  <c r="D47" i="5"/>
  <c r="D51" i="5" s="1"/>
  <c r="H139" i="5"/>
  <c r="H103" i="5"/>
  <c r="H121" i="5"/>
  <c r="G6" i="4"/>
  <c r="AO98" i="3"/>
  <c r="AO149" i="2"/>
  <c r="AJ92" i="4"/>
  <c r="X110" i="3"/>
  <c r="BC145" i="2"/>
  <c r="BB146" i="2"/>
  <c r="AN135" i="3"/>
  <c r="AN136" i="3" s="1"/>
  <c r="AN104" i="3"/>
  <c r="AZ31" i="4" s="1"/>
  <c r="G31" i="4"/>
  <c r="C48" i="5"/>
  <c r="F107" i="5"/>
  <c r="F125" i="5"/>
  <c r="F143" i="5"/>
  <c r="F11" i="4"/>
  <c r="AR131" i="3"/>
  <c r="AR96" i="3"/>
  <c r="AR148" i="2"/>
  <c r="P93" i="4"/>
  <c r="E97" i="3"/>
  <c r="BO15" i="4"/>
  <c r="BN15" i="4"/>
  <c r="BW15" i="4"/>
  <c r="BV15" i="4"/>
  <c r="BU15" i="4"/>
  <c r="BT15" i="4"/>
  <c r="BS15" i="4"/>
  <c r="BR15" i="4"/>
  <c r="BQ15" i="4"/>
  <c r="BP15" i="4"/>
  <c r="BM15" i="4"/>
  <c r="BL15" i="4"/>
  <c r="Q116" i="3"/>
  <c r="Q117" i="3" s="1"/>
  <c r="BA131" i="3"/>
  <c r="BA96" i="3"/>
  <c r="BA148" i="2"/>
  <c r="C64" i="5"/>
  <c r="AM17" i="4"/>
  <c r="AM20" i="4" s="1"/>
  <c r="AA140" i="3"/>
  <c r="AA141" i="3" s="1"/>
  <c r="AQ68" i="4"/>
  <c r="AF89" i="3"/>
  <c r="AF86" i="3"/>
  <c r="F116" i="3"/>
  <c r="F117" i="3" s="1"/>
  <c r="BJ34" i="4"/>
  <c r="S92" i="4"/>
  <c r="AC129" i="3"/>
  <c r="AD123" i="3"/>
  <c r="AM92" i="4"/>
  <c r="AA110" i="3"/>
  <c r="AP98" i="3"/>
  <c r="AP149" i="2"/>
  <c r="AJ33" i="4"/>
  <c r="U116" i="3"/>
  <c r="U117" i="3" s="1"/>
  <c r="AC92" i="4"/>
  <c r="Q110" i="3"/>
  <c r="AN98" i="3"/>
  <c r="AN149" i="2"/>
  <c r="AD133" i="3"/>
  <c r="AD137" i="3" s="1"/>
  <c r="AD100" i="3"/>
  <c r="AP31" i="4" s="1"/>
  <c r="AD155" i="2"/>
  <c r="AD257" i="3"/>
  <c r="AP7" i="4"/>
  <c r="BB34" i="4"/>
  <c r="AF110" i="3"/>
  <c r="AF111" i="3" s="1"/>
  <c r="AM33" i="4"/>
  <c r="AN92" i="4"/>
  <c r="AB110" i="3"/>
  <c r="AT145" i="2"/>
  <c r="AS146" i="2"/>
  <c r="AI110" i="3"/>
  <c r="AI111" i="3" s="1"/>
  <c r="M35" i="4"/>
  <c r="K35" i="4"/>
  <c r="C95" i="4"/>
  <c r="C96" i="4" s="1"/>
  <c r="O96" i="4"/>
  <c r="O97" i="4" s="1"/>
  <c r="AH33" i="4"/>
  <c r="AC33" i="4"/>
  <c r="AF152" i="2"/>
  <c r="AE153" i="2"/>
  <c r="Y116" i="3"/>
  <c r="Y117" i="3" s="1"/>
  <c r="BC34" i="4"/>
  <c r="AN33" i="4"/>
  <c r="AL110" i="3"/>
  <c r="AL111" i="3" s="1"/>
  <c r="AF106" i="3"/>
  <c r="AF163" i="2"/>
  <c r="AN133" i="3"/>
  <c r="AN134" i="3" s="1"/>
  <c r="AN100" i="3"/>
  <c r="AN155" i="2"/>
  <c r="AB92" i="4"/>
  <c r="P110" i="3"/>
  <c r="AA92" i="4"/>
  <c r="O110" i="3"/>
  <c r="AP159" i="2"/>
  <c r="AO160" i="2"/>
  <c r="F64" i="5"/>
  <c r="Q129" i="3"/>
  <c r="R123" i="3"/>
  <c r="BL6" i="4"/>
  <c r="AZ242" i="3" s="1"/>
  <c r="V92" i="4"/>
  <c r="J110" i="3"/>
  <c r="D146" i="3"/>
  <c r="H148" i="5"/>
  <c r="H112" i="5"/>
  <c r="H130" i="5"/>
  <c r="Q92" i="4"/>
  <c r="E110" i="3"/>
  <c r="AN137" i="3"/>
  <c r="AN132" i="3"/>
  <c r="BH34" i="4"/>
  <c r="F148" i="5"/>
  <c r="F112" i="5"/>
  <c r="F130" i="5"/>
  <c r="C26" i="4"/>
  <c r="C84" i="4"/>
  <c r="AJ135" i="3"/>
  <c r="AJ136" i="3" s="1"/>
  <c r="AJ104" i="3"/>
  <c r="AJ105" i="3" s="1"/>
  <c r="Q33" i="4"/>
  <c r="E33" i="4" s="1"/>
  <c r="AN257" i="3"/>
  <c r="Q82" i="4"/>
  <c r="F248" i="3"/>
  <c r="BG34" i="4"/>
  <c r="M111" i="3"/>
  <c r="Y44" i="4" s="1"/>
  <c r="Y47" i="4" s="1"/>
  <c r="M256" i="3"/>
  <c r="M258" i="3" s="1"/>
  <c r="N259" i="3" s="1"/>
  <c r="Z39" i="4" s="1"/>
  <c r="V17" i="4"/>
  <c r="V20" i="4" s="1"/>
  <c r="J140" i="3"/>
  <c r="J141" i="3" s="1"/>
  <c r="H111" i="3"/>
  <c r="J148" i="5"/>
  <c r="J112" i="5"/>
  <c r="J130" i="5"/>
  <c r="AL159" i="2"/>
  <c r="AK160" i="2"/>
  <c r="AJ17" i="4"/>
  <c r="AJ20" i="4" s="1"/>
  <c r="X140" i="3"/>
  <c r="X141" i="3" s="1"/>
  <c r="Y17" i="4"/>
  <c r="Y20" i="4" s="1"/>
  <c r="M140" i="3"/>
  <c r="M141" i="3" s="1"/>
  <c r="AD101" i="3"/>
  <c r="T116" i="3"/>
  <c r="T117" i="3" s="1"/>
  <c r="AF44" i="4" s="1"/>
  <c r="AF47" i="4" s="1"/>
  <c r="E115" i="3"/>
  <c r="F115" i="3" s="1"/>
  <c r="G115" i="3" s="1"/>
  <c r="H115" i="3" s="1"/>
  <c r="I115" i="3" s="1"/>
  <c r="J115" i="3" s="1"/>
  <c r="K115" i="3" s="1"/>
  <c r="L115" i="3" s="1"/>
  <c r="M115" i="3" s="1"/>
  <c r="N115" i="3" s="1"/>
  <c r="O115" i="3" s="1"/>
  <c r="P115" i="3" s="1"/>
  <c r="Q115" i="3" s="1"/>
  <c r="R115" i="3" s="1"/>
  <c r="S115" i="3" s="1"/>
  <c r="T115" i="3" s="1"/>
  <c r="AZ7" i="4"/>
  <c r="G116" i="3"/>
  <c r="G117" i="3" s="1"/>
  <c r="BI34" i="4"/>
  <c r="AN17" i="4"/>
  <c r="AN20" i="4" s="1"/>
  <c r="AB140" i="3"/>
  <c r="AK110" i="3"/>
  <c r="AK111" i="3" s="1"/>
  <c r="AI92" i="4"/>
  <c r="W110" i="3"/>
  <c r="Y92" i="4"/>
  <c r="T256" i="3"/>
  <c r="T258" i="3" s="1"/>
  <c r="U259" i="3" s="1"/>
  <c r="AG39" i="4" s="1"/>
  <c r="I256" i="3"/>
  <c r="I258" i="3" s="1"/>
  <c r="J259" i="3" s="1"/>
  <c r="V39" i="4" s="1"/>
  <c r="P138" i="3"/>
  <c r="Q132" i="3"/>
  <c r="P79" i="4"/>
  <c r="E253" i="3"/>
  <c r="AD92" i="4"/>
  <c r="R110" i="3"/>
  <c r="AP152" i="2"/>
  <c r="AO153" i="2"/>
  <c r="R17" i="4"/>
  <c r="R20" i="4" s="1"/>
  <c r="F140" i="3"/>
  <c r="F141" i="3" s="1"/>
  <c r="AD134" i="3"/>
  <c r="P92" i="4"/>
  <c r="D110" i="3"/>
  <c r="AZ133" i="3"/>
  <c r="AZ134" i="3" s="1"/>
  <c r="AZ100" i="3"/>
  <c r="BL31" i="4" s="1"/>
  <c r="AZ155" i="2"/>
  <c r="BL11" i="4" s="1"/>
  <c r="G11" i="4"/>
  <c r="G12" i="4" s="1"/>
  <c r="AK92" i="4"/>
  <c r="Y110" i="3"/>
  <c r="R92" i="4"/>
  <c r="F110" i="3"/>
  <c r="I35" i="4"/>
  <c r="D64" i="5"/>
  <c r="BK34" i="4"/>
  <c r="AC102" i="3"/>
  <c r="AC103" i="3" s="1"/>
  <c r="AC156" i="2"/>
  <c r="AC113" i="3" s="1"/>
  <c r="AC114" i="3" s="1"/>
  <c r="C17" i="5"/>
  <c r="C7" i="5"/>
  <c r="C57" i="4"/>
  <c r="C58" i="4"/>
  <c r="C99" i="4" s="1"/>
  <c r="I113" i="3"/>
  <c r="I114" i="3" s="1"/>
  <c r="U44" i="4" s="1"/>
  <c r="U47" i="4" s="1"/>
  <c r="P12" i="4"/>
  <c r="AC110" i="3"/>
  <c r="AC111" i="3" s="1"/>
  <c r="AO44" i="4" s="1"/>
  <c r="AO47" i="4" s="1"/>
  <c r="AH110" i="3"/>
  <c r="AH111" i="3" s="1"/>
  <c r="AE110" i="3"/>
  <c r="AE111" i="3" s="1"/>
  <c r="W17" i="4"/>
  <c r="W20" i="4" s="1"/>
  <c r="K140" i="3"/>
  <c r="K141" i="3" s="1"/>
  <c r="D138" i="3"/>
  <c r="D139" i="3" s="1"/>
  <c r="E132" i="3"/>
  <c r="BB152" i="2"/>
  <c r="BA153" i="2"/>
  <c r="BM7" i="4" s="1"/>
  <c r="AG116" i="3"/>
  <c r="AG117" i="3" s="1"/>
  <c r="AE17" i="4"/>
  <c r="AE20" i="4" s="1"/>
  <c r="S140" i="3"/>
  <c r="S141" i="3" s="1"/>
  <c r="BB129" i="3"/>
  <c r="BC123" i="3"/>
  <c r="AZ135" i="3"/>
  <c r="AZ136" i="3" s="1"/>
  <c r="AZ104" i="3"/>
  <c r="G35" i="4"/>
  <c r="K15" i="4"/>
  <c r="L148" i="5" s="1"/>
  <c r="AZ34" i="4"/>
  <c r="F113" i="3"/>
  <c r="F114" i="3" s="1"/>
  <c r="C47" i="5"/>
  <c r="C51" i="5" s="1"/>
  <c r="F139" i="5"/>
  <c r="F103" i="5"/>
  <c r="F121" i="5"/>
  <c r="E6" i="4"/>
  <c r="E12" i="4"/>
  <c r="AB116" i="3"/>
  <c r="AB117" i="3" s="1"/>
  <c r="AO33" i="4"/>
  <c r="BB159" i="2"/>
  <c r="BA160" i="2"/>
  <c r="E64" i="5"/>
  <c r="S110" i="3"/>
  <c r="AO129" i="3"/>
  <c r="AP123" i="3"/>
  <c r="W116" i="3"/>
  <c r="W117" i="3" s="1"/>
  <c r="BA34" i="4"/>
  <c r="K116" i="3"/>
  <c r="K117" i="3" s="1"/>
  <c r="AE106" i="3"/>
  <c r="AE163" i="2"/>
  <c r="AE116" i="3" s="1"/>
  <c r="AE117" i="3" s="1"/>
  <c r="Z92" i="4"/>
  <c r="N110" i="3"/>
  <c r="AZ132" i="3"/>
  <c r="AK17" i="4"/>
  <c r="AK20" i="4" s="1"/>
  <c r="Y140" i="3"/>
  <c r="Y141" i="3" s="1"/>
  <c r="E99" i="3"/>
  <c r="AB138" i="3"/>
  <c r="AC132" i="3"/>
  <c r="AL92" i="4"/>
  <c r="Z110" i="3"/>
  <c r="AE92" i="4"/>
  <c r="H113" i="3"/>
  <c r="H114" i="3" s="1"/>
  <c r="AI106" i="3"/>
  <c r="AI163" i="2"/>
  <c r="AI116" i="3" s="1"/>
  <c r="AI117" i="3" s="1"/>
  <c r="E35" i="4"/>
  <c r="AG110" i="3"/>
  <c r="AG111" i="3" s="1"/>
  <c r="BD34" i="4"/>
  <c r="K110" i="3"/>
  <c r="AO11" i="4"/>
  <c r="AD110" i="3"/>
  <c r="AD111" i="3" s="1"/>
  <c r="AQ98" i="3"/>
  <c r="AQ149" i="2"/>
  <c r="AH92" i="4"/>
  <c r="V110" i="3"/>
  <c r="P107" i="3"/>
  <c r="Q107" i="3" s="1"/>
  <c r="R107" i="3" s="1"/>
  <c r="S107" i="3" s="1"/>
  <c r="T107" i="3" s="1"/>
  <c r="U107" i="3" s="1"/>
  <c r="V107" i="3" s="1"/>
  <c r="W107" i="3" s="1"/>
  <c r="X107" i="3" s="1"/>
  <c r="Y107" i="3" s="1"/>
  <c r="Z107" i="3" s="1"/>
  <c r="AA107" i="3" s="1"/>
  <c r="AB107" i="3" s="1"/>
  <c r="AC107" i="3" s="1"/>
  <c r="AD107" i="3" s="1"/>
  <c r="L111" i="3"/>
  <c r="X44" i="4" s="1"/>
  <c r="X47" i="4" s="1"/>
  <c r="L256" i="3"/>
  <c r="L258" i="3" s="1"/>
  <c r="M259" i="3" s="1"/>
  <c r="Y39" i="4" s="1"/>
  <c r="AA116" i="3"/>
  <c r="AA117" i="3" s="1"/>
  <c r="AL33" i="4"/>
  <c r="R65" i="4"/>
  <c r="G64" i="3"/>
  <c r="R116" i="3"/>
  <c r="R117" i="3" s="1"/>
  <c r="E129" i="3"/>
  <c r="F123" i="3"/>
  <c r="E116" i="3"/>
  <c r="E117" i="3" s="1"/>
  <c r="E118" i="3" s="1"/>
  <c r="F118" i="3" s="1"/>
  <c r="O67" i="4"/>
  <c r="O25" i="4"/>
  <c r="AO6" i="4"/>
  <c r="AC242" i="3" s="1"/>
  <c r="AO12" i="4"/>
  <c r="U113" i="3"/>
  <c r="BE34" i="4"/>
  <c r="W92" i="4"/>
  <c r="AB12" i="4"/>
  <c r="AJ110" i="3"/>
  <c r="AJ111" i="3" s="1"/>
  <c r="G118" i="3" l="1"/>
  <c r="H118" i="3" s="1"/>
  <c r="I118" i="3" s="1"/>
  <c r="J118" i="3" s="1"/>
  <c r="K118" i="3" s="1"/>
  <c r="L118" i="3" s="1"/>
  <c r="M118" i="3" s="1"/>
  <c r="N118" i="3" s="1"/>
  <c r="O118" i="3" s="1"/>
  <c r="P118" i="3" s="1"/>
  <c r="Q118" i="3" s="1"/>
  <c r="R118" i="3" s="1"/>
  <c r="S118" i="3" s="1"/>
  <c r="T118" i="3" s="1"/>
  <c r="U118" i="3" s="1"/>
  <c r="V118" i="3" s="1"/>
  <c r="W118" i="3" s="1"/>
  <c r="X118" i="3" s="1"/>
  <c r="Y118" i="3" s="1"/>
  <c r="Z118" i="3" s="1"/>
  <c r="AA118" i="3" s="1"/>
  <c r="AB118" i="3" s="1"/>
  <c r="AC118" i="3" s="1"/>
  <c r="AD118" i="3" s="1"/>
  <c r="AE118" i="3" s="1"/>
  <c r="AF118" i="3" s="1"/>
  <c r="AG118" i="3" s="1"/>
  <c r="AH118" i="3" s="1"/>
  <c r="AI118" i="3" s="1"/>
  <c r="AF116" i="3"/>
  <c r="AF117" i="3" s="1"/>
  <c r="D52" i="5"/>
  <c r="D53" i="5" s="1"/>
  <c r="G17" i="4"/>
  <c r="H12" i="4"/>
  <c r="BL12" i="4"/>
  <c r="BM6" i="4"/>
  <c r="BA242" i="3" s="1"/>
  <c r="S65" i="4"/>
  <c r="H64" i="3"/>
  <c r="F129" i="3"/>
  <c r="G123" i="3"/>
  <c r="V111" i="3"/>
  <c r="AH44" i="4" s="1"/>
  <c r="AH47" i="4" s="1"/>
  <c r="V256" i="3"/>
  <c r="V258" i="3" s="1"/>
  <c r="W259" i="3" s="1"/>
  <c r="AI39" i="4" s="1"/>
  <c r="AC138" i="3"/>
  <c r="AD132" i="3"/>
  <c r="BC159" i="2"/>
  <c r="BB160" i="2"/>
  <c r="AE101" i="3"/>
  <c r="P111" i="3"/>
  <c r="AB44" i="4" s="1"/>
  <c r="P256" i="3"/>
  <c r="P258" i="3" s="1"/>
  <c r="Q259" i="3" s="1"/>
  <c r="AC39" i="4" s="1"/>
  <c r="Q111" i="3"/>
  <c r="AC44" i="4" s="1"/>
  <c r="AC47" i="4" s="1"/>
  <c r="Q256" i="3"/>
  <c r="Q258" i="3" s="1"/>
  <c r="R259" i="3" s="1"/>
  <c r="AD39" i="4" s="1"/>
  <c r="BA98" i="3"/>
  <c r="BA149" i="2"/>
  <c r="BS34" i="4"/>
  <c r="AR98" i="3"/>
  <c r="AR149" i="2"/>
  <c r="AN106" i="3"/>
  <c r="AN163" i="2"/>
  <c r="AZ92" i="4" s="1"/>
  <c r="K34" i="4"/>
  <c r="D111" i="3"/>
  <c r="D256" i="3"/>
  <c r="D258" i="3" s="1"/>
  <c r="Q138" i="3"/>
  <c r="R132" i="3"/>
  <c r="E111" i="3"/>
  <c r="Q44" i="4" s="1"/>
  <c r="Q47" i="4" s="1"/>
  <c r="E256" i="3"/>
  <c r="E258" i="3" s="1"/>
  <c r="F259" i="3" s="1"/>
  <c r="R39" i="4" s="1"/>
  <c r="BT34" i="4"/>
  <c r="AQ110" i="3"/>
  <c r="AQ111" i="3" s="1"/>
  <c r="F99" i="3"/>
  <c r="R82" i="4"/>
  <c r="G248" i="3"/>
  <c r="R129" i="3"/>
  <c r="S123" i="3"/>
  <c r="BU34" i="4"/>
  <c r="D34" i="5"/>
  <c r="D36" i="5" s="1"/>
  <c r="H6" i="4"/>
  <c r="H51" i="3"/>
  <c r="T88" i="4" s="1"/>
  <c r="T90" i="4" s="1"/>
  <c r="I34" i="3"/>
  <c r="C8" i="5"/>
  <c r="F111" i="3"/>
  <c r="R44" i="4" s="1"/>
  <c r="R47" i="4" s="1"/>
  <c r="F256" i="3"/>
  <c r="F258" i="3" s="1"/>
  <c r="G259" i="3" s="1"/>
  <c r="S39" i="4" s="1"/>
  <c r="AE134" i="3"/>
  <c r="AN102" i="3"/>
  <c r="AN156" i="2"/>
  <c r="AE133" i="3"/>
  <c r="AE137" i="3" s="1"/>
  <c r="AE100" i="3"/>
  <c r="AQ31" i="4" s="1"/>
  <c r="AE155" i="2"/>
  <c r="AE257" i="3"/>
  <c r="AQ7" i="4"/>
  <c r="AP6" i="4"/>
  <c r="AD242" i="3" s="1"/>
  <c r="BV34" i="4"/>
  <c r="BB131" i="3"/>
  <c r="BB96" i="3"/>
  <c r="BB148" i="2"/>
  <c r="H120" i="5"/>
  <c r="I120" i="5" s="1"/>
  <c r="G256" i="3"/>
  <c r="G258" i="3" s="1"/>
  <c r="H259" i="3" s="1"/>
  <c r="T39" i="4" s="1"/>
  <c r="BA133" i="3"/>
  <c r="BA134" i="3" s="1"/>
  <c r="BA100" i="3"/>
  <c r="BM31" i="4" s="1"/>
  <c r="BA155" i="2"/>
  <c r="BM11" i="4" s="1"/>
  <c r="G33" i="4"/>
  <c r="AZ6" i="4"/>
  <c r="AN242" i="3" s="1"/>
  <c r="H256" i="3"/>
  <c r="H258" i="3" s="1"/>
  <c r="I259" i="3" s="1"/>
  <c r="U39" i="4" s="1"/>
  <c r="AG152" i="2"/>
  <c r="AF153" i="2"/>
  <c r="AP110" i="3"/>
  <c r="AP111" i="3" s="1"/>
  <c r="AR68" i="4"/>
  <c r="AG89" i="3"/>
  <c r="AG86" i="3"/>
  <c r="BA257" i="3"/>
  <c r="BW34" i="4"/>
  <c r="BD145" i="2"/>
  <c r="BC146" i="2"/>
  <c r="H102" i="5"/>
  <c r="I102" i="5" s="1"/>
  <c r="S44" i="4"/>
  <c r="S47" i="4" s="1"/>
  <c r="AP129" i="3"/>
  <c r="AQ123" i="3"/>
  <c r="C52" i="5"/>
  <c r="C53" i="5" s="1"/>
  <c r="E17" i="4"/>
  <c r="F12" i="4"/>
  <c r="BC152" i="2"/>
  <c r="BB153" i="2"/>
  <c r="Y111" i="3"/>
  <c r="AK44" i="4" s="1"/>
  <c r="AK47" i="4" s="1"/>
  <c r="Y256" i="3"/>
  <c r="Y258" i="3" s="1"/>
  <c r="Z259" i="3" s="1"/>
  <c r="AL39" i="4" s="1"/>
  <c r="L130" i="5"/>
  <c r="T44" i="4"/>
  <c r="T47" i="4" s="1"/>
  <c r="AO134" i="3"/>
  <c r="AD102" i="3"/>
  <c r="AP33" i="4" s="1"/>
  <c r="AD156" i="2"/>
  <c r="AP11" i="4"/>
  <c r="BN34" i="4"/>
  <c r="H138" i="5"/>
  <c r="I138" i="5" s="1"/>
  <c r="U114" i="3"/>
  <c r="AG44" i="4" s="1"/>
  <c r="AG47" i="4" s="1"/>
  <c r="U256" i="3"/>
  <c r="U258" i="3" s="1"/>
  <c r="V259" i="3" s="1"/>
  <c r="AH39" i="4" s="1"/>
  <c r="AZ138" i="3"/>
  <c r="BA132" i="3"/>
  <c r="C34" i="5"/>
  <c r="C35" i="5" s="1"/>
  <c r="F6" i="4"/>
  <c r="W111" i="3"/>
  <c r="AI44" i="4" s="1"/>
  <c r="AI47" i="4" s="1"/>
  <c r="W256" i="3"/>
  <c r="W258" i="3" s="1"/>
  <c r="X259" i="3" s="1"/>
  <c r="AJ39" i="4" s="1"/>
  <c r="L112" i="5"/>
  <c r="AK104" i="3"/>
  <c r="AK105" i="3" s="1"/>
  <c r="AK135" i="3"/>
  <c r="AK136" i="3" s="1"/>
  <c r="AS131" i="3"/>
  <c r="AS96" i="3"/>
  <c r="AS148" i="2"/>
  <c r="BO34" i="4"/>
  <c r="AO17" i="4"/>
  <c r="AO20" i="4" s="1"/>
  <c r="AC140" i="3"/>
  <c r="AC141" i="3" s="1"/>
  <c r="AZ137" i="3"/>
  <c r="S111" i="3"/>
  <c r="AE44" i="4" s="1"/>
  <c r="AE47" i="4" s="1"/>
  <c r="S256" i="3"/>
  <c r="S258" i="3" s="1"/>
  <c r="T259" i="3" s="1"/>
  <c r="AF39" i="4" s="1"/>
  <c r="G125" i="5"/>
  <c r="F126" i="5"/>
  <c r="F120" i="5"/>
  <c r="G120" i="5" s="1"/>
  <c r="AZ106" i="3"/>
  <c r="AZ163" i="2"/>
  <c r="AO133" i="3"/>
  <c r="AO100" i="3"/>
  <c r="BA31" i="4" s="1"/>
  <c r="AO155" i="2"/>
  <c r="AO257" i="3"/>
  <c r="BA7" i="4"/>
  <c r="AM159" i="2"/>
  <c r="AM160" i="2" s="1"/>
  <c r="AL160" i="2"/>
  <c r="AO135" i="3"/>
  <c r="AO136" i="3" s="1"/>
  <c r="AO104" i="3"/>
  <c r="AU145" i="2"/>
  <c r="AT146" i="2"/>
  <c r="BL34" i="4"/>
  <c r="M15" i="4"/>
  <c r="Q93" i="4"/>
  <c r="F97" i="3"/>
  <c r="X111" i="3"/>
  <c r="AJ44" i="4" s="1"/>
  <c r="AJ47" i="4" s="1"/>
  <c r="X256" i="3"/>
  <c r="X258" i="3" s="1"/>
  <c r="Y259" i="3" s="1"/>
  <c r="AK39" i="4" s="1"/>
  <c r="AB111" i="3"/>
  <c r="AN44" i="4" s="1"/>
  <c r="AB256" i="3"/>
  <c r="AB258" i="3" s="1"/>
  <c r="AC259" i="3" s="1"/>
  <c r="AO39" i="4" s="1"/>
  <c r="AN110" i="3"/>
  <c r="AN111" i="3" s="1"/>
  <c r="AA111" i="3"/>
  <c r="AM44" i="4" s="1"/>
  <c r="AM47" i="4" s="1"/>
  <c r="AA256" i="3"/>
  <c r="AA258" i="3" s="1"/>
  <c r="AB259" i="3" s="1"/>
  <c r="AN39" i="4" s="1"/>
  <c r="BM34" i="4"/>
  <c r="J111" i="3"/>
  <c r="V44" i="4" s="1"/>
  <c r="V47" i="4" s="1"/>
  <c r="J256" i="3"/>
  <c r="J258" i="3" s="1"/>
  <c r="K259" i="3" s="1"/>
  <c r="W39" i="4" s="1"/>
  <c r="P66" i="4"/>
  <c r="AO92" i="4"/>
  <c r="R111" i="3"/>
  <c r="AD44" i="4" s="1"/>
  <c r="AD47" i="4" s="1"/>
  <c r="R256" i="3"/>
  <c r="R258" i="3" s="1"/>
  <c r="S259" i="3" s="1"/>
  <c r="AE39" i="4" s="1"/>
  <c r="O111" i="3"/>
  <c r="AA44" i="4" s="1"/>
  <c r="AA47" i="4" s="1"/>
  <c r="O256" i="3"/>
  <c r="O258" i="3" s="1"/>
  <c r="P259" i="3" s="1"/>
  <c r="AB39" i="4" s="1"/>
  <c r="D96" i="4"/>
  <c r="C97" i="4"/>
  <c r="AZ33" i="4"/>
  <c r="G92" i="4"/>
  <c r="BP34" i="4"/>
  <c r="AO110" i="3"/>
  <c r="AO111" i="3" s="1"/>
  <c r="G107" i="5"/>
  <c r="F108" i="5"/>
  <c r="F102" i="5"/>
  <c r="G102" i="5" s="1"/>
  <c r="E138" i="3"/>
  <c r="F132" i="3"/>
  <c r="AQ152" i="2"/>
  <c r="AP153" i="2"/>
  <c r="AQ159" i="2"/>
  <c r="AP160" i="2"/>
  <c r="Z111" i="3"/>
  <c r="AL44" i="4" s="1"/>
  <c r="AL47" i="4" s="1"/>
  <c r="Z256" i="3"/>
  <c r="Z258" i="3" s="1"/>
  <c r="AA259" i="3" s="1"/>
  <c r="AM39" i="4" s="1"/>
  <c r="F144" i="5"/>
  <c r="F138" i="5"/>
  <c r="G138" i="5" s="1"/>
  <c r="G143" i="5"/>
  <c r="C67" i="4"/>
  <c r="O69" i="4"/>
  <c r="O71" i="4" s="1"/>
  <c r="O85" i="4" s="1"/>
  <c r="O98" i="4" s="1"/>
  <c r="P17" i="4"/>
  <c r="P20" i="4" s="1"/>
  <c r="P22" i="4" s="1"/>
  <c r="D140" i="3"/>
  <c r="AZ102" i="3"/>
  <c r="AZ156" i="2"/>
  <c r="AB142" i="3"/>
  <c r="AB141" i="3"/>
  <c r="E92" i="4"/>
  <c r="AD129" i="3"/>
  <c r="AE123" i="3"/>
  <c r="BQ34" i="4"/>
  <c r="N111" i="3"/>
  <c r="Z44" i="4" s="1"/>
  <c r="Z47" i="4" s="1"/>
  <c r="N256" i="3"/>
  <c r="N258" i="3" s="1"/>
  <c r="O259" i="3" s="1"/>
  <c r="AA39" i="4" s="1"/>
  <c r="AJ106" i="3"/>
  <c r="AJ163" i="2"/>
  <c r="AJ116" i="3" s="1"/>
  <c r="AJ117" i="3" s="1"/>
  <c r="AJ118" i="3" s="1"/>
  <c r="AE107" i="3"/>
  <c r="AF107" i="3" s="1"/>
  <c r="AG107" i="3" s="1"/>
  <c r="AH107" i="3" s="1"/>
  <c r="AI107" i="3" s="1"/>
  <c r="E139" i="3"/>
  <c r="H107" i="5"/>
  <c r="I107" i="5" s="1"/>
  <c r="D48" i="5"/>
  <c r="H125" i="5"/>
  <c r="I125" i="5" s="1"/>
  <c r="H143" i="5"/>
  <c r="I143" i="5" s="1"/>
  <c r="H11" i="4"/>
  <c r="AB17" i="4"/>
  <c r="AB20" i="4" s="1"/>
  <c r="P140" i="3"/>
  <c r="K111" i="3"/>
  <c r="W44" i="4" s="1"/>
  <c r="W47" i="4" s="1"/>
  <c r="K256" i="3"/>
  <c r="K258" i="3" s="1"/>
  <c r="L259" i="3" s="1"/>
  <c r="X39" i="4" s="1"/>
  <c r="AC256" i="3"/>
  <c r="AC258" i="3" s="1"/>
  <c r="AD259" i="3" s="1"/>
  <c r="AP39" i="4" s="1"/>
  <c r="BA135" i="3"/>
  <c r="BA136" i="3" s="1"/>
  <c r="BA104" i="3"/>
  <c r="BD123" i="3"/>
  <c r="BC129" i="3"/>
  <c r="Q79" i="4"/>
  <c r="F253" i="3"/>
  <c r="AN138" i="3"/>
  <c r="AO132" i="3"/>
  <c r="AZ11" i="4"/>
  <c r="BR34" i="4"/>
  <c r="AJ107" i="3" l="1"/>
  <c r="BL33" i="4"/>
  <c r="AL136" i="3"/>
  <c r="BM12" i="4"/>
  <c r="AK106" i="3"/>
  <c r="AK163" i="2"/>
  <c r="AK116" i="3" s="1"/>
  <c r="AK117" i="3" s="1"/>
  <c r="AK118" i="3" s="1"/>
  <c r="BB133" i="3"/>
  <c r="BB134" i="3" s="1"/>
  <c r="BB100" i="3"/>
  <c r="BB155" i="2"/>
  <c r="H108" i="5"/>
  <c r="AR110" i="3"/>
  <c r="AR111" i="3" s="1"/>
  <c r="AP135" i="3"/>
  <c r="AP136" i="3" s="1"/>
  <c r="AP104" i="3"/>
  <c r="BD152" i="2"/>
  <c r="BC153" i="2"/>
  <c r="AF133" i="3"/>
  <c r="AF137" i="3" s="1"/>
  <c r="AF100" i="3"/>
  <c r="AR31" i="4" s="1"/>
  <c r="AF155" i="2"/>
  <c r="AR7" i="4"/>
  <c r="AF257" i="3"/>
  <c r="G99" i="3"/>
  <c r="T65" i="4"/>
  <c r="I64" i="3"/>
  <c r="AD113" i="3"/>
  <c r="AP92" i="4"/>
  <c r="BC131" i="3"/>
  <c r="BC96" i="3"/>
  <c r="BC148" i="2"/>
  <c r="AH152" i="2"/>
  <c r="AG153" i="2"/>
  <c r="R138" i="3"/>
  <c r="S132" i="3"/>
  <c r="G44" i="4"/>
  <c r="G47" i="4" s="1"/>
  <c r="AB47" i="4"/>
  <c r="AR159" i="2"/>
  <c r="AQ160" i="2"/>
  <c r="AF123" i="3"/>
  <c r="AE129" i="3"/>
  <c r="D142" i="3"/>
  <c r="D141" i="3"/>
  <c r="AP133" i="3"/>
  <c r="AP137" i="3" s="1"/>
  <c r="AP100" i="3"/>
  <c r="BB31" i="4" s="1"/>
  <c r="AP155" i="2"/>
  <c r="AP257" i="3"/>
  <c r="BB7" i="4"/>
  <c r="R93" i="4"/>
  <c r="G97" i="3"/>
  <c r="AL135" i="3"/>
  <c r="AL104" i="3"/>
  <c r="AL105" i="3" s="1"/>
  <c r="AM105" i="3" s="1"/>
  <c r="AN105" i="3" s="1"/>
  <c r="AO105" i="3" s="1"/>
  <c r="AP105" i="3" s="1"/>
  <c r="G126" i="5"/>
  <c r="F132" i="5"/>
  <c r="C37" i="5"/>
  <c r="E20" i="4"/>
  <c r="F17" i="4"/>
  <c r="BE145" i="2"/>
  <c r="BD146" i="2"/>
  <c r="AP12" i="4"/>
  <c r="D263" i="3"/>
  <c r="D147" i="3"/>
  <c r="D148" i="3" s="1"/>
  <c r="AM135" i="3"/>
  <c r="AM104" i="3"/>
  <c r="AP134" i="3"/>
  <c r="C36" i="5"/>
  <c r="H126" i="5"/>
  <c r="BA137" i="3"/>
  <c r="E259" i="3"/>
  <c r="Q39" i="4" s="1"/>
  <c r="E39" i="4" s="1"/>
  <c r="D260" i="3"/>
  <c r="BL17" i="4"/>
  <c r="BL20" i="4" s="1"/>
  <c r="AZ140" i="3"/>
  <c r="BA106" i="3"/>
  <c r="BA163" i="2"/>
  <c r="BA116" i="3" s="1"/>
  <c r="BA117" i="3" s="1"/>
  <c r="AK107" i="3"/>
  <c r="F138" i="3"/>
  <c r="F139" i="3" s="1"/>
  <c r="G132" i="3"/>
  <c r="BL92" i="4"/>
  <c r="AQ6" i="4"/>
  <c r="AE242" i="3" s="1"/>
  <c r="AQ12" i="4"/>
  <c r="P44" i="4"/>
  <c r="D112" i="3"/>
  <c r="BB135" i="3"/>
  <c r="BB136" i="3" s="1"/>
  <c r="BB104" i="3"/>
  <c r="BN31" i="4" s="1"/>
  <c r="AD103" i="3"/>
  <c r="AE103" i="3" s="1"/>
  <c r="E66" i="4"/>
  <c r="C69" i="4"/>
  <c r="C71" i="4" s="1"/>
  <c r="N112" i="5"/>
  <c r="N130" i="5"/>
  <c r="N148" i="5"/>
  <c r="AS98" i="3"/>
  <c r="AS149" i="2"/>
  <c r="H144" i="5"/>
  <c r="AR123" i="3"/>
  <c r="AQ129" i="3"/>
  <c r="AZ12" i="4"/>
  <c r="BB98" i="3"/>
  <c r="BB149" i="2"/>
  <c r="T123" i="3"/>
  <c r="S129" i="3"/>
  <c r="BA110" i="3"/>
  <c r="BA111" i="3" s="1"/>
  <c r="BD159" i="2"/>
  <c r="BC160" i="2"/>
  <c r="BO7" i="4" s="1"/>
  <c r="AN47" i="4"/>
  <c r="M34" i="4"/>
  <c r="BA6" i="4"/>
  <c r="AO242" i="3" s="1"/>
  <c r="BA12" i="4"/>
  <c r="AS68" i="4"/>
  <c r="AH89" i="3"/>
  <c r="AH86" i="3"/>
  <c r="AE102" i="3"/>
  <c r="AQ33" i="4" s="1"/>
  <c r="AE156" i="2"/>
  <c r="AQ11" i="4"/>
  <c r="AD138" i="3"/>
  <c r="AE132" i="3"/>
  <c r="AR152" i="2"/>
  <c r="AQ153" i="2"/>
  <c r="AO138" i="3"/>
  <c r="AP132" i="3"/>
  <c r="R79" i="4"/>
  <c r="G253" i="3"/>
  <c r="P142" i="3"/>
  <c r="Q142" i="3" s="1"/>
  <c r="R142" i="3" s="1"/>
  <c r="S142" i="3" s="1"/>
  <c r="T142" i="3" s="1"/>
  <c r="U142" i="3" s="1"/>
  <c r="V142" i="3" s="1"/>
  <c r="W142" i="3" s="1"/>
  <c r="X142" i="3" s="1"/>
  <c r="Y142" i="3" s="1"/>
  <c r="Z142" i="3" s="1"/>
  <c r="AA142" i="3" s="1"/>
  <c r="P141" i="3"/>
  <c r="G108" i="5"/>
  <c r="F114" i="5"/>
  <c r="D97" i="4"/>
  <c r="D90" i="4"/>
  <c r="U115" i="3"/>
  <c r="V115" i="3" s="1"/>
  <c r="W115" i="3" s="1"/>
  <c r="X115" i="3" s="1"/>
  <c r="Y115" i="3" s="1"/>
  <c r="Z115" i="3" s="1"/>
  <c r="AA115" i="3" s="1"/>
  <c r="AB115" i="3" s="1"/>
  <c r="AC115" i="3" s="1"/>
  <c r="AT131" i="3"/>
  <c r="AT96" i="3"/>
  <c r="AT148" i="2"/>
  <c r="BB137" i="3"/>
  <c r="I51" i="3"/>
  <c r="U88" i="4" s="1"/>
  <c r="U90" i="4" s="1"/>
  <c r="J34" i="3"/>
  <c r="D37" i="5"/>
  <c r="G20" i="4"/>
  <c r="H17" i="4"/>
  <c r="BB257" i="3"/>
  <c r="S82" i="4"/>
  <c r="H248" i="3"/>
  <c r="AV145" i="2"/>
  <c r="AU146" i="2"/>
  <c r="G39" i="4"/>
  <c r="AO106" i="3"/>
  <c r="AO163" i="2"/>
  <c r="AO116" i="3" s="1"/>
  <c r="AO117" i="3" s="1"/>
  <c r="BA138" i="3"/>
  <c r="BB132" i="3"/>
  <c r="BA102" i="3"/>
  <c r="BA156" i="2"/>
  <c r="BA113" i="3" s="1"/>
  <c r="BA114" i="3" s="1"/>
  <c r="BN7" i="4"/>
  <c r="AO102" i="3"/>
  <c r="AO156" i="2"/>
  <c r="BA11" i="4"/>
  <c r="G144" i="5"/>
  <c r="F150" i="5"/>
  <c r="BD129" i="3"/>
  <c r="BE123" i="3"/>
  <c r="AC142" i="3"/>
  <c r="AO137" i="3"/>
  <c r="D35" i="5"/>
  <c r="H123" i="3"/>
  <c r="G129" i="3"/>
  <c r="BA33" i="4" l="1"/>
  <c r="BM33" i="4"/>
  <c r="BO6" i="4"/>
  <c r="BC242" i="3" s="1"/>
  <c r="AQ136" i="3"/>
  <c r="BC134" i="3"/>
  <c r="BA256" i="3"/>
  <c r="BA258" i="3" s="1"/>
  <c r="BB259" i="3" s="1"/>
  <c r="BN39" i="4" s="1"/>
  <c r="BE159" i="2"/>
  <c r="BD160" i="2"/>
  <c r="G138" i="3"/>
  <c r="G139" i="3" s="1"/>
  <c r="H132" i="3"/>
  <c r="BD131" i="3"/>
  <c r="BD96" i="3"/>
  <c r="BD148" i="2"/>
  <c r="AQ135" i="3"/>
  <c r="AQ104" i="3"/>
  <c r="AQ105" i="3" s="1"/>
  <c r="BC257" i="3"/>
  <c r="AR6" i="4"/>
  <c r="AF242" i="3" s="1"/>
  <c r="AR12" i="4"/>
  <c r="H129" i="3"/>
  <c r="I123" i="3"/>
  <c r="J51" i="3"/>
  <c r="V88" i="4" s="1"/>
  <c r="V90" i="4" s="1"/>
  <c r="K34" i="3"/>
  <c r="AT68" i="4"/>
  <c r="AI86" i="3"/>
  <c r="AI89" i="3"/>
  <c r="BM44" i="4"/>
  <c r="BM47" i="4" s="1"/>
  <c r="AR129" i="3"/>
  <c r="AS123" i="3"/>
  <c r="AF103" i="3"/>
  <c r="AQ134" i="3"/>
  <c r="BF145" i="2"/>
  <c r="BE146" i="2"/>
  <c r="BB6" i="4"/>
  <c r="AP242" i="3" s="1"/>
  <c r="AS159" i="2"/>
  <c r="AR160" i="2"/>
  <c r="AF102" i="3"/>
  <c r="AR33" i="4" s="1"/>
  <c r="AF156" i="2"/>
  <c r="AR11" i="4"/>
  <c r="I108" i="5"/>
  <c r="H114" i="5"/>
  <c r="AQ133" i="3"/>
  <c r="AQ137" i="3" s="1"/>
  <c r="AQ100" i="3"/>
  <c r="BC31" i="4" s="1"/>
  <c r="AQ155" i="2"/>
  <c r="BC7" i="4"/>
  <c r="AQ257" i="3"/>
  <c r="BM92" i="4"/>
  <c r="H150" i="5"/>
  <c r="I144" i="5"/>
  <c r="BB106" i="3"/>
  <c r="BB163" i="2"/>
  <c r="BB116" i="3" s="1"/>
  <c r="BB117" i="3" s="1"/>
  <c r="AM106" i="3"/>
  <c r="AM163" i="2"/>
  <c r="BB102" i="3"/>
  <c r="BB156" i="2"/>
  <c r="BB113" i="3" s="1"/>
  <c r="BB114" i="3" s="1"/>
  <c r="BM17" i="4"/>
  <c r="BM20" i="4" s="1"/>
  <c r="BA140" i="3"/>
  <c r="BA141" i="3" s="1"/>
  <c r="AP102" i="3"/>
  <c r="AP156" i="2"/>
  <c r="BB11" i="4"/>
  <c r="BB12" i="4" s="1"/>
  <c r="AD114" i="3"/>
  <c r="AP44" i="4" s="1"/>
  <c r="AD256" i="3"/>
  <c r="AD258" i="3" s="1"/>
  <c r="AE259" i="3" s="1"/>
  <c r="AQ39" i="4" s="1"/>
  <c r="AM136" i="3"/>
  <c r="AO113" i="3"/>
  <c r="BA92" i="4"/>
  <c r="AS152" i="2"/>
  <c r="AR153" i="2"/>
  <c r="AW145" i="2"/>
  <c r="AV146" i="2"/>
  <c r="T129" i="3"/>
  <c r="U123" i="3"/>
  <c r="E14" i="5"/>
  <c r="BC133" i="3"/>
  <c r="BC100" i="3"/>
  <c r="BC155" i="2"/>
  <c r="BA17" i="4"/>
  <c r="BA20" i="4" s="1"/>
  <c r="AO140" i="3"/>
  <c r="AO141" i="3" s="1"/>
  <c r="E112" i="3"/>
  <c r="P78" i="4"/>
  <c r="G132" i="5"/>
  <c r="W104" i="5" s="1"/>
  <c r="F133" i="5"/>
  <c r="S138" i="3"/>
  <c r="T132" i="3"/>
  <c r="U65" i="4"/>
  <c r="J64" i="3"/>
  <c r="BE152" i="2"/>
  <c r="BD153" i="2"/>
  <c r="BP7" i="4" s="1"/>
  <c r="AS110" i="3"/>
  <c r="AS111" i="3" s="1"/>
  <c r="BN92" i="4"/>
  <c r="BB110" i="3"/>
  <c r="BB111" i="3" s="1"/>
  <c r="BN44" i="4" s="1"/>
  <c r="BN47" i="4" s="1"/>
  <c r="E44" i="4"/>
  <c r="E47" i="4" s="1"/>
  <c r="P47" i="4"/>
  <c r="P55" i="4" s="1"/>
  <c r="P56" i="4" s="1"/>
  <c r="AZ142" i="3"/>
  <c r="BA142" i="3" s="1"/>
  <c r="AZ141" i="3"/>
  <c r="D149" i="3"/>
  <c r="AP106" i="3"/>
  <c r="AP163" i="2"/>
  <c r="AP116" i="3" s="1"/>
  <c r="AP117" i="3" s="1"/>
  <c r="AU131" i="3"/>
  <c r="AU96" i="3"/>
  <c r="AU148" i="2"/>
  <c r="AT98" i="3"/>
  <c r="AT149" i="2"/>
  <c r="BN33" i="4"/>
  <c r="AQ17" i="4"/>
  <c r="AQ20" i="4" s="1"/>
  <c r="AE140" i="3"/>
  <c r="AE141" i="3" s="1"/>
  <c r="D266" i="3"/>
  <c r="D267" i="3" s="1"/>
  <c r="D264" i="3"/>
  <c r="AL106" i="3"/>
  <c r="AL107" i="3" s="1"/>
  <c r="AM107" i="3" s="1"/>
  <c r="AN107" i="3" s="1"/>
  <c r="AO107" i="3" s="1"/>
  <c r="AP107" i="3" s="1"/>
  <c r="AL163" i="2"/>
  <c r="AL116" i="3" s="1"/>
  <c r="AL117" i="3" s="1"/>
  <c r="AL118" i="3" s="1"/>
  <c r="E142" i="3"/>
  <c r="F142" i="3" s="1"/>
  <c r="G142" i="3" s="1"/>
  <c r="H142" i="3" s="1"/>
  <c r="I142" i="3" s="1"/>
  <c r="J142" i="3" s="1"/>
  <c r="K142" i="3" s="1"/>
  <c r="L142" i="3" s="1"/>
  <c r="M142" i="3" s="1"/>
  <c r="N142" i="3" s="1"/>
  <c r="O142" i="3" s="1"/>
  <c r="D143" i="3"/>
  <c r="AG133" i="3"/>
  <c r="AG137" i="3" s="1"/>
  <c r="AG100" i="3"/>
  <c r="AS31" i="4" s="1"/>
  <c r="AG155" i="2"/>
  <c r="AS7" i="4"/>
  <c r="AG257" i="3"/>
  <c r="G114" i="5"/>
  <c r="V104" i="5" s="1"/>
  <c r="F115" i="5"/>
  <c r="BF123" i="3"/>
  <c r="BE129" i="3"/>
  <c r="BB256" i="3"/>
  <c r="BB258" i="3" s="1"/>
  <c r="BC259" i="3" s="1"/>
  <c r="BO39" i="4" s="1"/>
  <c r="P81" i="4"/>
  <c r="E260" i="3"/>
  <c r="AI152" i="2"/>
  <c r="AH153" i="2"/>
  <c r="H99" i="3"/>
  <c r="F20" i="4"/>
  <c r="BN6" i="4"/>
  <c r="BB242" i="3" s="1"/>
  <c r="T82" i="4"/>
  <c r="I248" i="3"/>
  <c r="S79" i="4"/>
  <c r="H253" i="3"/>
  <c r="AE113" i="3"/>
  <c r="AQ92" i="4"/>
  <c r="BN11" i="4"/>
  <c r="BN12" i="4" s="1"/>
  <c r="AF101" i="3"/>
  <c r="AG101" i="3" s="1"/>
  <c r="AF129" i="3"/>
  <c r="AG123" i="3"/>
  <c r="BC98" i="3"/>
  <c r="BC149" i="2"/>
  <c r="AE138" i="3"/>
  <c r="AF132" i="3"/>
  <c r="F151" i="5"/>
  <c r="G150" i="5"/>
  <c r="X104" i="5" s="1"/>
  <c r="BB138" i="3"/>
  <c r="BC132" i="3"/>
  <c r="H20" i="4"/>
  <c r="AZ17" i="4"/>
  <c r="AZ20" i="4" s="1"/>
  <c r="AN140" i="3"/>
  <c r="S93" i="4"/>
  <c r="H97" i="3"/>
  <c r="BO31" i="4"/>
  <c r="AF134" i="3"/>
  <c r="AG134" i="3" s="1"/>
  <c r="AP138" i="3"/>
  <c r="AQ132" i="3"/>
  <c r="BC135" i="3"/>
  <c r="BC136" i="3" s="1"/>
  <c r="BC104" i="3"/>
  <c r="C85" i="4"/>
  <c r="D71" i="4"/>
  <c r="I126" i="5"/>
  <c r="H132" i="5"/>
  <c r="AP17" i="4"/>
  <c r="AP20" i="4" s="1"/>
  <c r="AD140" i="3"/>
  <c r="AD141" i="3" s="1"/>
  <c r="BC137" i="3"/>
  <c r="AD142" i="3" l="1"/>
  <c r="AE142" i="3" s="1"/>
  <c r="P23" i="4"/>
  <c r="BB17" i="4"/>
  <c r="BB20" i="4" s="1"/>
  <c r="AP140" i="3"/>
  <c r="AP141" i="3" s="1"/>
  <c r="BN17" i="4"/>
  <c r="BN20" i="4" s="1"/>
  <c r="BB140" i="3"/>
  <c r="BB141" i="3" s="1"/>
  <c r="BP6" i="4"/>
  <c r="BD242" i="3" s="1"/>
  <c r="AU98" i="3"/>
  <c r="AU149" i="2"/>
  <c r="P57" i="4"/>
  <c r="P58" i="4" s="1"/>
  <c r="P95" i="4" s="1"/>
  <c r="P96" i="4" s="1"/>
  <c r="P97" i="4" s="1"/>
  <c r="AP47" i="4"/>
  <c r="BG145" i="2"/>
  <c r="BF146" i="2"/>
  <c r="BD257" i="3"/>
  <c r="AQ102" i="3"/>
  <c r="AQ156" i="2"/>
  <c r="BC11" i="4"/>
  <c r="BB142" i="3"/>
  <c r="T93" i="4"/>
  <c r="I97" i="3"/>
  <c r="G151" i="5"/>
  <c r="BG123" i="3"/>
  <c r="BF129" i="3"/>
  <c r="D265" i="3"/>
  <c r="P94" i="4" s="1"/>
  <c r="D14" i="5"/>
  <c r="G133" i="5"/>
  <c r="AM116" i="3"/>
  <c r="AM117" i="3" s="1"/>
  <c r="AM118" i="3" s="1"/>
  <c r="AN116" i="3"/>
  <c r="AN117" i="3" s="1"/>
  <c r="I114" i="5"/>
  <c r="V110" i="5" s="1"/>
  <c r="H115" i="5"/>
  <c r="AF138" i="3"/>
  <c r="AG132" i="3"/>
  <c r="G115" i="5"/>
  <c r="V123" i="3"/>
  <c r="U129" i="3"/>
  <c r="H138" i="3"/>
  <c r="H139" i="3" s="1"/>
  <c r="I132" i="3"/>
  <c r="AH123" i="3"/>
  <c r="AG129" i="3"/>
  <c r="AP113" i="3"/>
  <c r="BB92" i="4"/>
  <c r="AT123" i="3"/>
  <c r="AS129" i="3"/>
  <c r="AR17" i="4"/>
  <c r="AR20" i="4" s="1"/>
  <c r="AF140" i="3"/>
  <c r="AF141" i="3" s="1"/>
  <c r="J123" i="3"/>
  <c r="I129" i="3"/>
  <c r="F112" i="3"/>
  <c r="Q78" i="4"/>
  <c r="AV131" i="3"/>
  <c r="AV96" i="3"/>
  <c r="AV148" i="2"/>
  <c r="BB33" i="4"/>
  <c r="BD135" i="3"/>
  <c r="BD136" i="3" s="1"/>
  <c r="BD104" i="3"/>
  <c r="AX145" i="2"/>
  <c r="AW146" i="2"/>
  <c r="AF113" i="3"/>
  <c r="AR92" i="4"/>
  <c r="BF159" i="2"/>
  <c r="BE160" i="2"/>
  <c r="BP31" i="4"/>
  <c r="T138" i="3"/>
  <c r="U132" i="3"/>
  <c r="AE114" i="3"/>
  <c r="AQ44" i="4" s="1"/>
  <c r="AQ47" i="4" s="1"/>
  <c r="AE256" i="3"/>
  <c r="AE258" i="3" s="1"/>
  <c r="AF259" i="3" s="1"/>
  <c r="AR39" i="4" s="1"/>
  <c r="I99" i="3"/>
  <c r="BC110" i="3"/>
  <c r="BC111" i="3" s="1"/>
  <c r="T79" i="4"/>
  <c r="I253" i="3"/>
  <c r="AG102" i="3"/>
  <c r="AS33" i="4" s="1"/>
  <c r="AG156" i="2"/>
  <c r="AS11" i="4"/>
  <c r="AR133" i="3"/>
  <c r="AR134" i="3" s="1"/>
  <c r="AR100" i="3"/>
  <c r="AR155" i="2"/>
  <c r="BD7" i="4"/>
  <c r="AR257" i="3"/>
  <c r="I150" i="5"/>
  <c r="X110" i="5" s="1"/>
  <c r="H151" i="5"/>
  <c r="AQ106" i="3"/>
  <c r="AQ163" i="2"/>
  <c r="AQ116" i="3" s="1"/>
  <c r="AQ117" i="3" s="1"/>
  <c r="AD115" i="3"/>
  <c r="AE115" i="3" s="1"/>
  <c r="U82" i="4"/>
  <c r="J248" i="3"/>
  <c r="I132" i="5"/>
  <c r="W110" i="5" s="1"/>
  <c r="H133" i="5"/>
  <c r="D85" i="4"/>
  <c r="D83" i="4"/>
  <c r="D74" i="4"/>
  <c r="C98" i="4"/>
  <c r="AH133" i="3"/>
  <c r="AH137" i="3" s="1"/>
  <c r="AH100" i="3"/>
  <c r="AT31" i="4" s="1"/>
  <c r="AH155" i="2"/>
  <c r="AH257" i="3"/>
  <c r="AT7" i="4"/>
  <c r="AT110" i="3"/>
  <c r="AT111" i="3" s="1"/>
  <c r="BD133" i="3"/>
  <c r="BD134" i="3" s="1"/>
  <c r="BD100" i="3"/>
  <c r="BD155" i="2"/>
  <c r="BC102" i="3"/>
  <c r="BC156" i="2"/>
  <c r="BC113" i="3" s="1"/>
  <c r="BC114" i="3" s="1"/>
  <c r="AT152" i="2"/>
  <c r="AS153" i="2"/>
  <c r="AR135" i="3"/>
  <c r="AR136" i="3" s="1"/>
  <c r="AR104" i="3"/>
  <c r="AR105" i="3" s="1"/>
  <c r="AU68" i="4"/>
  <c r="AJ86" i="3"/>
  <c r="AJ89" i="3"/>
  <c r="BC138" i="3"/>
  <c r="BD132" i="3"/>
  <c r="BE131" i="3"/>
  <c r="BE96" i="3"/>
  <c r="BE148" i="2"/>
  <c r="AN142" i="3"/>
  <c r="AO142" i="3" s="1"/>
  <c r="AP142" i="3" s="1"/>
  <c r="AN141" i="3"/>
  <c r="AQ107" i="3"/>
  <c r="BO33" i="4"/>
  <c r="AJ152" i="2"/>
  <c r="AI153" i="2"/>
  <c r="BF152" i="2"/>
  <c r="BE153" i="2"/>
  <c r="BQ7" i="4" s="1"/>
  <c r="AT159" i="2"/>
  <c r="AS160" i="2"/>
  <c r="BD137" i="3"/>
  <c r="AS6" i="4"/>
  <c r="AG242" i="3" s="1"/>
  <c r="AS12" i="4"/>
  <c r="BC106" i="3"/>
  <c r="BC163" i="2"/>
  <c r="BC116" i="3" s="1"/>
  <c r="BC117" i="3" s="1"/>
  <c r="AQ138" i="3"/>
  <c r="AR132" i="3"/>
  <c r="BO11" i="4"/>
  <c r="BO12" i="4" s="1"/>
  <c r="Q81" i="4"/>
  <c r="F260" i="3"/>
  <c r="E143" i="3"/>
  <c r="F143" i="3" s="1"/>
  <c r="G143" i="3" s="1"/>
  <c r="H143" i="3" s="1"/>
  <c r="I143" i="3" s="1"/>
  <c r="J143" i="3" s="1"/>
  <c r="K143" i="3" s="1"/>
  <c r="L143" i="3" s="1"/>
  <c r="M143" i="3" s="1"/>
  <c r="N143" i="3" s="1"/>
  <c r="O143" i="3" s="1"/>
  <c r="P143" i="3" s="1"/>
  <c r="Q143" i="3" s="1"/>
  <c r="R143" i="3" s="1"/>
  <c r="S143" i="3" s="1"/>
  <c r="T143" i="3" s="1"/>
  <c r="U143" i="3" s="1"/>
  <c r="V143" i="3" s="1"/>
  <c r="W143" i="3" s="1"/>
  <c r="X143" i="3" s="1"/>
  <c r="Y143" i="3" s="1"/>
  <c r="Z143" i="3" s="1"/>
  <c r="AA143" i="3" s="1"/>
  <c r="AB143" i="3" s="1"/>
  <c r="AC143" i="3" s="1"/>
  <c r="AD143" i="3" s="1"/>
  <c r="AE143" i="3" s="1"/>
  <c r="V65" i="4"/>
  <c r="K64" i="3"/>
  <c r="AO114" i="3"/>
  <c r="BA44" i="4" s="1"/>
  <c r="BA47" i="4" s="1"/>
  <c r="AO256" i="3"/>
  <c r="AO258" i="3" s="1"/>
  <c r="AP259" i="3" s="1"/>
  <c r="BB39" i="4" s="1"/>
  <c r="BC6" i="4"/>
  <c r="AQ242" i="3" s="1"/>
  <c r="BC12" i="4"/>
  <c r="K51" i="3"/>
  <c r="W88" i="4" s="1"/>
  <c r="W90" i="4" s="1"/>
  <c r="L34" i="3"/>
  <c r="BP11" i="4"/>
  <c r="BP12" i="4" s="1"/>
  <c r="BD98" i="3"/>
  <c r="BD149" i="2"/>
  <c r="BC256" i="3" l="1"/>
  <c r="BC258" i="3" s="1"/>
  <c r="BD259" i="3" s="1"/>
  <c r="BP39" i="4" s="1"/>
  <c r="AN118" i="3"/>
  <c r="AO118" i="3" s="1"/>
  <c r="AP118" i="3" s="1"/>
  <c r="AQ118" i="3" s="1"/>
  <c r="AF142" i="3"/>
  <c r="AF143" i="3"/>
  <c r="BQ6" i="4"/>
  <c r="BE242" i="3" s="1"/>
  <c r="AS105" i="3"/>
  <c r="BP17" i="4"/>
  <c r="BP20" i="4" s="1"/>
  <c r="BD140" i="3"/>
  <c r="BD141" i="3" s="1"/>
  <c r="R81" i="4"/>
  <c r="G260" i="3"/>
  <c r="AS135" i="3"/>
  <c r="AS136" i="3" s="1"/>
  <c r="AS104" i="3"/>
  <c r="U79" i="4"/>
  <c r="J253" i="3"/>
  <c r="AT6" i="4"/>
  <c r="AH242" i="3" s="1"/>
  <c r="I133" i="5"/>
  <c r="BE135" i="3"/>
  <c r="BE136" i="3" s="1"/>
  <c r="BE104" i="3"/>
  <c r="BD106" i="3"/>
  <c r="BP33" i="4" s="1"/>
  <c r="BD163" i="2"/>
  <c r="BD116" i="3" s="1"/>
  <c r="BD117" i="3" s="1"/>
  <c r="AH129" i="3"/>
  <c r="AI123" i="3"/>
  <c r="P77" i="4"/>
  <c r="Q21" i="4"/>
  <c r="BO44" i="4"/>
  <c r="BO47" i="4" s="1"/>
  <c r="BG159" i="2"/>
  <c r="BF160" i="2"/>
  <c r="J129" i="3"/>
  <c r="K123" i="3"/>
  <c r="I138" i="3"/>
  <c r="I139" i="3" s="1"/>
  <c r="J132" i="3"/>
  <c r="AU110" i="3"/>
  <c r="AU111" i="3" s="1"/>
  <c r="G112" i="3"/>
  <c r="R78" i="4"/>
  <c r="BE98" i="3"/>
  <c r="BE149" i="2"/>
  <c r="BO17" i="4"/>
  <c r="BO20" i="4" s="1"/>
  <c r="BC140" i="3"/>
  <c r="BC141" i="3" s="1"/>
  <c r="AH102" i="3"/>
  <c r="AT33" i="4" s="1"/>
  <c r="AH156" i="2"/>
  <c r="AT11" i="4"/>
  <c r="AT12" i="4" s="1"/>
  <c r="BD6" i="4"/>
  <c r="AR242" i="3" s="1"/>
  <c r="BO92" i="4"/>
  <c r="AR106" i="3"/>
  <c r="AR107" i="3" s="1"/>
  <c r="AR163" i="2"/>
  <c r="AR116" i="3" s="1"/>
  <c r="AR117" i="3" s="1"/>
  <c r="AR118" i="3" s="1"/>
  <c r="AG138" i="3"/>
  <c r="AH132" i="3"/>
  <c r="L51" i="3"/>
  <c r="X88" i="4" s="1"/>
  <c r="X90" i="4" s="1"/>
  <c r="M34" i="3"/>
  <c r="BE257" i="3"/>
  <c r="AU152" i="2"/>
  <c r="AT153" i="2"/>
  <c r="AH134" i="3"/>
  <c r="AR102" i="3"/>
  <c r="AR156" i="2"/>
  <c r="BD11" i="4"/>
  <c r="BD12" i="4" s="1"/>
  <c r="J99" i="3"/>
  <c r="AG103" i="3"/>
  <c r="AH103" i="3" s="1"/>
  <c r="AQ113" i="3"/>
  <c r="BC92" i="4"/>
  <c r="I151" i="5"/>
  <c r="BD31" i="4"/>
  <c r="AF114" i="3"/>
  <c r="AR44" i="4" s="1"/>
  <c r="AR47" i="4" s="1"/>
  <c r="AF256" i="3"/>
  <c r="AF258" i="3" s="1"/>
  <c r="AG259" i="3" s="1"/>
  <c r="AS39" i="4" s="1"/>
  <c r="AV98" i="3"/>
  <c r="AV149" i="2"/>
  <c r="I115" i="5"/>
  <c r="BH123" i="3"/>
  <c r="BG129" i="3"/>
  <c r="BC33" i="4"/>
  <c r="AR138" i="3"/>
  <c r="AS132" i="3"/>
  <c r="AS133" i="3"/>
  <c r="AS137" i="3" s="1"/>
  <c r="AS100" i="3"/>
  <c r="BE31" i="4" s="1"/>
  <c r="AS155" i="2"/>
  <c r="AS257" i="3"/>
  <c r="BE7" i="4"/>
  <c r="BE133" i="3"/>
  <c r="BE134" i="3" s="1"/>
  <c r="BE100" i="3"/>
  <c r="BQ31" i="4" s="1"/>
  <c r="BE155" i="2"/>
  <c r="BQ11" i="4" s="1"/>
  <c r="BQ12" i="4" s="1"/>
  <c r="BD138" i="3"/>
  <c r="BE132" i="3"/>
  <c r="AR137" i="3"/>
  <c r="AW131" i="3"/>
  <c r="AW96" i="3"/>
  <c r="AW148" i="2"/>
  <c r="V129" i="3"/>
  <c r="W123" i="3"/>
  <c r="AH101" i="3"/>
  <c r="BG152" i="2"/>
  <c r="BF153" i="2"/>
  <c r="V82" i="4"/>
  <c r="K248" i="3"/>
  <c r="AI133" i="3"/>
  <c r="AI137" i="3" s="1"/>
  <c r="AI100" i="3"/>
  <c r="AU31" i="4" s="1"/>
  <c r="AI155" i="2"/>
  <c r="AU7" i="4"/>
  <c r="AU3" i="4" s="1"/>
  <c r="AI257" i="3"/>
  <c r="BD102" i="3"/>
  <c r="BD156" i="2"/>
  <c r="BD113" i="3" s="1"/>
  <c r="BD114" i="3" s="1"/>
  <c r="AY145" i="2"/>
  <c r="AY146" i="2" s="1"/>
  <c r="AX146" i="2"/>
  <c r="BR7" i="4"/>
  <c r="BF257" i="3"/>
  <c r="BF131" i="3"/>
  <c r="BF96" i="3"/>
  <c r="BF148" i="2"/>
  <c r="D268" i="3"/>
  <c r="P80" i="4" s="1"/>
  <c r="P83" i="4" s="1"/>
  <c r="P84" i="4" s="1"/>
  <c r="BC17" i="4"/>
  <c r="BC20" i="4" s="1"/>
  <c r="AQ140" i="3"/>
  <c r="AQ141" i="3" s="1"/>
  <c r="AS17" i="4"/>
  <c r="AS20" i="4" s="1"/>
  <c r="AG140" i="3"/>
  <c r="AG141" i="3" s="1"/>
  <c r="AK152" i="2"/>
  <c r="AJ153" i="2"/>
  <c r="AF115" i="3"/>
  <c r="AT129" i="3"/>
  <c r="AU123" i="3"/>
  <c r="BH145" i="2"/>
  <c r="BG146" i="2"/>
  <c r="Q40" i="4"/>
  <c r="P24" i="4"/>
  <c r="AV68" i="4"/>
  <c r="AK89" i="3"/>
  <c r="AK86" i="3"/>
  <c r="U138" i="3"/>
  <c r="V132" i="3"/>
  <c r="U93" i="4"/>
  <c r="J97" i="3"/>
  <c r="AU159" i="2"/>
  <c r="AT160" i="2"/>
  <c r="BD110" i="3"/>
  <c r="W65" i="4"/>
  <c r="L64" i="3"/>
  <c r="AG113" i="3"/>
  <c r="AS92" i="4"/>
  <c r="AP114" i="3"/>
  <c r="BB44" i="4" s="1"/>
  <c r="BB47" i="4" s="1"/>
  <c r="AP256" i="3"/>
  <c r="AP258" i="3" s="1"/>
  <c r="AQ259" i="3" s="1"/>
  <c r="BC39" i="4" s="1"/>
  <c r="BD33" i="4" l="1"/>
  <c r="AT17" i="4"/>
  <c r="AT20" i="4" s="1"/>
  <c r="AH140" i="3"/>
  <c r="AH141" i="3" s="1"/>
  <c r="BD17" i="4"/>
  <c r="BD20" i="4" s="1"/>
  <c r="AR140" i="3"/>
  <c r="AR141" i="3" s="1"/>
  <c r="BQ17" i="4"/>
  <c r="BQ20" i="4" s="1"/>
  <c r="BE140" i="3"/>
  <c r="BE141" i="3" s="1"/>
  <c r="AR113" i="3"/>
  <c r="BD92" i="4"/>
  <c r="BE6" i="4"/>
  <c r="AS242" i="3" s="1"/>
  <c r="BE12" i="4"/>
  <c r="L123" i="3"/>
  <c r="K129" i="3"/>
  <c r="AQ142" i="3"/>
  <c r="BI145" i="2"/>
  <c r="BH146" i="2"/>
  <c r="W82" i="4"/>
  <c r="L248" i="3"/>
  <c r="AW98" i="3"/>
  <c r="AW149" i="2"/>
  <c r="AI134" i="3"/>
  <c r="AS106" i="3"/>
  <c r="AS107" i="3" s="1"/>
  <c r="AS163" i="2"/>
  <c r="AS116" i="3" s="1"/>
  <c r="AS117" i="3" s="1"/>
  <c r="AS118" i="3" s="1"/>
  <c r="X65" i="4"/>
  <c r="M64" i="3"/>
  <c r="AS102" i="3"/>
  <c r="AS156" i="2"/>
  <c r="BE11" i="4"/>
  <c r="AV110" i="3"/>
  <c r="AV111" i="3" s="1"/>
  <c r="AQ114" i="3"/>
  <c r="BC44" i="4" s="1"/>
  <c r="BC47" i="4" s="1"/>
  <c r="AQ256" i="3"/>
  <c r="AQ258" i="3" s="1"/>
  <c r="AR259" i="3" s="1"/>
  <c r="BD39" i="4" s="1"/>
  <c r="BE110" i="3"/>
  <c r="BE111" i="3" s="1"/>
  <c r="BF135" i="3"/>
  <c r="BF136" i="3" s="1"/>
  <c r="BF104" i="3"/>
  <c r="BE106" i="3"/>
  <c r="BE163" i="2"/>
  <c r="BE116" i="3" s="1"/>
  <c r="BE117" i="3" s="1"/>
  <c r="AH113" i="3"/>
  <c r="AT92" i="4"/>
  <c r="AW68" i="4"/>
  <c r="AL89" i="3"/>
  <c r="AL86" i="3"/>
  <c r="BF133" i="3"/>
  <c r="BF134" i="3" s="1"/>
  <c r="BF100" i="3"/>
  <c r="BR31" i="4" s="1"/>
  <c r="BF155" i="2"/>
  <c r="AT133" i="3"/>
  <c r="AT100" i="3"/>
  <c r="AT155" i="2"/>
  <c r="BF7" i="4"/>
  <c r="AT257" i="3"/>
  <c r="BH159" i="2"/>
  <c r="BG160" i="2"/>
  <c r="AI102" i="3"/>
  <c r="AU33" i="4" s="1"/>
  <c r="AI156" i="2"/>
  <c r="AU11" i="4"/>
  <c r="AU12" i="4" s="1"/>
  <c r="AJ123" i="3"/>
  <c r="AI129" i="3"/>
  <c r="AV123" i="3"/>
  <c r="AU129" i="3"/>
  <c r="AJ133" i="3"/>
  <c r="AJ137" i="3" s="1"/>
  <c r="AJ100" i="3"/>
  <c r="AV31" i="4" s="1"/>
  <c r="AJ155" i="2"/>
  <c r="AJ257" i="3"/>
  <c r="AV7" i="4"/>
  <c r="AX131" i="3"/>
  <c r="AX96" i="3"/>
  <c r="AX148" i="2"/>
  <c r="BH152" i="2"/>
  <c r="BG153" i="2"/>
  <c r="AV152" i="2"/>
  <c r="AU153" i="2"/>
  <c r="BE256" i="3"/>
  <c r="BE258" i="3" s="1"/>
  <c r="BF259" i="3" s="1"/>
  <c r="BR39" i="4" s="1"/>
  <c r="S81" i="4"/>
  <c r="H260" i="3"/>
  <c r="V93" i="4"/>
  <c r="K97" i="3"/>
  <c r="K132" i="3"/>
  <c r="J138" i="3"/>
  <c r="J139" i="3" s="1"/>
  <c r="BR6" i="4"/>
  <c r="BF242" i="3" s="1"/>
  <c r="BD111" i="3"/>
  <c r="BP44" i="4" s="1"/>
  <c r="BP47" i="4" s="1"/>
  <c r="BD256" i="3"/>
  <c r="BD258" i="3" s="1"/>
  <c r="BE259" i="3" s="1"/>
  <c r="BQ39" i="4" s="1"/>
  <c r="AL152" i="2"/>
  <c r="AK153" i="2"/>
  <c r="BP92" i="4"/>
  <c r="AY131" i="3"/>
  <c r="AY96" i="3"/>
  <c r="AY148" i="2"/>
  <c r="BE137" i="3"/>
  <c r="AS138" i="3"/>
  <c r="AT132" i="3"/>
  <c r="BS7" i="4"/>
  <c r="BG131" i="3"/>
  <c r="BG96" i="3"/>
  <c r="BG148" i="2"/>
  <c r="V79" i="4"/>
  <c r="K253" i="3"/>
  <c r="W132" i="3"/>
  <c r="V138" i="3"/>
  <c r="BH129" i="3"/>
  <c r="BI123" i="3"/>
  <c r="BE138" i="3"/>
  <c r="BF132" i="3"/>
  <c r="K99" i="3"/>
  <c r="AG142" i="3"/>
  <c r="H112" i="3"/>
  <c r="S78" i="4"/>
  <c r="Q37" i="4"/>
  <c r="E144" i="3"/>
  <c r="Q22" i="4"/>
  <c r="AS134" i="3"/>
  <c r="AT134" i="3" s="1"/>
  <c r="BF98" i="3"/>
  <c r="BF149" i="2"/>
  <c r="AI132" i="3"/>
  <c r="AH138" i="3"/>
  <c r="AV159" i="2"/>
  <c r="AU160" i="2"/>
  <c r="AI101" i="3"/>
  <c r="AJ101" i="3" s="1"/>
  <c r="AG114" i="3"/>
  <c r="AS44" i="4" s="1"/>
  <c r="AG256" i="3"/>
  <c r="AG258" i="3" s="1"/>
  <c r="AH259" i="3" s="1"/>
  <c r="AT39" i="4" s="1"/>
  <c r="M51" i="3"/>
  <c r="Y88" i="4" s="1"/>
  <c r="Y90" i="4" s="1"/>
  <c r="N34" i="3"/>
  <c r="AT135" i="3"/>
  <c r="AT136" i="3" s="1"/>
  <c r="AT104" i="3"/>
  <c r="AT105" i="3" s="1"/>
  <c r="P67" i="4"/>
  <c r="P25" i="4"/>
  <c r="AU6" i="4"/>
  <c r="AI242" i="3" s="1"/>
  <c r="X123" i="3"/>
  <c r="W129" i="3"/>
  <c r="BE102" i="3"/>
  <c r="BE156" i="2"/>
  <c r="BE113" i="3" s="1"/>
  <c r="BE114" i="3" s="1"/>
  <c r="BC142" i="3"/>
  <c r="BD142" i="3" s="1"/>
  <c r="BQ33" i="4" l="1"/>
  <c r="BE33" i="4"/>
  <c r="E145" i="3"/>
  <c r="E146" i="3"/>
  <c r="BF106" i="3"/>
  <c r="BF163" i="2"/>
  <c r="BF116" i="3" s="1"/>
  <c r="BF117" i="3" s="1"/>
  <c r="BF102" i="3"/>
  <c r="BF156" i="2"/>
  <c r="BF113" i="3" s="1"/>
  <c r="BF114" i="3" s="1"/>
  <c r="BE17" i="4"/>
  <c r="BE20" i="4" s="1"/>
  <c r="AS140" i="3"/>
  <c r="AS141" i="3" s="1"/>
  <c r="BS6" i="4"/>
  <c r="BG242" i="3" s="1"/>
  <c r="AU132" i="3"/>
  <c r="AT138" i="3"/>
  <c r="AU133" i="3"/>
  <c r="AU100" i="3"/>
  <c r="AU155" i="2"/>
  <c r="BG7" i="4"/>
  <c r="AU257" i="3"/>
  <c r="AJ102" i="3"/>
  <c r="AV33" i="4" s="1"/>
  <c r="AJ156" i="2"/>
  <c r="AV11" i="4"/>
  <c r="AV12" i="4" s="1"/>
  <c r="BG135" i="3"/>
  <c r="BG136" i="3" s="1"/>
  <c r="BG104" i="3"/>
  <c r="Y65" i="4"/>
  <c r="N64" i="3"/>
  <c r="BI159" i="2"/>
  <c r="BH160" i="2"/>
  <c r="BQ44" i="4"/>
  <c r="BQ47" i="4" s="1"/>
  <c r="X82" i="4"/>
  <c r="M248" i="3"/>
  <c r="AM152" i="2"/>
  <c r="AM153" i="2" s="1"/>
  <c r="AL153" i="2"/>
  <c r="I112" i="3"/>
  <c r="T78" i="4"/>
  <c r="AX68" i="4"/>
  <c r="AM89" i="3"/>
  <c r="AM86" i="3"/>
  <c r="BQ92" i="4"/>
  <c r="AU135" i="3"/>
  <c r="AU136" i="3" s="1"/>
  <c r="AU104" i="3"/>
  <c r="AU105" i="3" s="1"/>
  <c r="AW159" i="2"/>
  <c r="AV160" i="2"/>
  <c r="O34" i="3"/>
  <c r="N51" i="3"/>
  <c r="Z88" i="4" s="1"/>
  <c r="Z90" i="4" s="1"/>
  <c r="BI152" i="2"/>
  <c r="BH153" i="2"/>
  <c r="AR114" i="3"/>
  <c r="BD44" i="4" s="1"/>
  <c r="BD47" i="4" s="1"/>
  <c r="AR256" i="3"/>
  <c r="AR258" i="3" s="1"/>
  <c r="AS259" i="3" s="1"/>
  <c r="BE39" i="4" s="1"/>
  <c r="BF6" i="4"/>
  <c r="AT242" i="3" s="1"/>
  <c r="BT7" i="4"/>
  <c r="BH257" i="3"/>
  <c r="BH131" i="3"/>
  <c r="BH96" i="3"/>
  <c r="BH148" i="2"/>
  <c r="BR92" i="4"/>
  <c r="BF110" i="3"/>
  <c r="BF111" i="3" s="1"/>
  <c r="BR44" i="4" s="1"/>
  <c r="BR47" i="4" s="1"/>
  <c r="L132" i="3"/>
  <c r="K138" i="3"/>
  <c r="K139" i="3" s="1"/>
  <c r="AV129" i="3"/>
  <c r="AW123" i="3"/>
  <c r="AT102" i="3"/>
  <c r="AT156" i="2"/>
  <c r="BF11" i="4"/>
  <c r="BF12" i="4" s="1"/>
  <c r="BJ145" i="2"/>
  <c r="BI146" i="2"/>
  <c r="AS47" i="4"/>
  <c r="AT106" i="3"/>
  <c r="AT107" i="3" s="1"/>
  <c r="AT163" i="2"/>
  <c r="AT116" i="3" s="1"/>
  <c r="AT117" i="3" s="1"/>
  <c r="AT118" i="3" s="1"/>
  <c r="AW152" i="2"/>
  <c r="AV153" i="2"/>
  <c r="X129" i="3"/>
  <c r="Y123" i="3"/>
  <c r="AJ132" i="3"/>
  <c r="AI138" i="3"/>
  <c r="BF137" i="3"/>
  <c r="L99" i="3"/>
  <c r="BR33" i="4"/>
  <c r="BF256" i="3"/>
  <c r="BF258" i="3" s="1"/>
  <c r="BG259" i="3" s="1"/>
  <c r="BS39" i="4" s="1"/>
  <c r="BG132" i="3"/>
  <c r="BF138" i="3"/>
  <c r="BG98" i="3"/>
  <c r="BG149" i="2"/>
  <c r="W93" i="4"/>
  <c r="L97" i="3"/>
  <c r="BF31" i="4"/>
  <c r="AJ134" i="3"/>
  <c r="AK134" i="3" s="1"/>
  <c r="AV6" i="4"/>
  <c r="AJ242" i="3" s="1"/>
  <c r="Q41" i="4"/>
  <c r="Q55" i="4" s="1"/>
  <c r="Q56" i="4" s="1"/>
  <c r="AH142" i="3"/>
  <c r="AG143" i="3"/>
  <c r="AH143" i="3" s="1"/>
  <c r="W79" i="4"/>
  <c r="L253" i="3"/>
  <c r="Q66" i="4"/>
  <c r="BR11" i="4"/>
  <c r="BR12" i="4" s="1"/>
  <c r="BS31" i="4"/>
  <c r="AJ129" i="3"/>
  <c r="AK123" i="3"/>
  <c r="AT137" i="3"/>
  <c r="AH114" i="3"/>
  <c r="AT44" i="4" s="1"/>
  <c r="AT47" i="4" s="1"/>
  <c r="AH256" i="3"/>
  <c r="AH258" i="3" s="1"/>
  <c r="AI259" i="3" s="1"/>
  <c r="AU39" i="4" s="1"/>
  <c r="AR142" i="3"/>
  <c r="AI113" i="3"/>
  <c r="AU92" i="4"/>
  <c r="AY98" i="3"/>
  <c r="AY149" i="2"/>
  <c r="AX98" i="3"/>
  <c r="AX149" i="2"/>
  <c r="P69" i="4"/>
  <c r="P71" i="4" s="1"/>
  <c r="P85" i="4" s="1"/>
  <c r="P98" i="4" s="1"/>
  <c r="AU134" i="3"/>
  <c r="BG137" i="3"/>
  <c r="T81" i="4"/>
  <c r="I260" i="3"/>
  <c r="AI103" i="3"/>
  <c r="AJ103" i="3" s="1"/>
  <c r="BG133" i="3"/>
  <c r="BG134" i="3" s="1"/>
  <c r="BG100" i="3"/>
  <c r="BG155" i="2"/>
  <c r="X132" i="3"/>
  <c r="W138" i="3"/>
  <c r="AG115" i="3"/>
  <c r="AH115" i="3" s="1"/>
  <c r="AU17" i="4"/>
  <c r="AU20" i="4" s="1"/>
  <c r="AI140" i="3"/>
  <c r="AI141" i="3" s="1"/>
  <c r="BE142" i="3"/>
  <c r="E263" i="3"/>
  <c r="E147" i="3"/>
  <c r="E148" i="3" s="1"/>
  <c r="BI129" i="3"/>
  <c r="BJ123" i="3"/>
  <c r="BG257" i="3"/>
  <c r="AK133" i="3"/>
  <c r="AK137" i="3" s="1"/>
  <c r="AK100" i="3"/>
  <c r="AW31" i="4" s="1"/>
  <c r="AK155" i="2"/>
  <c r="AW7" i="4"/>
  <c r="AK257" i="3"/>
  <c r="AS113" i="3"/>
  <c r="BE92" i="4"/>
  <c r="AW110" i="3"/>
  <c r="AW111" i="3" s="1"/>
  <c r="L129" i="3"/>
  <c r="M123" i="3"/>
  <c r="AS142" i="3" l="1"/>
  <c r="AV17" i="4"/>
  <c r="AV20" i="4" s="1"/>
  <c r="AJ140" i="3"/>
  <c r="AJ141" i="3" s="1"/>
  <c r="BH132" i="3"/>
  <c r="BG138" i="3"/>
  <c r="BT6" i="4"/>
  <c r="BH242" i="3" s="1"/>
  <c r="AM100" i="3"/>
  <c r="AY31" i="4" s="1"/>
  <c r="AM133" i="3"/>
  <c r="AM137" i="3" s="1"/>
  <c r="AM155" i="2"/>
  <c r="AY7" i="4"/>
  <c r="AM257" i="3"/>
  <c r="AV132" i="3"/>
  <c r="AU138" i="3"/>
  <c r="BG106" i="3"/>
  <c r="BG163" i="2"/>
  <c r="BG116" i="3" s="1"/>
  <c r="BG117" i="3" s="1"/>
  <c r="BF17" i="4"/>
  <c r="BF20" i="4" s="1"/>
  <c r="AT140" i="3"/>
  <c r="AT141" i="3" s="1"/>
  <c r="Y82" i="4"/>
  <c r="N248" i="3"/>
  <c r="M132" i="3"/>
  <c r="L138" i="3"/>
  <c r="L139" i="3" s="1"/>
  <c r="AU106" i="3"/>
  <c r="AU107" i="3" s="1"/>
  <c r="AU163" i="2"/>
  <c r="AU116" i="3" s="1"/>
  <c r="AU117" i="3" s="1"/>
  <c r="AU118" i="3" s="1"/>
  <c r="AJ113" i="3"/>
  <c r="AV92" i="4"/>
  <c r="AY110" i="3"/>
  <c r="AY111" i="3" s="1"/>
  <c r="AZ110" i="3"/>
  <c r="AL133" i="3"/>
  <c r="AL137" i="3" s="1"/>
  <c r="AL100" i="3"/>
  <c r="AX31" i="4" s="1"/>
  <c r="AL155" i="2"/>
  <c r="AX7" i="4"/>
  <c r="AL257" i="3"/>
  <c r="BR17" i="4"/>
  <c r="BR20" i="4" s="1"/>
  <c r="BF140" i="3"/>
  <c r="BF141" i="3" s="1"/>
  <c r="M99" i="3"/>
  <c r="Y132" i="3"/>
  <c r="X138" i="3"/>
  <c r="BJ129" i="3"/>
  <c r="BK123" i="3"/>
  <c r="BK129" i="3" s="1"/>
  <c r="BG102" i="3"/>
  <c r="BS33" i="4" s="1"/>
  <c r="BG156" i="2"/>
  <c r="BG113" i="3" s="1"/>
  <c r="BG114" i="3" s="1"/>
  <c r="X79" i="4"/>
  <c r="M253" i="3"/>
  <c r="X93" i="4"/>
  <c r="M97" i="3"/>
  <c r="BK145" i="2"/>
  <c r="BK146" i="2" s="1"/>
  <c r="BJ146" i="2"/>
  <c r="BH133" i="3"/>
  <c r="BH134" i="3" s="1"/>
  <c r="BH100" i="3"/>
  <c r="BH155" i="2"/>
  <c r="U81" i="4"/>
  <c r="J260" i="3"/>
  <c r="AW6" i="4"/>
  <c r="AK242" i="3" s="1"/>
  <c r="AI114" i="3"/>
  <c r="AU44" i="4" s="1"/>
  <c r="AI256" i="3"/>
  <c r="AI258" i="3" s="1"/>
  <c r="AJ259" i="3" s="1"/>
  <c r="AV39" i="4" s="1"/>
  <c r="BI131" i="3"/>
  <c r="BI96" i="3"/>
  <c r="BI148" i="2"/>
  <c r="AX110" i="3"/>
  <c r="AX111" i="3" s="1"/>
  <c r="BJ152" i="2"/>
  <c r="BI153" i="2"/>
  <c r="AY68" i="4"/>
  <c r="I68" i="4" s="1"/>
  <c r="AN89" i="3"/>
  <c r="AN86" i="3"/>
  <c r="BH135" i="3"/>
  <c r="BH136" i="3" s="1"/>
  <c r="BH104" i="3"/>
  <c r="AK102" i="3"/>
  <c r="AW33" i="4" s="1"/>
  <c r="AK156" i="2"/>
  <c r="AW11" i="4"/>
  <c r="AW12" i="4" s="1"/>
  <c r="M129" i="3"/>
  <c r="N123" i="3"/>
  <c r="E149" i="3"/>
  <c r="BG110" i="3"/>
  <c r="BG111" i="3" s="1"/>
  <c r="BS44" i="4" s="1"/>
  <c r="BS47" i="4" s="1"/>
  <c r="AK132" i="3"/>
  <c r="AJ138" i="3"/>
  <c r="BJ159" i="2"/>
  <c r="BI160" i="2"/>
  <c r="BU7" i="4" s="1"/>
  <c r="BG6" i="4"/>
  <c r="AU242" i="3" s="1"/>
  <c r="AX152" i="2"/>
  <c r="AW153" i="2"/>
  <c r="E264" i="3"/>
  <c r="E265" i="3" s="1"/>
  <c r="Q94" i="4" s="1"/>
  <c r="E266" i="3"/>
  <c r="AI142" i="3"/>
  <c r="AJ142" i="3" s="1"/>
  <c r="Y129" i="3"/>
  <c r="Z123" i="3"/>
  <c r="BH98" i="3"/>
  <c r="BH149" i="2"/>
  <c r="O51" i="3"/>
  <c r="AA88" i="4" s="1"/>
  <c r="P34" i="3"/>
  <c r="AU102" i="3"/>
  <c r="AU156" i="2"/>
  <c r="BG11" i="4"/>
  <c r="BG12" i="4" s="1"/>
  <c r="AK129" i="3"/>
  <c r="AL123" i="3"/>
  <c r="Q57" i="4"/>
  <c r="Q58" i="4"/>
  <c r="Q95" i="4" s="1"/>
  <c r="BG256" i="3"/>
  <c r="BG258" i="3" s="1"/>
  <c r="BH259" i="3" s="1"/>
  <c r="BT39" i="4" s="1"/>
  <c r="AT113" i="3"/>
  <c r="BF92" i="4"/>
  <c r="BT31" i="4"/>
  <c r="AV135" i="3"/>
  <c r="AV136" i="3" s="1"/>
  <c r="AV104" i="3"/>
  <c r="AV105" i="3" s="1"/>
  <c r="Z65" i="4"/>
  <c r="O64" i="3"/>
  <c r="BG31" i="4"/>
  <c r="AW129" i="3"/>
  <c r="AX123" i="3"/>
  <c r="AK101" i="3"/>
  <c r="AL101" i="3" s="1"/>
  <c r="AM101" i="3" s="1"/>
  <c r="AN101" i="3" s="1"/>
  <c r="AO101" i="3" s="1"/>
  <c r="AP101" i="3" s="1"/>
  <c r="AQ101" i="3" s="1"/>
  <c r="AR101" i="3" s="1"/>
  <c r="AS101" i="3" s="1"/>
  <c r="AT101" i="3" s="1"/>
  <c r="AU101" i="3" s="1"/>
  <c r="AV101" i="3" s="1"/>
  <c r="AS114" i="3"/>
  <c r="BE44" i="4" s="1"/>
  <c r="BE47" i="4" s="1"/>
  <c r="AS256" i="3"/>
  <c r="AS258" i="3" s="1"/>
  <c r="AT259" i="3" s="1"/>
  <c r="BF39" i="4" s="1"/>
  <c r="AK103" i="3"/>
  <c r="BS11" i="4"/>
  <c r="BS12" i="4" s="1"/>
  <c r="AV133" i="3"/>
  <c r="AV100" i="3"/>
  <c r="AV155" i="2"/>
  <c r="BH7" i="4"/>
  <c r="AV257" i="3"/>
  <c r="BF33" i="4"/>
  <c r="BH137" i="3"/>
  <c r="AX159" i="2"/>
  <c r="AW160" i="2"/>
  <c r="J112" i="3"/>
  <c r="U78" i="4"/>
  <c r="AU137" i="3"/>
  <c r="BG33" i="4" l="1"/>
  <c r="Q96" i="4"/>
  <c r="Q97" i="4" s="1"/>
  <c r="BF142" i="3"/>
  <c r="BS92" i="4"/>
  <c r="E267" i="3"/>
  <c r="BG17" i="4"/>
  <c r="BG20" i="4" s="1"/>
  <c r="AU140" i="3"/>
  <c r="AU141" i="3" s="1"/>
  <c r="BU6" i="4"/>
  <c r="BI242" i="3" s="1"/>
  <c r="AL102" i="3"/>
  <c r="AX33" i="4" s="1"/>
  <c r="AL156" i="2"/>
  <c r="AX11" i="4"/>
  <c r="AX12" i="4" s="1"/>
  <c r="AL103" i="3"/>
  <c r="AV106" i="3"/>
  <c r="AV163" i="2"/>
  <c r="AV116" i="3" s="1"/>
  <c r="AV117" i="3" s="1"/>
  <c r="AV118" i="3" s="1"/>
  <c r="BT11" i="4"/>
  <c r="BT12" i="4" s="1"/>
  <c r="AW133" i="3"/>
  <c r="AW137" i="3" s="1"/>
  <c r="AW100" i="3"/>
  <c r="AW155" i="2"/>
  <c r="BI7" i="4"/>
  <c r="AW257" i="3"/>
  <c r="AI143" i="3"/>
  <c r="AJ143" i="3" s="1"/>
  <c r="BH106" i="3"/>
  <c r="BH163" i="2"/>
  <c r="BH116" i="3" s="1"/>
  <c r="BH117" i="3" s="1"/>
  <c r="AW132" i="3"/>
  <c r="AY152" i="2"/>
  <c r="AY153" i="2" s="1"/>
  <c r="AX153" i="2"/>
  <c r="BI257" i="3"/>
  <c r="Z129" i="3"/>
  <c r="AA123" i="3"/>
  <c r="AA129" i="3" s="1"/>
  <c r="AZ111" i="3"/>
  <c r="AY6" i="4"/>
  <c r="AM242" i="3" s="1"/>
  <c r="E92" i="5" s="1"/>
  <c r="I7" i="4"/>
  <c r="BV7" i="4"/>
  <c r="BJ131" i="3"/>
  <c r="BJ96" i="3"/>
  <c r="BJ148" i="2"/>
  <c r="Z132" i="3"/>
  <c r="Y138" i="3"/>
  <c r="Z82" i="4"/>
  <c r="O248" i="3"/>
  <c r="AM102" i="3"/>
  <c r="AY33" i="4" s="1"/>
  <c r="AM156" i="2"/>
  <c r="AY11" i="4"/>
  <c r="N132" i="3"/>
  <c r="M138" i="3"/>
  <c r="M139" i="3" s="1"/>
  <c r="N129" i="3"/>
  <c r="O123" i="3"/>
  <c r="O129" i="3" s="1"/>
  <c r="AU47" i="4"/>
  <c r="BK257" i="3"/>
  <c r="BK131" i="3"/>
  <c r="BK96" i="3"/>
  <c r="BK148" i="2"/>
  <c r="BS17" i="4"/>
  <c r="BS20" i="4" s="1"/>
  <c r="BG140" i="3"/>
  <c r="BG141" i="3" s="1"/>
  <c r="AT114" i="3"/>
  <c r="BF44" i="4" s="1"/>
  <c r="BF47" i="4" s="1"/>
  <c r="AT256" i="3"/>
  <c r="AT258" i="3" s="1"/>
  <c r="AU259" i="3" s="1"/>
  <c r="BG39" i="4" s="1"/>
  <c r="BI135" i="3"/>
  <c r="BI136" i="3" s="1"/>
  <c r="BI104" i="3"/>
  <c r="AW17" i="4"/>
  <c r="AW20" i="4" s="1"/>
  <c r="AK140" i="3"/>
  <c r="AK141" i="3" s="1"/>
  <c r="Y93" i="4"/>
  <c r="N97" i="3"/>
  <c r="N99" i="3"/>
  <c r="AI115" i="3"/>
  <c r="I31" i="4"/>
  <c r="AX129" i="3"/>
  <c r="AY123" i="3"/>
  <c r="AY129" i="3" s="1"/>
  <c r="AU113" i="3"/>
  <c r="BG92" i="4"/>
  <c r="Q23" i="4"/>
  <c r="E268" i="3"/>
  <c r="Q80" i="4" s="1"/>
  <c r="BK159" i="2"/>
  <c r="BK160" i="2" s="1"/>
  <c r="BJ160" i="2"/>
  <c r="BI133" i="3"/>
  <c r="BI137" i="3" s="1"/>
  <c r="BI100" i="3"/>
  <c r="BU31" i="4" s="1"/>
  <c r="BI155" i="2"/>
  <c r="AJ114" i="3"/>
  <c r="AV44" i="4" s="1"/>
  <c r="AV47" i="4" s="1"/>
  <c r="AJ256" i="3"/>
  <c r="AJ258" i="3" s="1"/>
  <c r="AK259" i="3" s="1"/>
  <c r="AW39" i="4" s="1"/>
  <c r="AV107" i="3"/>
  <c r="BH102" i="3"/>
  <c r="BH156" i="2"/>
  <c r="BH113" i="3" s="1"/>
  <c r="BH114" i="3" s="1"/>
  <c r="K112" i="3"/>
  <c r="V78" i="4"/>
  <c r="BH6" i="4"/>
  <c r="AV242" i="3" s="1"/>
  <c r="BK152" i="2"/>
  <c r="BK153" i="2" s="1"/>
  <c r="BW7" i="4" s="1"/>
  <c r="BJ153" i="2"/>
  <c r="V81" i="4"/>
  <c r="K260" i="3"/>
  <c r="Y79" i="4"/>
  <c r="N253" i="3"/>
  <c r="AL134" i="3"/>
  <c r="AM134" i="3" s="1"/>
  <c r="AW135" i="3"/>
  <c r="AW136" i="3" s="1"/>
  <c r="AW104" i="3"/>
  <c r="AW105" i="3" s="1"/>
  <c r="AY159" i="2"/>
  <c r="AY160" i="2" s="1"/>
  <c r="AX160" i="2"/>
  <c r="AV102" i="3"/>
  <c r="BH33" i="4" s="1"/>
  <c r="AV156" i="2"/>
  <c r="BH11" i="4"/>
  <c r="BH12" i="4" s="1"/>
  <c r="BH31" i="4"/>
  <c r="AA65" i="4"/>
  <c r="P64" i="3"/>
  <c r="Q77" i="4"/>
  <c r="R21" i="4"/>
  <c r="AA90" i="4"/>
  <c r="E88" i="4"/>
  <c r="E90" i="4" s="1"/>
  <c r="AL132" i="3"/>
  <c r="AK138" i="3"/>
  <c r="AK113" i="3"/>
  <c r="AW92" i="4"/>
  <c r="AT142" i="3"/>
  <c r="BI132" i="3"/>
  <c r="BH138" i="3"/>
  <c r="BG142" i="3"/>
  <c r="AZ68" i="4"/>
  <c r="AO89" i="3"/>
  <c r="AO86" i="3"/>
  <c r="P51" i="3"/>
  <c r="AB88" i="4" s="1"/>
  <c r="AB90" i="4" s="1"/>
  <c r="Q34" i="3"/>
  <c r="AV137" i="3"/>
  <c r="AL129" i="3"/>
  <c r="AM123" i="3"/>
  <c r="AM129" i="3" s="1"/>
  <c r="BH110" i="3"/>
  <c r="BH111" i="3" s="1"/>
  <c r="AV134" i="3"/>
  <c r="AW134" i="3" s="1"/>
  <c r="BI98" i="3"/>
  <c r="BI149" i="2"/>
  <c r="AX6" i="4"/>
  <c r="AL242" i="3" s="1"/>
  <c r="BH256" i="3" l="1"/>
  <c r="BH258" i="3" s="1"/>
  <c r="BI259" i="3" s="1"/>
  <c r="BU39" i="4" s="1"/>
  <c r="BT33" i="4"/>
  <c r="BT92" i="4"/>
  <c r="BT44" i="4"/>
  <c r="BT47" i="4" s="1"/>
  <c r="AU142" i="3"/>
  <c r="I11" i="4"/>
  <c r="I12" i="4" s="1"/>
  <c r="I33" i="4"/>
  <c r="BW6" i="4"/>
  <c r="BK242" i="3" s="1"/>
  <c r="G92" i="5" s="1"/>
  <c r="M7" i="4"/>
  <c r="AX136" i="3"/>
  <c r="AY136" i="3" s="1"/>
  <c r="AX105" i="3"/>
  <c r="AV113" i="3"/>
  <c r="BH92" i="4"/>
  <c r="BV6" i="4"/>
  <c r="BJ242" i="3" s="1"/>
  <c r="R37" i="4"/>
  <c r="F144" i="3"/>
  <c r="R22" i="4"/>
  <c r="AM113" i="3"/>
  <c r="AY92" i="4"/>
  <c r="AN113" i="3"/>
  <c r="E47" i="5"/>
  <c r="E51" i="5" s="1"/>
  <c r="J139" i="5"/>
  <c r="J103" i="5"/>
  <c r="J121" i="5"/>
  <c r="I6" i="4"/>
  <c r="AY100" i="3"/>
  <c r="AY133" i="3"/>
  <c r="AY137" i="3" s="1"/>
  <c r="AY155" i="2"/>
  <c r="BK7" i="4"/>
  <c r="AY257" i="3"/>
  <c r="BI31" i="4"/>
  <c r="BI134" i="3"/>
  <c r="BJ134" i="3" s="1"/>
  <c r="BK134" i="3" s="1"/>
  <c r="AW102" i="3"/>
  <c r="AW156" i="2"/>
  <c r="BI11" i="4"/>
  <c r="BI12" i="4" s="1"/>
  <c r="AU114" i="3"/>
  <c r="BG44" i="4" s="1"/>
  <c r="BG47" i="4" s="1"/>
  <c r="AU256" i="3"/>
  <c r="AU258" i="3" s="1"/>
  <c r="AV259" i="3" s="1"/>
  <c r="BH39" i="4" s="1"/>
  <c r="AA82" i="4"/>
  <c r="E82" i="4" s="1"/>
  <c r="P248" i="3"/>
  <c r="AY12" i="4"/>
  <c r="AV138" i="3"/>
  <c r="BT17" i="4"/>
  <c r="BT20" i="4" s="1"/>
  <c r="BH140" i="3"/>
  <c r="BH141" i="3" s="1"/>
  <c r="AX132" i="3"/>
  <c r="AW138" i="3"/>
  <c r="AW106" i="3"/>
  <c r="AW107" i="3" s="1"/>
  <c r="AW163" i="2"/>
  <c r="AW116" i="3" s="1"/>
  <c r="AW117" i="3" s="1"/>
  <c r="AW118" i="3" s="1"/>
  <c r="W81" i="4"/>
  <c r="L260" i="3"/>
  <c r="AX133" i="3"/>
  <c r="AX137" i="3" s="1"/>
  <c r="AX100" i="3"/>
  <c r="BJ31" i="4" s="1"/>
  <c r="AX155" i="2"/>
  <c r="BJ7" i="4"/>
  <c r="AX257" i="3"/>
  <c r="BJ133" i="3"/>
  <c r="BJ100" i="3"/>
  <c r="BJ155" i="2"/>
  <c r="BV11" i="4" s="1"/>
  <c r="BV12" i="4" s="1"/>
  <c r="BH17" i="4"/>
  <c r="BH20" i="4" s="1"/>
  <c r="AV140" i="3"/>
  <c r="AV141" i="3" s="1"/>
  <c r="AK142" i="3"/>
  <c r="AJ115" i="3"/>
  <c r="AK115" i="3" s="1"/>
  <c r="AM103" i="3"/>
  <c r="AN103" i="3" s="1"/>
  <c r="AO103" i="3" s="1"/>
  <c r="AP103" i="3" s="1"/>
  <c r="AQ103" i="3" s="1"/>
  <c r="AR103" i="3" s="1"/>
  <c r="AS103" i="3" s="1"/>
  <c r="AT103" i="3" s="1"/>
  <c r="AU103" i="3" s="1"/>
  <c r="AV103" i="3" s="1"/>
  <c r="AW103" i="3" s="1"/>
  <c r="AX135" i="3"/>
  <c r="AX104" i="3"/>
  <c r="AY135" i="3"/>
  <c r="AY104" i="3"/>
  <c r="E65" i="4"/>
  <c r="BI102" i="3"/>
  <c r="BU33" i="4" s="1"/>
  <c r="BI156" i="2"/>
  <c r="BI113" i="3" s="1"/>
  <c r="BI114" i="3" s="1"/>
  <c r="BJ135" i="3"/>
  <c r="BJ136" i="3" s="1"/>
  <c r="BK136" i="3" s="1"/>
  <c r="BJ104" i="3"/>
  <c r="AW101" i="3"/>
  <c r="AA132" i="3"/>
  <c r="AA138" i="3" s="1"/>
  <c r="Z138" i="3"/>
  <c r="E48" i="5"/>
  <c r="J143" i="5"/>
  <c r="J107" i="5"/>
  <c r="J11" i="4"/>
  <c r="BK135" i="3"/>
  <c r="BK104" i="3"/>
  <c r="BJ98" i="3"/>
  <c r="BJ149" i="2"/>
  <c r="BI106" i="3"/>
  <c r="BI163" i="2"/>
  <c r="BI116" i="3" s="1"/>
  <c r="BI117" i="3" s="1"/>
  <c r="AX17" i="4"/>
  <c r="AX20" i="4" s="1"/>
  <c r="AL140" i="3"/>
  <c r="AL141" i="3" s="1"/>
  <c r="Q51" i="3"/>
  <c r="AC88" i="4" s="1"/>
  <c r="AC90" i="4" s="1"/>
  <c r="R34" i="3"/>
  <c r="AK114" i="3"/>
  <c r="AW44" i="4" s="1"/>
  <c r="AW47" i="4" s="1"/>
  <c r="AK256" i="3"/>
  <c r="AK258" i="3" s="1"/>
  <c r="AL259" i="3" s="1"/>
  <c r="AX39" i="4" s="1"/>
  <c r="O99" i="3"/>
  <c r="BI110" i="3"/>
  <c r="L112" i="3"/>
  <c r="W78" i="4"/>
  <c r="Q83" i="4"/>
  <c r="Q84" i="4" s="1"/>
  <c r="BK98" i="3"/>
  <c r="BK149" i="2"/>
  <c r="O132" i="3"/>
  <c r="O138" i="3" s="1"/>
  <c r="N138" i="3"/>
  <c r="N139" i="3" s="1"/>
  <c r="O139" i="3" s="1"/>
  <c r="P139" i="3" s="1"/>
  <c r="Q139" i="3" s="1"/>
  <c r="R139" i="3" s="1"/>
  <c r="S139" i="3" s="1"/>
  <c r="T139" i="3" s="1"/>
  <c r="U139" i="3" s="1"/>
  <c r="V139" i="3" s="1"/>
  <c r="W139" i="3" s="1"/>
  <c r="X139" i="3" s="1"/>
  <c r="Y139" i="3" s="1"/>
  <c r="Z139" i="3" s="1"/>
  <c r="AA139" i="3" s="1"/>
  <c r="AB139" i="3" s="1"/>
  <c r="AC139" i="3" s="1"/>
  <c r="AD139" i="3" s="1"/>
  <c r="AE139" i="3" s="1"/>
  <c r="AF139" i="3" s="1"/>
  <c r="AG139" i="3" s="1"/>
  <c r="AH139" i="3" s="1"/>
  <c r="AI139" i="3" s="1"/>
  <c r="AJ139" i="3" s="1"/>
  <c r="AK139" i="3" s="1"/>
  <c r="AL139" i="3" s="1"/>
  <c r="AM139" i="3" s="1"/>
  <c r="AN139" i="3" s="1"/>
  <c r="AO139" i="3" s="1"/>
  <c r="AP139" i="3" s="1"/>
  <c r="AQ139" i="3" s="1"/>
  <c r="AR139" i="3" s="1"/>
  <c r="AS139" i="3" s="1"/>
  <c r="AT139" i="3" s="1"/>
  <c r="AU139" i="3" s="1"/>
  <c r="AV139" i="3" s="1"/>
  <c r="AW139" i="3" s="1"/>
  <c r="BV31" i="4"/>
  <c r="AK143" i="3"/>
  <c r="AL113" i="3"/>
  <c r="AX92" i="4"/>
  <c r="BK133" i="3"/>
  <c r="BK100" i="3"/>
  <c r="BK155" i="2"/>
  <c r="BJ132" i="3"/>
  <c r="BI138" i="3"/>
  <c r="R40" i="4"/>
  <c r="Q24" i="4"/>
  <c r="Z93" i="4"/>
  <c r="O97" i="3"/>
  <c r="BW31" i="4"/>
  <c r="BJ137" i="3"/>
  <c r="AB65" i="4"/>
  <c r="Q64" i="3"/>
  <c r="AM132" i="3"/>
  <c r="AM138" i="3" s="1"/>
  <c r="AL138" i="3"/>
  <c r="Z79" i="4"/>
  <c r="O253" i="3"/>
  <c r="BU11" i="4"/>
  <c r="BU12" i="4" s="1"/>
  <c r="BA68" i="4"/>
  <c r="AP89" i="3"/>
  <c r="AP86" i="3"/>
  <c r="C66" i="5"/>
  <c r="BK137" i="3"/>
  <c r="BJ257" i="3"/>
  <c r="BI6" i="4"/>
  <c r="AW242" i="3" s="1"/>
  <c r="AV142" i="3" l="1"/>
  <c r="J125" i="5"/>
  <c r="BV17" i="4"/>
  <c r="BV20" i="4" s="1"/>
  <c r="BJ140" i="3"/>
  <c r="BJ141" i="3" s="1"/>
  <c r="M31" i="4"/>
  <c r="AA93" i="4"/>
  <c r="P97" i="3"/>
  <c r="M112" i="3"/>
  <c r="X78" i="4"/>
  <c r="AV114" i="3"/>
  <c r="BH44" i="4" s="1"/>
  <c r="BH47" i="4" s="1"/>
  <c r="AV256" i="3"/>
  <c r="AV258" i="3" s="1"/>
  <c r="AW259" i="3" s="1"/>
  <c r="BI39" i="4" s="1"/>
  <c r="AL142" i="3"/>
  <c r="X81" i="4"/>
  <c r="M260" i="3"/>
  <c r="AN114" i="3"/>
  <c r="AZ44" i="4" s="1"/>
  <c r="AN256" i="3"/>
  <c r="AN258" i="3" s="1"/>
  <c r="AO259" i="3" s="1"/>
  <c r="BA39" i="4" s="1"/>
  <c r="I92" i="4"/>
  <c r="AY105" i="3"/>
  <c r="AZ105" i="3" s="1"/>
  <c r="BA105" i="3" s="1"/>
  <c r="BB105" i="3" s="1"/>
  <c r="BC105" i="3" s="1"/>
  <c r="BD105" i="3" s="1"/>
  <c r="BE105" i="3" s="1"/>
  <c r="BF105" i="3" s="1"/>
  <c r="BG105" i="3" s="1"/>
  <c r="BH105" i="3" s="1"/>
  <c r="BI105" i="3" s="1"/>
  <c r="BJ105" i="3" s="1"/>
  <c r="BK105" i="3" s="1"/>
  <c r="J138" i="5"/>
  <c r="K138" i="5" s="1"/>
  <c r="K143" i="5"/>
  <c r="J144" i="5"/>
  <c r="AB82" i="4"/>
  <c r="Q248" i="3"/>
  <c r="BK6" i="4"/>
  <c r="AY242" i="3" s="1"/>
  <c r="F92" i="5" s="1"/>
  <c r="K7" i="4"/>
  <c r="AM114" i="3"/>
  <c r="AY44" i="4" s="1"/>
  <c r="AM256" i="3"/>
  <c r="AM258" i="3" s="1"/>
  <c r="AN259" i="3" s="1"/>
  <c r="AZ39" i="4" s="1"/>
  <c r="AA79" i="4"/>
  <c r="E79" i="4" s="1"/>
  <c r="P253" i="3"/>
  <c r="BI111" i="3"/>
  <c r="BU44" i="4" s="1"/>
  <c r="BU47" i="4" s="1"/>
  <c r="BI256" i="3"/>
  <c r="BI258" i="3" s="1"/>
  <c r="BU92" i="4"/>
  <c r="AC65" i="4"/>
  <c r="R64" i="3"/>
  <c r="P99" i="3"/>
  <c r="AY106" i="3"/>
  <c r="AY163" i="2"/>
  <c r="BK132" i="3"/>
  <c r="BK138" i="3" s="1"/>
  <c r="BJ138" i="3"/>
  <c r="BW92" i="4"/>
  <c r="BK110" i="3"/>
  <c r="BK111" i="3" s="1"/>
  <c r="AX101" i="3"/>
  <c r="AY101" i="3" s="1"/>
  <c r="AZ101" i="3" s="1"/>
  <c r="BA101" i="3" s="1"/>
  <c r="BB101" i="3" s="1"/>
  <c r="BC101" i="3" s="1"/>
  <c r="BD101" i="3" s="1"/>
  <c r="BE101" i="3" s="1"/>
  <c r="BF101" i="3" s="1"/>
  <c r="BG101" i="3" s="1"/>
  <c r="BH101" i="3" s="1"/>
  <c r="BI101" i="3" s="1"/>
  <c r="BJ101" i="3" s="1"/>
  <c r="BK101" i="3" s="1"/>
  <c r="BK31" i="4"/>
  <c r="F263" i="3"/>
  <c r="F147" i="3"/>
  <c r="F148" i="3" s="1"/>
  <c r="AX107" i="3"/>
  <c r="BJ106" i="3"/>
  <c r="BJ163" i="2"/>
  <c r="BJ116" i="3" s="1"/>
  <c r="BJ117" i="3" s="1"/>
  <c r="E52" i="5"/>
  <c r="E53" i="5" s="1"/>
  <c r="E36" i="5"/>
  <c r="J12" i="4"/>
  <c r="I17" i="4"/>
  <c r="F145" i="3"/>
  <c r="F146" i="3"/>
  <c r="BU17" i="4"/>
  <c r="BU20" i="4" s="1"/>
  <c r="BI140" i="3"/>
  <c r="BI141" i="3" s="1"/>
  <c r="AL114" i="3"/>
  <c r="AX44" i="4" s="1"/>
  <c r="AX47" i="4" s="1"/>
  <c r="AL256" i="3"/>
  <c r="AL258" i="3" s="1"/>
  <c r="AM259" i="3" s="1"/>
  <c r="AY39" i="4" s="1"/>
  <c r="I39" i="4" s="1"/>
  <c r="AL143" i="3"/>
  <c r="BK106" i="3"/>
  <c r="BW33" i="4" s="1"/>
  <c r="BK163" i="2"/>
  <c r="AX106" i="3"/>
  <c r="AX163" i="2"/>
  <c r="AX116" i="3" s="1"/>
  <c r="AX117" i="3" s="1"/>
  <c r="AX118" i="3" s="1"/>
  <c r="E34" i="5"/>
  <c r="E35" i="5" s="1"/>
  <c r="J6" i="4"/>
  <c r="R41" i="4"/>
  <c r="R55" i="4" s="1"/>
  <c r="R56" i="4" s="1"/>
  <c r="N139" i="5"/>
  <c r="N103" i="5"/>
  <c r="N121" i="5"/>
  <c r="G47" i="5"/>
  <c r="M6" i="4"/>
  <c r="Q67" i="4"/>
  <c r="Q25" i="4"/>
  <c r="AY17" i="4"/>
  <c r="AY20" i="4" s="1"/>
  <c r="AM140" i="3"/>
  <c r="AM141" i="3" s="1"/>
  <c r="AY102" i="3"/>
  <c r="AY156" i="2"/>
  <c r="BK11" i="4"/>
  <c r="BK102" i="3"/>
  <c r="BK156" i="2"/>
  <c r="BB68" i="4"/>
  <c r="AQ89" i="3"/>
  <c r="AQ86" i="3"/>
  <c r="BW11" i="4"/>
  <c r="R51" i="3"/>
  <c r="AD88" i="4" s="1"/>
  <c r="AD90" i="4" s="1"/>
  <c r="S34" i="3"/>
  <c r="BJ6" i="4"/>
  <c r="AX242" i="3" s="1"/>
  <c r="AY132" i="3"/>
  <c r="AY138" i="3" s="1"/>
  <c r="AX138" i="3"/>
  <c r="AX139" i="3" s="1"/>
  <c r="AY139" i="3" s="1"/>
  <c r="AZ139" i="3" s="1"/>
  <c r="BA139" i="3" s="1"/>
  <c r="BB139" i="3" s="1"/>
  <c r="BC139" i="3" s="1"/>
  <c r="BD139" i="3" s="1"/>
  <c r="BE139" i="3" s="1"/>
  <c r="BF139" i="3" s="1"/>
  <c r="BG139" i="3" s="1"/>
  <c r="BH139" i="3" s="1"/>
  <c r="BI139" i="3" s="1"/>
  <c r="BJ139" i="3" s="1"/>
  <c r="BK139" i="3" s="1"/>
  <c r="AW113" i="3"/>
  <c r="BI92" i="4"/>
  <c r="J126" i="5"/>
  <c r="J120" i="5"/>
  <c r="K120" i="5" s="1"/>
  <c r="K125" i="5"/>
  <c r="BJ110" i="3"/>
  <c r="BJ102" i="3"/>
  <c r="BJ156" i="2"/>
  <c r="BJ113" i="3" s="1"/>
  <c r="BJ114" i="3" s="1"/>
  <c r="BI17" i="4"/>
  <c r="BI20" i="4" s="1"/>
  <c r="AW140" i="3"/>
  <c r="AW141" i="3" s="1"/>
  <c r="AX134" i="3"/>
  <c r="AY134" i="3" s="1"/>
  <c r="AX102" i="3"/>
  <c r="BJ33" i="4" s="1"/>
  <c r="AX156" i="2"/>
  <c r="BJ11" i="4"/>
  <c r="BJ12" i="4" s="1"/>
  <c r="BH142" i="3"/>
  <c r="BI142" i="3" s="1"/>
  <c r="BJ142" i="3" s="1"/>
  <c r="BI33" i="4"/>
  <c r="J108" i="5"/>
  <c r="J102" i="5"/>
  <c r="K102" i="5" s="1"/>
  <c r="K107" i="5"/>
  <c r="K11" i="4" l="1"/>
  <c r="BK33" i="4"/>
  <c r="BV33" i="4"/>
  <c r="M33" i="4"/>
  <c r="E37" i="5"/>
  <c r="I20" i="4"/>
  <c r="J17" i="4"/>
  <c r="AC82" i="4"/>
  <c r="R248" i="3"/>
  <c r="N112" i="3"/>
  <c r="Y78" i="4"/>
  <c r="AZ47" i="4"/>
  <c r="M92" i="4"/>
  <c r="BJ259" i="3"/>
  <c r="BV39" i="4" s="1"/>
  <c r="AB93" i="4"/>
  <c r="Q97" i="3"/>
  <c r="BJ17" i="4"/>
  <c r="BJ20" i="4" s="1"/>
  <c r="AX140" i="3"/>
  <c r="AX141" i="3" s="1"/>
  <c r="Y81" i="4"/>
  <c r="N260" i="3"/>
  <c r="E93" i="4"/>
  <c r="AB79" i="4"/>
  <c r="Q253" i="3"/>
  <c r="J150" i="5"/>
  <c r="K144" i="5"/>
  <c r="K33" i="4"/>
  <c r="S51" i="3"/>
  <c r="AE88" i="4" s="1"/>
  <c r="AE90" i="4" s="1"/>
  <c r="T34" i="3"/>
  <c r="BV92" i="4"/>
  <c r="R57" i="4"/>
  <c r="R58" i="4"/>
  <c r="R95" i="4" s="1"/>
  <c r="AM142" i="3"/>
  <c r="AM143" i="3" s="1"/>
  <c r="AN143" i="3" s="1"/>
  <c r="AO143" i="3" s="1"/>
  <c r="AP143" i="3" s="1"/>
  <c r="AQ143" i="3" s="1"/>
  <c r="AR143" i="3" s="1"/>
  <c r="AS143" i="3" s="1"/>
  <c r="AT143" i="3" s="1"/>
  <c r="AU143" i="3" s="1"/>
  <c r="AV143" i="3" s="1"/>
  <c r="AW143" i="3" s="1"/>
  <c r="M11" i="4"/>
  <c r="BW12" i="4"/>
  <c r="AY107" i="3"/>
  <c r="AZ107" i="3" s="1"/>
  <c r="BA107" i="3" s="1"/>
  <c r="BB107" i="3" s="1"/>
  <c r="BC107" i="3" s="1"/>
  <c r="BD107" i="3" s="1"/>
  <c r="BE107" i="3" s="1"/>
  <c r="BF107" i="3" s="1"/>
  <c r="BG107" i="3" s="1"/>
  <c r="BH107" i="3" s="1"/>
  <c r="BI107" i="3" s="1"/>
  <c r="BJ107" i="3" s="1"/>
  <c r="BK107" i="3" s="1"/>
  <c r="AY116" i="3"/>
  <c r="AY117" i="3" s="1"/>
  <c r="AY118" i="3" s="1"/>
  <c r="AZ118" i="3" s="1"/>
  <c r="BA118" i="3" s="1"/>
  <c r="BB118" i="3" s="1"/>
  <c r="BC118" i="3" s="1"/>
  <c r="BD118" i="3" s="1"/>
  <c r="BE118" i="3" s="1"/>
  <c r="BF118" i="3" s="1"/>
  <c r="BG118" i="3" s="1"/>
  <c r="BH118" i="3" s="1"/>
  <c r="BI118" i="3" s="1"/>
  <c r="BJ118" i="3" s="1"/>
  <c r="BK118" i="3" s="1"/>
  <c r="AZ116" i="3"/>
  <c r="AZ117" i="3" s="1"/>
  <c r="AX103" i="3"/>
  <c r="AY103" i="3" s="1"/>
  <c r="AZ103" i="3" s="1"/>
  <c r="BA103" i="3" s="1"/>
  <c r="BB103" i="3" s="1"/>
  <c r="BC103" i="3" s="1"/>
  <c r="BD103" i="3" s="1"/>
  <c r="BE103" i="3" s="1"/>
  <c r="BF103" i="3" s="1"/>
  <c r="BG103" i="3" s="1"/>
  <c r="BH103" i="3" s="1"/>
  <c r="BI103" i="3" s="1"/>
  <c r="BJ103" i="3" s="1"/>
  <c r="BK103" i="3" s="1"/>
  <c r="N120" i="5"/>
  <c r="O120" i="5" s="1"/>
  <c r="K108" i="5"/>
  <c r="J114" i="5"/>
  <c r="AX113" i="3"/>
  <c r="BJ92" i="4"/>
  <c r="N102" i="5"/>
  <c r="O102" i="5" s="1"/>
  <c r="BC68" i="4"/>
  <c r="AR89" i="3"/>
  <c r="AR86" i="3"/>
  <c r="Q69" i="4"/>
  <c r="Q71" i="4" s="1"/>
  <c r="Q85" i="4" s="1"/>
  <c r="Q98" i="4" s="1"/>
  <c r="F149" i="3"/>
  <c r="Q99" i="3"/>
  <c r="AY47" i="4"/>
  <c r="I44" i="4"/>
  <c r="I47" i="4" s="1"/>
  <c r="L143" i="5"/>
  <c r="L107" i="5"/>
  <c r="L125" i="5"/>
  <c r="F48" i="5"/>
  <c r="L11" i="4"/>
  <c r="N138" i="5"/>
  <c r="O138" i="5" s="1"/>
  <c r="BJ111" i="3"/>
  <c r="BV44" i="4" s="1"/>
  <c r="BV47" i="4" s="1"/>
  <c r="BJ256" i="3"/>
  <c r="BJ258" i="3" s="1"/>
  <c r="BK259" i="3" s="1"/>
  <c r="BW39" i="4" s="1"/>
  <c r="F264" i="3"/>
  <c r="F266" i="3"/>
  <c r="F267" i="3" s="1"/>
  <c r="F47" i="5"/>
  <c r="F51" i="5" s="1"/>
  <c r="L139" i="5"/>
  <c r="L103" i="5"/>
  <c r="L121" i="5"/>
  <c r="K12" i="4"/>
  <c r="K6" i="4"/>
  <c r="AL115" i="3"/>
  <c r="AM115" i="3" s="1"/>
  <c r="AN115" i="3" s="1"/>
  <c r="AO115" i="3" s="1"/>
  <c r="AP115" i="3" s="1"/>
  <c r="AQ115" i="3" s="1"/>
  <c r="AR115" i="3" s="1"/>
  <c r="AS115" i="3" s="1"/>
  <c r="AT115" i="3" s="1"/>
  <c r="AU115" i="3" s="1"/>
  <c r="AV115" i="3" s="1"/>
  <c r="AW115" i="3" s="1"/>
  <c r="W78" i="5"/>
  <c r="H47" i="5"/>
  <c r="W79" i="5" s="1"/>
  <c r="G51" i="5"/>
  <c r="H51" i="5" s="1"/>
  <c r="R66" i="4"/>
  <c r="AW142" i="3"/>
  <c r="K126" i="5"/>
  <c r="J132" i="5"/>
  <c r="BK113" i="3"/>
  <c r="BK114" i="3" s="1"/>
  <c r="BW44" i="4" s="1"/>
  <c r="BW47" i="4" s="1"/>
  <c r="AY113" i="3"/>
  <c r="AZ113" i="3"/>
  <c r="BK92" i="4"/>
  <c r="AW114" i="3"/>
  <c r="BI44" i="4" s="1"/>
  <c r="BI47" i="4" s="1"/>
  <c r="AW256" i="3"/>
  <c r="AW258" i="3" s="1"/>
  <c r="AX259" i="3" s="1"/>
  <c r="BJ39" i="4" s="1"/>
  <c r="G34" i="5"/>
  <c r="N6" i="4"/>
  <c r="BK116" i="3"/>
  <c r="BK117" i="3" s="1"/>
  <c r="K31" i="4"/>
  <c r="AD65" i="4"/>
  <c r="S64" i="3"/>
  <c r="BK12" i="4"/>
  <c r="AX142" i="3" l="1"/>
  <c r="AX143" i="3" s="1"/>
  <c r="R23" i="4"/>
  <c r="AD82" i="4"/>
  <c r="S248" i="3"/>
  <c r="BW17" i="4"/>
  <c r="BW20" i="4" s="1"/>
  <c r="BK140" i="3"/>
  <c r="AC93" i="4"/>
  <c r="R97" i="3"/>
  <c r="R99" i="3"/>
  <c r="K150" i="5"/>
  <c r="X116" i="5" s="1"/>
  <c r="J151" i="5"/>
  <c r="N143" i="5"/>
  <c r="N107" i="5"/>
  <c r="N125" i="5"/>
  <c r="G48" i="5"/>
  <c r="H48" i="5" s="1"/>
  <c r="N11" i="4"/>
  <c r="M12" i="4"/>
  <c r="F52" i="5"/>
  <c r="F53" i="5" s="1"/>
  <c r="K17" i="4"/>
  <c r="L12" i="4"/>
  <c r="AC79" i="4"/>
  <c r="R253" i="3"/>
  <c r="J20" i="4"/>
  <c r="F34" i="5"/>
  <c r="F35" i="5" s="1"/>
  <c r="L6" i="4"/>
  <c r="L102" i="5"/>
  <c r="M102" i="5" s="1"/>
  <c r="M107" i="5"/>
  <c r="L108" i="5"/>
  <c r="K114" i="5"/>
  <c r="V116" i="5" s="1"/>
  <c r="J115" i="5"/>
  <c r="L138" i="5"/>
  <c r="M138" i="5" s="1"/>
  <c r="M143" i="5"/>
  <c r="L144" i="5"/>
  <c r="BD68" i="4"/>
  <c r="AS89" i="3"/>
  <c r="AS86" i="3"/>
  <c r="BK17" i="4"/>
  <c r="BK20" i="4" s="1"/>
  <c r="AY140" i="3"/>
  <c r="AY141" i="3" s="1"/>
  <c r="K92" i="4"/>
  <c r="R77" i="4"/>
  <c r="S21" i="4"/>
  <c r="K132" i="5"/>
  <c r="W116" i="5" s="1"/>
  <c r="J133" i="5"/>
  <c r="AY142" i="3"/>
  <c r="AZ114" i="3"/>
  <c r="BL44" i="4" s="1"/>
  <c r="AZ256" i="3"/>
  <c r="AZ258" i="3" s="1"/>
  <c r="BA259" i="3" s="1"/>
  <c r="BM39" i="4" s="1"/>
  <c r="Z81" i="4"/>
  <c r="O260" i="3"/>
  <c r="L126" i="5"/>
  <c r="L120" i="5"/>
  <c r="M120" i="5" s="1"/>
  <c r="M125" i="5"/>
  <c r="AE65" i="4"/>
  <c r="T64" i="3"/>
  <c r="AY114" i="3"/>
  <c r="BK44" i="4" s="1"/>
  <c r="BK47" i="4" s="1"/>
  <c r="AY256" i="3"/>
  <c r="AY258" i="3" s="1"/>
  <c r="AZ259" i="3" s="1"/>
  <c r="BL39" i="4" s="1"/>
  <c r="F265" i="3"/>
  <c r="R94" i="4" s="1"/>
  <c r="R96" i="4" s="1"/>
  <c r="R97" i="4" s="1"/>
  <c r="T51" i="3"/>
  <c r="AF88" i="4" s="1"/>
  <c r="AF90" i="4" s="1"/>
  <c r="U34" i="3"/>
  <c r="AX114" i="3"/>
  <c r="BJ44" i="4" s="1"/>
  <c r="BJ47" i="4" s="1"/>
  <c r="AX256" i="3"/>
  <c r="AX258" i="3" s="1"/>
  <c r="AY259" i="3" s="1"/>
  <c r="BK39" i="4" s="1"/>
  <c r="K39" i="4" s="1"/>
  <c r="BK256" i="3"/>
  <c r="BK258" i="3" s="1"/>
  <c r="BL259" i="3" s="1"/>
  <c r="F14" i="5"/>
  <c r="O112" i="3"/>
  <c r="Z78" i="4"/>
  <c r="K44" i="4" l="1"/>
  <c r="K47" i="4" s="1"/>
  <c r="AY143" i="3"/>
  <c r="AZ143" i="3" s="1"/>
  <c r="BA143" i="3" s="1"/>
  <c r="BB143" i="3" s="1"/>
  <c r="BC143" i="3" s="1"/>
  <c r="BD143" i="3" s="1"/>
  <c r="BE143" i="3" s="1"/>
  <c r="BF143" i="3" s="1"/>
  <c r="BG143" i="3" s="1"/>
  <c r="BH143" i="3" s="1"/>
  <c r="BI143" i="3" s="1"/>
  <c r="BJ143" i="3" s="1"/>
  <c r="M39" i="4"/>
  <c r="G52" i="5"/>
  <c r="G36" i="5"/>
  <c r="M17" i="4"/>
  <c r="N12" i="4"/>
  <c r="AD93" i="4"/>
  <c r="S97" i="3"/>
  <c r="O125" i="5"/>
  <c r="N126" i="5"/>
  <c r="BK141" i="3"/>
  <c r="BK142" i="3"/>
  <c r="O107" i="5"/>
  <c r="N108" i="5"/>
  <c r="O143" i="5"/>
  <c r="N144" i="5"/>
  <c r="L132" i="5"/>
  <c r="M126" i="5"/>
  <c r="AA81" i="4"/>
  <c r="E81" i="4" s="1"/>
  <c r="P260" i="3"/>
  <c r="K115" i="5"/>
  <c r="AD79" i="4"/>
  <c r="S253" i="3"/>
  <c r="AX115" i="3"/>
  <c r="AY115" i="3" s="1"/>
  <c r="AZ115" i="3" s="1"/>
  <c r="BA115" i="3" s="1"/>
  <c r="BB115" i="3" s="1"/>
  <c r="BC115" i="3" s="1"/>
  <c r="BD115" i="3" s="1"/>
  <c r="BE115" i="3" s="1"/>
  <c r="BF115" i="3" s="1"/>
  <c r="BG115" i="3" s="1"/>
  <c r="BH115" i="3" s="1"/>
  <c r="BI115" i="3" s="1"/>
  <c r="BJ115" i="3" s="1"/>
  <c r="BK115" i="3" s="1"/>
  <c r="AE82" i="4"/>
  <c r="T248" i="3"/>
  <c r="U51" i="3"/>
  <c r="AG88" i="4" s="1"/>
  <c r="AG90" i="4" s="1"/>
  <c r="V34" i="3"/>
  <c r="G35" i="5"/>
  <c r="K151" i="5"/>
  <c r="BE68" i="4"/>
  <c r="AT89" i="3"/>
  <c r="AT86" i="3"/>
  <c r="F37" i="5"/>
  <c r="L17" i="4"/>
  <c r="K20" i="4"/>
  <c r="L150" i="5"/>
  <c r="M144" i="5"/>
  <c r="M44" i="4"/>
  <c r="M47" i="4" s="1"/>
  <c r="BL47" i="4"/>
  <c r="M108" i="5"/>
  <c r="L114" i="5"/>
  <c r="F36" i="5"/>
  <c r="S99" i="3"/>
  <c r="F268" i="3"/>
  <c r="R80" i="4" s="1"/>
  <c r="R83" i="4" s="1"/>
  <c r="R84" i="4" s="1"/>
  <c r="K133" i="5"/>
  <c r="AF65" i="4"/>
  <c r="U64" i="3"/>
  <c r="G14" i="5"/>
  <c r="S37" i="4"/>
  <c r="G144" i="3"/>
  <c r="S22" i="4"/>
  <c r="P112" i="3"/>
  <c r="AA78" i="4"/>
  <c r="S40" i="4"/>
  <c r="R24" i="4"/>
  <c r="BK143" i="3" l="1"/>
  <c r="E78" i="4"/>
  <c r="Q112" i="3"/>
  <c r="AB78" i="4"/>
  <c r="G263" i="3"/>
  <c r="G147" i="3"/>
  <c r="G148" i="3" s="1"/>
  <c r="L133" i="5"/>
  <c r="M132" i="5"/>
  <c r="W122" i="5" s="1"/>
  <c r="O126" i="5"/>
  <c r="N132" i="5"/>
  <c r="V51" i="3"/>
  <c r="AH88" i="4" s="1"/>
  <c r="AH90" i="4" s="1"/>
  <c r="W34" i="3"/>
  <c r="AF82" i="4"/>
  <c r="U248" i="3"/>
  <c r="N150" i="5"/>
  <c r="O144" i="5"/>
  <c r="G37" i="5"/>
  <c r="N17" i="4"/>
  <c r="M20" i="4"/>
  <c r="AE93" i="4"/>
  <c r="T97" i="3"/>
  <c r="G146" i="3"/>
  <c r="G145" i="3"/>
  <c r="S41" i="4"/>
  <c r="S55" i="4" s="1"/>
  <c r="S56" i="4" s="1"/>
  <c r="AB81" i="4"/>
  <c r="Q260" i="3"/>
  <c r="H52" i="5"/>
  <c r="G53" i="5"/>
  <c r="H53" i="5" s="1"/>
  <c r="T99" i="3"/>
  <c r="BF68" i="4"/>
  <c r="AU86" i="3"/>
  <c r="AU89" i="3"/>
  <c r="L115" i="5"/>
  <c r="M114" i="5"/>
  <c r="V122" i="5" s="1"/>
  <c r="AG65" i="4"/>
  <c r="V64" i="3"/>
  <c r="AE79" i="4"/>
  <c r="T253" i="3"/>
  <c r="O108" i="5"/>
  <c r="N114" i="5"/>
  <c r="M150" i="5"/>
  <c r="X122" i="5" s="1"/>
  <c r="L20" i="4"/>
  <c r="R67" i="4"/>
  <c r="R25" i="4"/>
  <c r="H14" i="5"/>
  <c r="G264" i="3" l="1"/>
  <c r="G266" i="3"/>
  <c r="AC81" i="4"/>
  <c r="R260" i="3"/>
  <c r="AF93" i="4"/>
  <c r="U97" i="3"/>
  <c r="G149" i="3"/>
  <c r="U99" i="3"/>
  <c r="AG82" i="4"/>
  <c r="V248" i="3"/>
  <c r="R112" i="3"/>
  <c r="AC78" i="4"/>
  <c r="N133" i="5"/>
  <c r="O132" i="5"/>
  <c r="W128" i="5" s="1"/>
  <c r="O114" i="5"/>
  <c r="V128" i="5" s="1"/>
  <c r="N115" i="5"/>
  <c r="M115" i="5"/>
  <c r="S57" i="4"/>
  <c r="S58" i="4"/>
  <c r="S95" i="4" s="1"/>
  <c r="N20" i="4"/>
  <c r="AF79" i="4"/>
  <c r="U253" i="3"/>
  <c r="O150" i="5"/>
  <c r="X128" i="5" s="1"/>
  <c r="N151" i="5"/>
  <c r="S66" i="4"/>
  <c r="R69" i="4"/>
  <c r="R71" i="4" s="1"/>
  <c r="R85" i="4" s="1"/>
  <c r="R98" i="4" s="1"/>
  <c r="X34" i="3"/>
  <c r="W51" i="3"/>
  <c r="AI88" i="4" s="1"/>
  <c r="AI90" i="4" s="1"/>
  <c r="M133" i="5"/>
  <c r="AH65" i="4"/>
  <c r="W64" i="3"/>
  <c r="BG68" i="4"/>
  <c r="AV86" i="3"/>
  <c r="AV89" i="3"/>
  <c r="BH68" i="4" l="1"/>
  <c r="AW89" i="3"/>
  <c r="AW86" i="3"/>
  <c r="AD81" i="4"/>
  <c r="S260" i="3"/>
  <c r="O115" i="5"/>
  <c r="AG79" i="4"/>
  <c r="V253" i="3"/>
  <c r="S112" i="3"/>
  <c r="AD78" i="4"/>
  <c r="AI65" i="4"/>
  <c r="X64" i="3"/>
  <c r="AH82" i="4"/>
  <c r="W248" i="3"/>
  <c r="G265" i="3"/>
  <c r="S94" i="4" s="1"/>
  <c r="S96" i="4" s="1"/>
  <c r="S97" i="4" s="1"/>
  <c r="O151" i="5"/>
  <c r="AG93" i="4"/>
  <c r="V97" i="3"/>
  <c r="O133" i="5"/>
  <c r="Y34" i="3"/>
  <c r="X51" i="3"/>
  <c r="AJ88" i="4" s="1"/>
  <c r="AJ90" i="4" s="1"/>
  <c r="G267" i="3"/>
  <c r="S77" i="4"/>
  <c r="T21" i="4"/>
  <c r="V99" i="3"/>
  <c r="AI82" i="4" l="1"/>
  <c r="X248" i="3"/>
  <c r="S23" i="4"/>
  <c r="G268" i="3"/>
  <c r="S80" i="4" s="1"/>
  <c r="S83" i="4" s="1"/>
  <c r="S84" i="4" s="1"/>
  <c r="AJ65" i="4"/>
  <c r="Y64" i="3"/>
  <c r="Y51" i="3"/>
  <c r="AK88" i="4" s="1"/>
  <c r="AK90" i="4" s="1"/>
  <c r="Z34" i="3"/>
  <c r="BI68" i="4"/>
  <c r="AX89" i="3"/>
  <c r="AX86" i="3"/>
  <c r="T37" i="4"/>
  <c r="H144" i="3"/>
  <c r="T22" i="4"/>
  <c r="T112" i="3"/>
  <c r="AE78" i="4"/>
  <c r="AH93" i="4"/>
  <c r="W97" i="3"/>
  <c r="AE81" i="4"/>
  <c r="T260" i="3"/>
  <c r="W99" i="3"/>
  <c r="AH79" i="4"/>
  <c r="W253" i="3"/>
  <c r="AI93" i="4" l="1"/>
  <c r="X97" i="3"/>
  <c r="AF81" i="4"/>
  <c r="U260" i="3"/>
  <c r="BJ68" i="4"/>
  <c r="AY89" i="3"/>
  <c r="AY86" i="3"/>
  <c r="H263" i="3"/>
  <c r="H147" i="3"/>
  <c r="H148" i="3" s="1"/>
  <c r="U112" i="3"/>
  <c r="AF78" i="4"/>
  <c r="AI79" i="4"/>
  <c r="X253" i="3"/>
  <c r="T40" i="4"/>
  <c r="T41" i="4" s="1"/>
  <c r="T55" i="4" s="1"/>
  <c r="T56" i="4" s="1"/>
  <c r="S24" i="4"/>
  <c r="H145" i="3"/>
  <c r="H146" i="3"/>
  <c r="AA34" i="3"/>
  <c r="Z51" i="3"/>
  <c r="AL88" i="4" s="1"/>
  <c r="AL90" i="4" s="1"/>
  <c r="AK65" i="4"/>
  <c r="Z64" i="3"/>
  <c r="X99" i="3"/>
  <c r="AJ82" i="4"/>
  <c r="Y248" i="3"/>
  <c r="S67" i="4" l="1"/>
  <c r="S25" i="4"/>
  <c r="AK82" i="4"/>
  <c r="Z248" i="3"/>
  <c r="V112" i="3"/>
  <c r="AG78" i="4"/>
  <c r="BK68" i="4"/>
  <c r="K68" i="4" s="1"/>
  <c r="AZ89" i="3"/>
  <c r="AZ86" i="3"/>
  <c r="T57" i="4"/>
  <c r="T58" i="4"/>
  <c r="T95" i="4" s="1"/>
  <c r="AJ79" i="4"/>
  <c r="Y253" i="3"/>
  <c r="AL65" i="4"/>
  <c r="AA64" i="3"/>
  <c r="H149" i="3"/>
  <c r="AJ93" i="4"/>
  <c r="Y97" i="3"/>
  <c r="Y99" i="3"/>
  <c r="AG81" i="4"/>
  <c r="V260" i="3"/>
  <c r="AA51" i="3"/>
  <c r="AM88" i="4" s="1"/>
  <c r="AB34" i="3"/>
  <c r="H264" i="3"/>
  <c r="H266" i="3"/>
  <c r="BL68" i="4" l="1"/>
  <c r="BA89" i="3"/>
  <c r="BA86" i="3"/>
  <c r="H265" i="3"/>
  <c r="T94" i="4" s="1"/>
  <c r="H267" i="3"/>
  <c r="W112" i="3"/>
  <c r="AH78" i="4"/>
  <c r="AK93" i="4"/>
  <c r="Z97" i="3"/>
  <c r="AM65" i="4"/>
  <c r="AB64" i="3"/>
  <c r="AB51" i="3"/>
  <c r="AN88" i="4" s="1"/>
  <c r="AN90" i="4" s="1"/>
  <c r="AC34" i="3"/>
  <c r="AL82" i="4"/>
  <c r="AA248" i="3"/>
  <c r="AH81" i="4"/>
  <c r="W260" i="3"/>
  <c r="T96" i="4"/>
  <c r="T97" i="4" s="1"/>
  <c r="S69" i="4"/>
  <c r="S71" i="4" s="1"/>
  <c r="S85" i="4" s="1"/>
  <c r="S98" i="4" s="1"/>
  <c r="AM90" i="4"/>
  <c r="G88" i="4"/>
  <c r="G90" i="4" s="1"/>
  <c r="AK79" i="4"/>
  <c r="Z253" i="3"/>
  <c r="T66" i="4"/>
  <c r="Z99" i="3"/>
  <c r="T77" i="4"/>
  <c r="U21" i="4"/>
  <c r="U37" i="4" l="1"/>
  <c r="I144" i="3"/>
  <c r="U22" i="4"/>
  <c r="AN65" i="4"/>
  <c r="AC64" i="3"/>
  <c r="G65" i="4"/>
  <c r="AA99" i="3"/>
  <c r="AL93" i="4"/>
  <c r="AA97" i="3"/>
  <c r="AM82" i="4"/>
  <c r="G82" i="4" s="1"/>
  <c r="AB248" i="3"/>
  <c r="AI81" i="4"/>
  <c r="X260" i="3"/>
  <c r="X112" i="3"/>
  <c r="AI78" i="4"/>
  <c r="AC51" i="3"/>
  <c r="AO88" i="4" s="1"/>
  <c r="AO90" i="4" s="1"/>
  <c r="AD34" i="3"/>
  <c r="AL79" i="4"/>
  <c r="AA253" i="3"/>
  <c r="T23" i="4"/>
  <c r="H268" i="3"/>
  <c r="T80" i="4" s="1"/>
  <c r="T83" i="4" s="1"/>
  <c r="T84" i="4" s="1"/>
  <c r="BM68" i="4"/>
  <c r="BB89" i="3"/>
  <c r="BB86" i="3"/>
  <c r="D66" i="5"/>
  <c r="BN68" i="4" l="1"/>
  <c r="BC89" i="3"/>
  <c r="BC86" i="3"/>
  <c r="AB99" i="3"/>
  <c r="AN82" i="4"/>
  <c r="AC248" i="3"/>
  <c r="Y112" i="3"/>
  <c r="AJ78" i="4"/>
  <c r="AO65" i="4"/>
  <c r="AD64" i="3"/>
  <c r="U40" i="4"/>
  <c r="U41" i="4" s="1"/>
  <c r="U55" i="4" s="1"/>
  <c r="U56" i="4" s="1"/>
  <c r="T24" i="4"/>
  <c r="I263" i="3"/>
  <c r="I147" i="3"/>
  <c r="I148" i="3" s="1"/>
  <c r="AM93" i="4"/>
  <c r="AB97" i="3"/>
  <c r="I146" i="3"/>
  <c r="I145" i="3"/>
  <c r="AD51" i="3"/>
  <c r="AP88" i="4" s="1"/>
  <c r="AP90" i="4" s="1"/>
  <c r="AE34" i="3"/>
  <c r="AJ81" i="4"/>
  <c r="Y260" i="3"/>
  <c r="AM79" i="4"/>
  <c r="G79" i="4" s="1"/>
  <c r="AB253" i="3"/>
  <c r="AN93" i="4" l="1"/>
  <c r="AC97" i="3"/>
  <c r="AN79" i="4"/>
  <c r="AC253" i="3"/>
  <c r="Z112" i="3"/>
  <c r="AK78" i="4"/>
  <c r="G93" i="4"/>
  <c r="AC99" i="3"/>
  <c r="AP65" i="4"/>
  <c r="AE64" i="3"/>
  <c r="AO82" i="4"/>
  <c r="AD248" i="3"/>
  <c r="AK81" i="4"/>
  <c r="Z260" i="3"/>
  <c r="AE51" i="3"/>
  <c r="AQ88" i="4" s="1"/>
  <c r="AQ90" i="4" s="1"/>
  <c r="AF34" i="3"/>
  <c r="T67" i="4"/>
  <c r="T25" i="4"/>
  <c r="U57" i="4"/>
  <c r="U58" i="4"/>
  <c r="U95" i="4" s="1"/>
  <c r="I149" i="3"/>
  <c r="I264" i="3"/>
  <c r="I266" i="3"/>
  <c r="BO68" i="4"/>
  <c r="BD89" i="3"/>
  <c r="BD86" i="3"/>
  <c r="I267" i="3" l="1"/>
  <c r="U23" i="4"/>
  <c r="U77" i="4"/>
  <c r="V21" i="4"/>
  <c r="T69" i="4"/>
  <c r="T71" i="4" s="1"/>
  <c r="T85" i="4" s="1"/>
  <c r="T98" i="4" s="1"/>
  <c r="AF51" i="3"/>
  <c r="AR88" i="4" s="1"/>
  <c r="AR90" i="4" s="1"/>
  <c r="AG34" i="3"/>
  <c r="BP68" i="4"/>
  <c r="BE89" i="3"/>
  <c r="BE86" i="3"/>
  <c r="AD99" i="3"/>
  <c r="U66" i="4"/>
  <c r="AL81" i="4"/>
  <c r="AA260" i="3"/>
  <c r="AA112" i="3"/>
  <c r="AL78" i="4"/>
  <c r="AO79" i="4"/>
  <c r="AD253" i="3"/>
  <c r="AO93" i="4"/>
  <c r="AD97" i="3"/>
  <c r="I265" i="3"/>
  <c r="U94" i="4" s="1"/>
  <c r="U96" i="4" s="1"/>
  <c r="U97" i="4" s="1"/>
  <c r="AP82" i="4"/>
  <c r="AE248" i="3"/>
  <c r="AQ65" i="4"/>
  <c r="AF64" i="3"/>
  <c r="AR65" i="4" l="1"/>
  <c r="AG64" i="3"/>
  <c r="AG51" i="3"/>
  <c r="AS88" i="4" s="1"/>
  <c r="AS90" i="4" s="1"/>
  <c r="AH34" i="3"/>
  <c r="AQ82" i="4"/>
  <c r="AF248" i="3"/>
  <c r="AE99" i="3"/>
  <c r="AP93" i="4"/>
  <c r="AE97" i="3"/>
  <c r="I268" i="3"/>
  <c r="U80" i="4" s="1"/>
  <c r="U83" i="4" s="1"/>
  <c r="U84" i="4" s="1"/>
  <c r="AB112" i="3"/>
  <c r="AM78" i="4"/>
  <c r="AM81" i="4"/>
  <c r="G81" i="4" s="1"/>
  <c r="AB260" i="3"/>
  <c r="V37" i="4"/>
  <c r="J144" i="3"/>
  <c r="V22" i="4"/>
  <c r="AP79" i="4"/>
  <c r="AE253" i="3"/>
  <c r="BQ68" i="4"/>
  <c r="BF89" i="3"/>
  <c r="BF86" i="3"/>
  <c r="V40" i="4"/>
  <c r="U24" i="4"/>
  <c r="V41" i="4" l="1"/>
  <c r="V55" i="4" s="1"/>
  <c r="V56" i="4" s="1"/>
  <c r="J263" i="3"/>
  <c r="J147" i="3"/>
  <c r="J148" i="3" s="1"/>
  <c r="J145" i="3"/>
  <c r="J146" i="3"/>
  <c r="G78" i="4"/>
  <c r="AC112" i="3"/>
  <c r="AN78" i="4"/>
  <c r="AR82" i="4"/>
  <c r="AG248" i="3"/>
  <c r="AN81" i="4"/>
  <c r="AC260" i="3"/>
  <c r="U67" i="4"/>
  <c r="U69" i="4" s="1"/>
  <c r="U71" i="4" s="1"/>
  <c r="U25" i="4"/>
  <c r="U85" i="4"/>
  <c r="U98" i="4" s="1"/>
  <c r="AS65" i="4"/>
  <c r="AH64" i="3"/>
  <c r="V57" i="4"/>
  <c r="AI34" i="3"/>
  <c r="AH51" i="3"/>
  <c r="AT88" i="4" s="1"/>
  <c r="AT90" i="4" s="1"/>
  <c r="BR68" i="4"/>
  <c r="BG86" i="3"/>
  <c r="BG89" i="3"/>
  <c r="AQ93" i="4"/>
  <c r="AF97" i="3"/>
  <c r="AQ79" i="4"/>
  <c r="AF253" i="3"/>
  <c r="AF99" i="3"/>
  <c r="V77" i="4" l="1"/>
  <c r="W21" i="4"/>
  <c r="V58" i="4"/>
  <c r="V95" i="4" s="1"/>
  <c r="AG99" i="3"/>
  <c r="AR79" i="4"/>
  <c r="AG253" i="3"/>
  <c r="AR93" i="4"/>
  <c r="AG97" i="3"/>
  <c r="J149" i="3"/>
  <c r="AS82" i="4"/>
  <c r="AH248" i="3"/>
  <c r="AT65" i="4"/>
  <c r="AI64" i="3"/>
  <c r="J266" i="3"/>
  <c r="J264" i="3"/>
  <c r="J265" i="3" s="1"/>
  <c r="V94" i="4" s="1"/>
  <c r="AJ34" i="3"/>
  <c r="AI51" i="3"/>
  <c r="AU88" i="4" s="1"/>
  <c r="AU90" i="4" s="1"/>
  <c r="AD112" i="3"/>
  <c r="AO78" i="4"/>
  <c r="BS68" i="4"/>
  <c r="BH86" i="3"/>
  <c r="BH89" i="3"/>
  <c r="V66" i="4"/>
  <c r="AO81" i="4"/>
  <c r="AD260" i="3"/>
  <c r="AP81" i="4" l="1"/>
  <c r="AE260" i="3"/>
  <c r="J267" i="3"/>
  <c r="BT68" i="4"/>
  <c r="BI89" i="3"/>
  <c r="BI86" i="3"/>
  <c r="AH99" i="3"/>
  <c r="AS93" i="4"/>
  <c r="AH97" i="3"/>
  <c r="AK34" i="3"/>
  <c r="AJ51" i="3"/>
  <c r="AV88" i="4" s="1"/>
  <c r="AV90" i="4" s="1"/>
  <c r="AS79" i="4"/>
  <c r="AH253" i="3"/>
  <c r="AU65" i="4"/>
  <c r="AJ64" i="3"/>
  <c r="AT82" i="4"/>
  <c r="AI248" i="3"/>
  <c r="V96" i="4"/>
  <c r="V97" i="4" s="1"/>
  <c r="AE112" i="3"/>
  <c r="AP78" i="4"/>
  <c r="W37" i="4"/>
  <c r="K144" i="3"/>
  <c r="W22" i="4"/>
  <c r="AV65" i="4" l="1"/>
  <c r="AK64" i="3"/>
  <c r="AU82" i="4"/>
  <c r="AJ248" i="3"/>
  <c r="V23" i="4"/>
  <c r="J268" i="3"/>
  <c r="V80" i="4" s="1"/>
  <c r="V83" i="4" s="1"/>
  <c r="V84" i="4" s="1"/>
  <c r="BU68" i="4"/>
  <c r="BJ89" i="3"/>
  <c r="BJ86" i="3"/>
  <c r="AT79" i="4"/>
  <c r="AI253" i="3"/>
  <c r="K263" i="3"/>
  <c r="K147" i="3"/>
  <c r="K148" i="3" s="1"/>
  <c r="K146" i="3"/>
  <c r="K145" i="3"/>
  <c r="AT93" i="4"/>
  <c r="AI97" i="3"/>
  <c r="AQ81" i="4"/>
  <c r="AF260" i="3"/>
  <c r="AF112" i="3"/>
  <c r="AQ78" i="4"/>
  <c r="AI99" i="3"/>
  <c r="AK51" i="3"/>
  <c r="AW88" i="4" s="1"/>
  <c r="AW90" i="4" s="1"/>
  <c r="AL34" i="3"/>
  <c r="AR81" i="4" l="1"/>
  <c r="AG260" i="3"/>
  <c r="W40" i="4"/>
  <c r="W41" i="4" s="1"/>
  <c r="W55" i="4" s="1"/>
  <c r="W56" i="4" s="1"/>
  <c r="V24" i="4"/>
  <c r="K149" i="3"/>
  <c r="AU93" i="4"/>
  <c r="AJ97" i="3"/>
  <c r="AM34" i="3"/>
  <c r="AL51" i="3"/>
  <c r="AX88" i="4" s="1"/>
  <c r="AX90" i="4" s="1"/>
  <c r="K266" i="3"/>
  <c r="K264" i="3"/>
  <c r="K265" i="3" s="1"/>
  <c r="W94" i="4" s="1"/>
  <c r="AV82" i="4"/>
  <c r="AK248" i="3"/>
  <c r="AW65" i="4"/>
  <c r="AL64" i="3"/>
  <c r="AJ99" i="3"/>
  <c r="AU79" i="4"/>
  <c r="AJ253" i="3"/>
  <c r="BV68" i="4"/>
  <c r="BK89" i="3"/>
  <c r="AG112" i="3"/>
  <c r="AR78" i="4"/>
  <c r="AK99" i="3" l="1"/>
  <c r="AV93" i="4"/>
  <c r="AK97" i="3"/>
  <c r="AX65" i="4"/>
  <c r="AM64" i="3"/>
  <c r="AH112" i="3"/>
  <c r="AS78" i="4"/>
  <c r="V67" i="4"/>
  <c r="V69" i="4" s="1"/>
  <c r="V71" i="4" s="1"/>
  <c r="V85" i="4" s="1"/>
  <c r="V98" i="4" s="1"/>
  <c r="V25" i="4"/>
  <c r="AS81" i="4"/>
  <c r="AH260" i="3"/>
  <c r="AM51" i="3"/>
  <c r="AY88" i="4" s="1"/>
  <c r="AN34" i="3"/>
  <c r="AW82" i="4"/>
  <c r="AL248" i="3"/>
  <c r="W57" i="4"/>
  <c r="K267" i="3"/>
  <c r="AV79" i="4"/>
  <c r="AK253" i="3"/>
  <c r="W77" i="4" l="1"/>
  <c r="X21" i="4"/>
  <c r="AX82" i="4"/>
  <c r="AM248" i="3"/>
  <c r="W23" i="4"/>
  <c r="K268" i="3"/>
  <c r="W80" i="4" s="1"/>
  <c r="W83" i="4" s="1"/>
  <c r="W84" i="4" s="1"/>
  <c r="AI112" i="3"/>
  <c r="AT78" i="4"/>
  <c r="I88" i="4"/>
  <c r="I90" i="4" s="1"/>
  <c r="AY90" i="4"/>
  <c r="AN51" i="3"/>
  <c r="AZ88" i="4" s="1"/>
  <c r="AZ90" i="4" s="1"/>
  <c r="AO34" i="3"/>
  <c r="AW93" i="4"/>
  <c r="AL97" i="3"/>
  <c r="AT81" i="4"/>
  <c r="AI260" i="3"/>
  <c r="AL99" i="3"/>
  <c r="W58" i="4"/>
  <c r="W95" i="4" s="1"/>
  <c r="W96" i="4" s="1"/>
  <c r="W97" i="4" s="1"/>
  <c r="AY65" i="4"/>
  <c r="AN64" i="3"/>
  <c r="AW79" i="4"/>
  <c r="AL253" i="3"/>
  <c r="W66" i="4"/>
  <c r="E66" i="5" l="1"/>
  <c r="AM99" i="3"/>
  <c r="AY82" i="4"/>
  <c r="I82" i="4" s="1"/>
  <c r="AN248" i="3"/>
  <c r="AZ65" i="4"/>
  <c r="AO64" i="3"/>
  <c r="AU81" i="4"/>
  <c r="AJ260" i="3"/>
  <c r="AX93" i="4"/>
  <c r="AM97" i="3"/>
  <c r="AX79" i="4"/>
  <c r="AM253" i="3"/>
  <c r="X37" i="4"/>
  <c r="L144" i="3"/>
  <c r="X22" i="4"/>
  <c r="I65" i="4"/>
  <c r="AJ112" i="3"/>
  <c r="AU78" i="4"/>
  <c r="X40" i="4"/>
  <c r="W24" i="4"/>
  <c r="AO51" i="3"/>
  <c r="BA88" i="4" s="1"/>
  <c r="BA90" i="4" s="1"/>
  <c r="AP34" i="3"/>
  <c r="BA65" i="4" l="1"/>
  <c r="AP64" i="3"/>
  <c r="L146" i="3"/>
  <c r="L145" i="3"/>
  <c r="AP51" i="3"/>
  <c r="BB88" i="4" s="1"/>
  <c r="BB90" i="4" s="1"/>
  <c r="AQ34" i="3"/>
  <c r="AN99" i="3"/>
  <c r="AY79" i="4"/>
  <c r="I79" i="4" s="1"/>
  <c r="AN253" i="3"/>
  <c r="W67" i="4"/>
  <c r="W69" i="4" s="1"/>
  <c r="W71" i="4" s="1"/>
  <c r="W85" i="4" s="1"/>
  <c r="W98" i="4" s="1"/>
  <c r="W25" i="4"/>
  <c r="X41" i="4"/>
  <c r="X55" i="4" s="1"/>
  <c r="X56" i="4" s="1"/>
  <c r="AY93" i="4"/>
  <c r="AN97" i="3"/>
  <c r="L263" i="3"/>
  <c r="L147" i="3"/>
  <c r="L148" i="3" s="1"/>
  <c r="AZ82" i="4"/>
  <c r="AO248" i="3"/>
  <c r="AV81" i="4"/>
  <c r="AK260" i="3"/>
  <c r="AK112" i="3"/>
  <c r="AV78" i="4"/>
  <c r="L149" i="3" l="1"/>
  <c r="AZ79" i="4"/>
  <c r="AO253" i="3"/>
  <c r="AO99" i="3"/>
  <c r="BA82" i="4"/>
  <c r="AP248" i="3"/>
  <c r="AL112" i="3"/>
  <c r="AW78" i="4"/>
  <c r="AQ51" i="3"/>
  <c r="BC88" i="4" s="1"/>
  <c r="BC90" i="4" s="1"/>
  <c r="AR34" i="3"/>
  <c r="AZ93" i="4"/>
  <c r="AO97" i="3"/>
  <c r="I93" i="4"/>
  <c r="AW81" i="4"/>
  <c r="AL260" i="3"/>
  <c r="X57" i="4"/>
  <c r="BB65" i="4"/>
  <c r="AQ64" i="3"/>
  <c r="L266" i="3"/>
  <c r="L264" i="3"/>
  <c r="L265" i="3" s="1"/>
  <c r="X94" i="4" s="1"/>
  <c r="X66" i="4"/>
  <c r="AM112" i="3" l="1"/>
  <c r="AX78" i="4"/>
  <c r="BC65" i="4"/>
  <c r="AR64" i="3"/>
  <c r="X77" i="4"/>
  <c r="Y21" i="4"/>
  <c r="X58" i="4"/>
  <c r="X95" i="4" s="1"/>
  <c r="X96" i="4" s="1"/>
  <c r="X97" i="4" s="1"/>
  <c r="BB82" i="4"/>
  <c r="AQ248" i="3"/>
  <c r="AP99" i="3"/>
  <c r="AX81" i="4"/>
  <c r="AM260" i="3"/>
  <c r="BA79" i="4"/>
  <c r="AP253" i="3"/>
  <c r="BA93" i="4"/>
  <c r="AP97" i="3"/>
  <c r="L267" i="3"/>
  <c r="AR51" i="3"/>
  <c r="BD88" i="4" s="1"/>
  <c r="BD90" i="4" s="1"/>
  <c r="AS34" i="3"/>
  <c r="BB93" i="4" l="1"/>
  <c r="AQ97" i="3"/>
  <c r="AY81" i="4"/>
  <c r="I81" i="4" s="1"/>
  <c r="AN260" i="3"/>
  <c r="X23" i="4"/>
  <c r="L268" i="3"/>
  <c r="X80" i="4" s="1"/>
  <c r="X83" i="4" s="1"/>
  <c r="X84" i="4" s="1"/>
  <c r="BB79" i="4"/>
  <c r="AQ253" i="3"/>
  <c r="Y37" i="4"/>
  <c r="M144" i="3"/>
  <c r="Y22" i="4"/>
  <c r="BD65" i="4"/>
  <c r="AS64" i="3"/>
  <c r="AQ99" i="3"/>
  <c r="AS51" i="3"/>
  <c r="BE88" i="4" s="1"/>
  <c r="BE90" i="4" s="1"/>
  <c r="AT34" i="3"/>
  <c r="AN112" i="3"/>
  <c r="AY78" i="4"/>
  <c r="BC82" i="4"/>
  <c r="AR248" i="3"/>
  <c r="I78" i="4" l="1"/>
  <c r="M146" i="3"/>
  <c r="M145" i="3"/>
  <c r="M263" i="3"/>
  <c r="M147" i="3"/>
  <c r="M148" i="3" s="1"/>
  <c r="AO112" i="3"/>
  <c r="AZ78" i="4"/>
  <c r="Y40" i="4"/>
  <c r="Y41" i="4" s="1"/>
  <c r="Y55" i="4" s="1"/>
  <c r="Y56" i="4" s="1"/>
  <c r="X24" i="4"/>
  <c r="AR99" i="3"/>
  <c r="BD82" i="4"/>
  <c r="AS248" i="3"/>
  <c r="BE65" i="4"/>
  <c r="AT64" i="3"/>
  <c r="BC93" i="4"/>
  <c r="AR97" i="3"/>
  <c r="BC79" i="4"/>
  <c r="AR253" i="3"/>
  <c r="AT51" i="3"/>
  <c r="BF88" i="4" s="1"/>
  <c r="BF90" i="4" s="1"/>
  <c r="AU34" i="3"/>
  <c r="AZ81" i="4"/>
  <c r="AO260" i="3"/>
  <c r="BD93" i="4" l="1"/>
  <c r="AS97" i="3"/>
  <c r="AP112" i="3"/>
  <c r="BA78" i="4"/>
  <c r="M149" i="3"/>
  <c r="BE82" i="4"/>
  <c r="AT248" i="3"/>
  <c r="BD79" i="4"/>
  <c r="AS253" i="3"/>
  <c r="Y57" i="4"/>
  <c r="M266" i="3"/>
  <c r="M264" i="3"/>
  <c r="BA81" i="4"/>
  <c r="AP260" i="3"/>
  <c r="AU51" i="3"/>
  <c r="BG88" i="4" s="1"/>
  <c r="BG90" i="4" s="1"/>
  <c r="AV34" i="3"/>
  <c r="X67" i="4"/>
  <c r="X69" i="4" s="1"/>
  <c r="X71" i="4" s="1"/>
  <c r="X85" i="4" s="1"/>
  <c r="X98" i="4" s="1"/>
  <c r="X25" i="4"/>
  <c r="BF65" i="4"/>
  <c r="AU64" i="3"/>
  <c r="AS99" i="3"/>
  <c r="M265" i="3" l="1"/>
  <c r="Y94" i="4" s="1"/>
  <c r="BG65" i="4"/>
  <c r="AV64" i="3"/>
  <c r="AV51" i="3"/>
  <c r="BH88" i="4" s="1"/>
  <c r="BH90" i="4" s="1"/>
  <c r="AW34" i="3"/>
  <c r="BB81" i="4"/>
  <c r="AQ260" i="3"/>
  <c r="AT99" i="3"/>
  <c r="AQ112" i="3"/>
  <c r="BB78" i="4"/>
  <c r="Y77" i="4"/>
  <c r="Z21" i="4"/>
  <c r="Y66" i="4"/>
  <c r="BE93" i="4"/>
  <c r="AT97" i="3"/>
  <c r="BE79" i="4"/>
  <c r="AT253" i="3"/>
  <c r="BF82" i="4"/>
  <c r="AU248" i="3"/>
  <c r="M267" i="3"/>
  <c r="Y58" i="4"/>
  <c r="Y95" i="4" s="1"/>
  <c r="Y96" i="4" s="1"/>
  <c r="Y97" i="4" s="1"/>
  <c r="BG82" i="4" l="1"/>
  <c r="AV248" i="3"/>
  <c r="BF79" i="4"/>
  <c r="AU253" i="3"/>
  <c r="AR112" i="3"/>
  <c r="BC78" i="4"/>
  <c r="AU99" i="3"/>
  <c r="BF93" i="4"/>
  <c r="AU97" i="3"/>
  <c r="Z37" i="4"/>
  <c r="N144" i="3"/>
  <c r="Z22" i="4"/>
  <c r="Y23" i="4"/>
  <c r="M268" i="3"/>
  <c r="Y80" i="4" s="1"/>
  <c r="Y83" i="4" s="1"/>
  <c r="Y84" i="4" s="1"/>
  <c r="BC81" i="4"/>
  <c r="AR260" i="3"/>
  <c r="AW51" i="3"/>
  <c r="BI88" i="4" s="1"/>
  <c r="BI90" i="4" s="1"/>
  <c r="AX34" i="3"/>
  <c r="BH65" i="4"/>
  <c r="AW64" i="3"/>
  <c r="BG93" i="4" l="1"/>
  <c r="AV97" i="3"/>
  <c r="BD81" i="4"/>
  <c r="AS260" i="3"/>
  <c r="AY34" i="3"/>
  <c r="AX51" i="3"/>
  <c r="BJ88" i="4" s="1"/>
  <c r="BJ90" i="4" s="1"/>
  <c r="Z40" i="4"/>
  <c r="Z41" i="4" s="1"/>
  <c r="Z55" i="4" s="1"/>
  <c r="Z56" i="4" s="1"/>
  <c r="Y24" i="4"/>
  <c r="N263" i="3"/>
  <c r="N147" i="3"/>
  <c r="N148" i="3" s="1"/>
  <c r="AV99" i="3"/>
  <c r="AS112" i="3"/>
  <c r="BD78" i="4"/>
  <c r="N145" i="3"/>
  <c r="N146" i="3"/>
  <c r="BI65" i="4"/>
  <c r="AX64" i="3"/>
  <c r="BH82" i="4"/>
  <c r="AW248" i="3"/>
  <c r="BG79" i="4"/>
  <c r="AV253" i="3"/>
  <c r="Z57" i="4" l="1"/>
  <c r="BI82" i="4"/>
  <c r="AX248" i="3"/>
  <c r="BJ65" i="4"/>
  <c r="AY64" i="3"/>
  <c r="AT112" i="3"/>
  <c r="BE78" i="4"/>
  <c r="Y67" i="4"/>
  <c r="Y69" i="4" s="1"/>
  <c r="Y71" i="4" s="1"/>
  <c r="Y85" i="4" s="1"/>
  <c r="Y98" i="4" s="1"/>
  <c r="Y25" i="4"/>
  <c r="AY51" i="3"/>
  <c r="BK88" i="4" s="1"/>
  <c r="AZ34" i="3"/>
  <c r="BE81" i="4"/>
  <c r="AT260" i="3"/>
  <c r="BH93" i="4"/>
  <c r="AW97" i="3"/>
  <c r="N266" i="3"/>
  <c r="N264" i="3"/>
  <c r="N265" i="3" s="1"/>
  <c r="Z94" i="4" s="1"/>
  <c r="AW99" i="3"/>
  <c r="BH79" i="4"/>
  <c r="AW253" i="3"/>
  <c r="N149" i="3"/>
  <c r="N267" i="3" l="1"/>
  <c r="AZ51" i="3"/>
  <c r="BL88" i="4" s="1"/>
  <c r="BL90" i="4" s="1"/>
  <c r="BA34" i="3"/>
  <c r="BI93" i="4"/>
  <c r="AX97" i="3"/>
  <c r="BK65" i="4"/>
  <c r="AZ64" i="3"/>
  <c r="BI79" i="4"/>
  <c r="AX253" i="3"/>
  <c r="BJ82" i="4"/>
  <c r="AY248" i="3"/>
  <c r="AU112" i="3"/>
  <c r="BF78" i="4"/>
  <c r="BF81" i="4"/>
  <c r="AU260" i="3"/>
  <c r="BK90" i="4"/>
  <c r="K88" i="4"/>
  <c r="K90" i="4" s="1"/>
  <c r="AX99" i="3"/>
  <c r="Z77" i="4"/>
  <c r="AA21" i="4"/>
  <c r="Z66" i="4"/>
  <c r="Z58" i="4"/>
  <c r="Z95" i="4" s="1"/>
  <c r="Z96" i="4" s="1"/>
  <c r="Z97" i="4" s="1"/>
  <c r="AY99" i="3" l="1"/>
  <c r="K65" i="4"/>
  <c r="BG81" i="4"/>
  <c r="AV260" i="3"/>
  <c r="AA37" i="4"/>
  <c r="O144" i="3"/>
  <c r="AA22" i="4"/>
  <c r="E21" i="4"/>
  <c r="BL65" i="4"/>
  <c r="BA64" i="3"/>
  <c r="F66" i="5"/>
  <c r="AV112" i="3"/>
  <c r="BG78" i="4"/>
  <c r="BJ79" i="4"/>
  <c r="AY253" i="3"/>
  <c r="BJ93" i="4"/>
  <c r="AY97" i="3"/>
  <c r="BA51" i="3"/>
  <c r="BM88" i="4" s="1"/>
  <c r="BM90" i="4" s="1"/>
  <c r="BB34" i="3"/>
  <c r="Z23" i="4"/>
  <c r="N268" i="3"/>
  <c r="Z80" i="4" s="1"/>
  <c r="Z83" i="4" s="1"/>
  <c r="Z84" i="4" s="1"/>
  <c r="BK82" i="4"/>
  <c r="K82" i="4" s="1"/>
  <c r="AZ248" i="3"/>
  <c r="BK79" i="4" l="1"/>
  <c r="K79" i="4" s="1"/>
  <c r="AZ253" i="3"/>
  <c r="C49" i="5"/>
  <c r="E22" i="4"/>
  <c r="F134" i="5"/>
  <c r="G134" i="5" s="1"/>
  <c r="F152" i="5"/>
  <c r="G152" i="5" s="1"/>
  <c r="F116" i="5"/>
  <c r="G116" i="5" s="1"/>
  <c r="Y104" i="5" s="1"/>
  <c r="O145" i="3"/>
  <c r="O146" i="3"/>
  <c r="BM65" i="4"/>
  <c r="BB64" i="3"/>
  <c r="O263" i="3"/>
  <c r="O147" i="3"/>
  <c r="O148" i="3" s="1"/>
  <c r="O149" i="3" s="1"/>
  <c r="AW112" i="3"/>
  <c r="BH78" i="4"/>
  <c r="BH81" i="4"/>
  <c r="AW260" i="3"/>
  <c r="BB51" i="3"/>
  <c r="BN88" i="4" s="1"/>
  <c r="BN90" i="4" s="1"/>
  <c r="BC34" i="3"/>
  <c r="AZ99" i="3"/>
  <c r="BL82" i="4"/>
  <c r="BA248" i="3"/>
  <c r="E37" i="4"/>
  <c r="AA40" i="4"/>
  <c r="E40" i="4" s="1"/>
  <c r="Z24" i="4"/>
  <c r="BK93" i="4"/>
  <c r="AZ97" i="3"/>
  <c r="K93" i="4" l="1"/>
  <c r="BI81" i="4"/>
  <c r="AX260" i="3"/>
  <c r="BC51" i="3"/>
  <c r="BO88" i="4" s="1"/>
  <c r="BO90" i="4" s="1"/>
  <c r="BD34" i="3"/>
  <c r="C82" i="5"/>
  <c r="C38" i="5"/>
  <c r="F22" i="4"/>
  <c r="AX112" i="3"/>
  <c r="BI78" i="4"/>
  <c r="BM82" i="4"/>
  <c r="BB248" i="3"/>
  <c r="BL93" i="4"/>
  <c r="BA97" i="3"/>
  <c r="Z67" i="4"/>
  <c r="Z69" i="4" s="1"/>
  <c r="Z71" i="4" s="1"/>
  <c r="Z85" i="4" s="1"/>
  <c r="Z98" i="4" s="1"/>
  <c r="Z25" i="4"/>
  <c r="E41" i="4"/>
  <c r="AA41" i="4"/>
  <c r="AA55" i="4" s="1"/>
  <c r="AA56" i="4" s="1"/>
  <c r="O266" i="3"/>
  <c r="O264" i="3"/>
  <c r="O265" i="3" s="1"/>
  <c r="AA94" i="4" s="1"/>
  <c r="E94" i="4" s="1"/>
  <c r="BA99" i="3"/>
  <c r="C54" i="5"/>
  <c r="C55" i="5" s="1"/>
  <c r="C50" i="5"/>
  <c r="BL79" i="4"/>
  <c r="BA253" i="3"/>
  <c r="BN65" i="4"/>
  <c r="BC64" i="3"/>
  <c r="BO65" i="4" l="1"/>
  <c r="BD64" i="3"/>
  <c r="D13" i="5"/>
  <c r="E55" i="4"/>
  <c r="BM79" i="4"/>
  <c r="BB253" i="3"/>
  <c r="BD51" i="3"/>
  <c r="BP88" i="4" s="1"/>
  <c r="BP90" i="4" s="1"/>
  <c r="BE34" i="3"/>
  <c r="BM93" i="4"/>
  <c r="BB97" i="3"/>
  <c r="BN82" i="4"/>
  <c r="BC248" i="3"/>
  <c r="AA57" i="4"/>
  <c r="AA58" i="4"/>
  <c r="AA95" i="4" s="1"/>
  <c r="AA66" i="4"/>
  <c r="BJ81" i="4"/>
  <c r="AY260" i="3"/>
  <c r="BB99" i="3"/>
  <c r="O267" i="3"/>
  <c r="AY112" i="3"/>
  <c r="BJ78" i="4"/>
  <c r="BK81" i="4" l="1"/>
  <c r="K81" i="4" s="1"/>
  <c r="AZ260" i="3"/>
  <c r="BN79" i="4"/>
  <c r="BC253" i="3"/>
  <c r="AA77" i="4"/>
  <c r="E77" i="4" s="1"/>
  <c r="AB21" i="4"/>
  <c r="BO82" i="4"/>
  <c r="BD248" i="3"/>
  <c r="D16" i="5"/>
  <c r="D18" i="5" s="1"/>
  <c r="D22" i="5"/>
  <c r="D23" i="5" s="1"/>
  <c r="F54" i="4"/>
  <c r="E56" i="4"/>
  <c r="AZ112" i="3"/>
  <c r="BK78" i="4"/>
  <c r="AA23" i="4"/>
  <c r="O268" i="3"/>
  <c r="AA80" i="4" s="1"/>
  <c r="BC99" i="3"/>
  <c r="BE51" i="3"/>
  <c r="BQ88" i="4" s="1"/>
  <c r="BQ90" i="4" s="1"/>
  <c r="BF34" i="3"/>
  <c r="E95" i="4"/>
  <c r="E96" i="4" s="1"/>
  <c r="AA96" i="4"/>
  <c r="AA97" i="4" s="1"/>
  <c r="BP65" i="4"/>
  <c r="BE64" i="3"/>
  <c r="BN93" i="4"/>
  <c r="BC97" i="3"/>
  <c r="BP82" i="4" l="1"/>
  <c r="BE248" i="3"/>
  <c r="BD99" i="3"/>
  <c r="AB40" i="4"/>
  <c r="E23" i="4"/>
  <c r="E24" i="4" s="1"/>
  <c r="AA24" i="4"/>
  <c r="BQ65" i="4"/>
  <c r="BF64" i="3"/>
  <c r="E80" i="4"/>
  <c r="E83" i="4" s="1"/>
  <c r="AA83" i="4"/>
  <c r="AA84" i="4" s="1"/>
  <c r="K78" i="4"/>
  <c r="AB37" i="4"/>
  <c r="P144" i="3"/>
  <c r="AB22" i="4"/>
  <c r="BO79" i="4"/>
  <c r="BD253" i="3"/>
  <c r="BL81" i="4"/>
  <c r="BA260" i="3"/>
  <c r="BF51" i="3"/>
  <c r="BR88" i="4" s="1"/>
  <c r="BR90" i="4" s="1"/>
  <c r="BG34" i="3"/>
  <c r="BO93" i="4"/>
  <c r="BD97" i="3"/>
  <c r="BA112" i="3"/>
  <c r="BL78" i="4"/>
  <c r="D17" i="5"/>
  <c r="D7" i="5"/>
  <c r="E57" i="4"/>
  <c r="E58" i="4" s="1"/>
  <c r="E99" i="4" s="1"/>
  <c r="F56" i="4"/>
  <c r="F47" i="4"/>
  <c r="F41" i="4"/>
  <c r="C77" i="5"/>
  <c r="C67" i="5"/>
  <c r="E97" i="4"/>
  <c r="C81" i="5" l="1"/>
  <c r="F97" i="4"/>
  <c r="F90" i="4"/>
  <c r="BB112" i="3"/>
  <c r="BM78" i="4"/>
  <c r="BM81" i="4"/>
  <c r="BB260" i="3"/>
  <c r="BP79" i="4"/>
  <c r="BE253" i="3"/>
  <c r="BE99" i="3"/>
  <c r="BR65" i="4"/>
  <c r="BG64" i="3"/>
  <c r="C84" i="5"/>
  <c r="C39" i="5"/>
  <c r="D28" i="5"/>
  <c r="D29" i="5" s="1"/>
  <c r="F24" i="4"/>
  <c r="E25" i="4"/>
  <c r="P263" i="3"/>
  <c r="P147" i="3"/>
  <c r="P148" i="3" s="1"/>
  <c r="BH34" i="3"/>
  <c r="BG51" i="3"/>
  <c r="BS88" i="4" s="1"/>
  <c r="BS90" i="4" s="1"/>
  <c r="AB41" i="4"/>
  <c r="AB55" i="4" s="1"/>
  <c r="AB56" i="4" s="1"/>
  <c r="C65" i="5"/>
  <c r="C68" i="5" s="1"/>
  <c r="C76" i="5"/>
  <c r="C78" i="5" s="1"/>
  <c r="E84" i="4"/>
  <c r="C72" i="5" s="1"/>
  <c r="BP93" i="4"/>
  <c r="BE97" i="3"/>
  <c r="D8" i="5"/>
  <c r="F96" i="4"/>
  <c r="AA67" i="4"/>
  <c r="AA25" i="4"/>
  <c r="BQ82" i="4"/>
  <c r="BF248" i="3"/>
  <c r="P145" i="3"/>
  <c r="P146" i="3"/>
  <c r="BQ93" i="4" l="1"/>
  <c r="BF97" i="3"/>
  <c r="BN81" i="4"/>
  <c r="BC260" i="3"/>
  <c r="BQ79" i="4"/>
  <c r="BF253" i="3"/>
  <c r="P149" i="3"/>
  <c r="BC112" i="3"/>
  <c r="BN78" i="4"/>
  <c r="P264" i="3"/>
  <c r="P266" i="3"/>
  <c r="P267" i="3" s="1"/>
  <c r="BR82" i="4"/>
  <c r="BG248" i="3"/>
  <c r="AB66" i="4"/>
  <c r="BS65" i="4"/>
  <c r="BH64" i="3"/>
  <c r="E67" i="4"/>
  <c r="AA69" i="4"/>
  <c r="AA71" i="4" s="1"/>
  <c r="AA85" i="4" s="1"/>
  <c r="AA98" i="4" s="1"/>
  <c r="F117" i="5"/>
  <c r="AB104" i="5" s="1"/>
  <c r="F135" i="5"/>
  <c r="AC104" i="5" s="1"/>
  <c r="F153" i="5"/>
  <c r="AD104" i="5" s="1"/>
  <c r="C83" i="5"/>
  <c r="AB57" i="4"/>
  <c r="AB58" i="4" s="1"/>
  <c r="AB95" i="4" s="1"/>
  <c r="BI34" i="3"/>
  <c r="BH51" i="3"/>
  <c r="BT88" i="4" s="1"/>
  <c r="BT90" i="4" s="1"/>
  <c r="BF99" i="3"/>
  <c r="AB23" i="4" l="1"/>
  <c r="BD112" i="3"/>
  <c r="BO78" i="4"/>
  <c r="BG99" i="3"/>
  <c r="AB77" i="4"/>
  <c r="AC21" i="4"/>
  <c r="BO81" i="4"/>
  <c r="BD260" i="3"/>
  <c r="BT65" i="4"/>
  <c r="BI64" i="3"/>
  <c r="BR79" i="4"/>
  <c r="BG253" i="3"/>
  <c r="BS82" i="4"/>
  <c r="BH248" i="3"/>
  <c r="BI51" i="3"/>
  <c r="BU88" i="4" s="1"/>
  <c r="BU90" i="4" s="1"/>
  <c r="BJ34" i="3"/>
  <c r="BR93" i="4"/>
  <c r="BG97" i="3"/>
  <c r="G66" i="4"/>
  <c r="E69" i="4"/>
  <c r="E71" i="4" s="1"/>
  <c r="P265" i="3"/>
  <c r="AB94" i="4" s="1"/>
  <c r="AB96" i="4" s="1"/>
  <c r="AB97" i="4" s="1"/>
  <c r="BS93" i="4" l="1"/>
  <c r="BH97" i="3"/>
  <c r="BK34" i="3"/>
  <c r="BK51" i="3" s="1"/>
  <c r="BW88" i="4" s="1"/>
  <c r="BJ51" i="3"/>
  <c r="BV88" i="4" s="1"/>
  <c r="BV90" i="4" s="1"/>
  <c r="AC37" i="4"/>
  <c r="Q144" i="3"/>
  <c r="AC22" i="4"/>
  <c r="BT82" i="4"/>
  <c r="BI248" i="3"/>
  <c r="C63" i="5"/>
  <c r="C85" i="5"/>
  <c r="C86" i="5" s="1"/>
  <c r="E85" i="4"/>
  <c r="F71" i="4" s="1"/>
  <c r="P268" i="3"/>
  <c r="AB80" i="4" s="1"/>
  <c r="AB83" i="4" s="1"/>
  <c r="AB84" i="4" s="1"/>
  <c r="BH99" i="3"/>
  <c r="BS79" i="4"/>
  <c r="BH253" i="3"/>
  <c r="BU65" i="4"/>
  <c r="BJ64" i="3"/>
  <c r="BE112" i="3"/>
  <c r="BP78" i="4"/>
  <c r="BP81" i="4"/>
  <c r="BE260" i="3"/>
  <c r="AC40" i="4"/>
  <c r="AB24" i="4"/>
  <c r="BT79" i="4" l="1"/>
  <c r="BI253" i="3"/>
  <c r="AB67" i="4"/>
  <c r="AB25" i="4"/>
  <c r="Q263" i="3"/>
  <c r="Q147" i="3"/>
  <c r="Q148" i="3" s="1"/>
  <c r="BI99" i="3"/>
  <c r="BQ81" i="4"/>
  <c r="BF260" i="3"/>
  <c r="AC41" i="4"/>
  <c r="AC55" i="4" s="1"/>
  <c r="AC56" i="4" s="1"/>
  <c r="BU82" i="4"/>
  <c r="BJ248" i="3"/>
  <c r="BW90" i="4"/>
  <c r="M88" i="4"/>
  <c r="M90" i="4" s="1"/>
  <c r="Q146" i="3"/>
  <c r="Q145" i="3"/>
  <c r="C73" i="5"/>
  <c r="C74" i="5" s="1"/>
  <c r="F85" i="4"/>
  <c r="F74" i="4"/>
  <c r="F83" i="4"/>
  <c r="E98" i="4"/>
  <c r="BF112" i="3"/>
  <c r="BQ78" i="4"/>
  <c r="BT93" i="4"/>
  <c r="BI97" i="3"/>
  <c r="BV65" i="4"/>
  <c r="BK64" i="3"/>
  <c r="BW65" i="4" s="1"/>
  <c r="BJ99" i="3" l="1"/>
  <c r="G66" i="5"/>
  <c r="M65" i="4"/>
  <c r="BU93" i="4"/>
  <c r="BJ97" i="3"/>
  <c r="Q149" i="3"/>
  <c r="BU79" i="4"/>
  <c r="BJ253" i="3"/>
  <c r="BG112" i="3"/>
  <c r="BR78" i="4"/>
  <c r="BV82" i="4"/>
  <c r="BK248" i="3"/>
  <c r="BW82" i="4" s="1"/>
  <c r="M82" i="4" s="1"/>
  <c r="AC57" i="4"/>
  <c r="AC58" i="4"/>
  <c r="AC95" i="4" s="1"/>
  <c r="Q264" i="3"/>
  <c r="Q266" i="3"/>
  <c r="Q267" i="3"/>
  <c r="AC66" i="4"/>
  <c r="AB69" i="4"/>
  <c r="AB71" i="4" s="1"/>
  <c r="AB85" i="4" s="1"/>
  <c r="AB98" i="4" s="1"/>
  <c r="BR81" i="4"/>
  <c r="BG260" i="3"/>
  <c r="Q265" i="3" l="1"/>
  <c r="AC94" i="4" s="1"/>
  <c r="AC96" i="4"/>
  <c r="AC97" i="4" s="1"/>
  <c r="BS81" i="4"/>
  <c r="BH260" i="3"/>
  <c r="AC77" i="4"/>
  <c r="AD21" i="4"/>
  <c r="BV93" i="4"/>
  <c r="BK97" i="3"/>
  <c r="BW93" i="4" s="1"/>
  <c r="BH112" i="3"/>
  <c r="BS78" i="4"/>
  <c r="BV79" i="4"/>
  <c r="BK253" i="3"/>
  <c r="BW79" i="4" s="1"/>
  <c r="M79" i="4" s="1"/>
  <c r="AC23" i="4"/>
  <c r="Q268" i="3"/>
  <c r="AC80" i="4" s="1"/>
  <c r="BK99" i="3"/>
  <c r="AC83" i="4" l="1"/>
  <c r="AC84" i="4" s="1"/>
  <c r="M93" i="4"/>
  <c r="AD37" i="4"/>
  <c r="R144" i="3"/>
  <c r="AD22" i="4"/>
  <c r="BI112" i="3"/>
  <c r="BT78" i="4"/>
  <c r="AD40" i="4"/>
  <c r="AC24" i="4"/>
  <c r="BT81" i="4"/>
  <c r="BI260" i="3"/>
  <c r="R145" i="3" l="1"/>
  <c r="R146" i="3"/>
  <c r="BU81" i="4"/>
  <c r="BJ260" i="3"/>
  <c r="BJ112" i="3"/>
  <c r="BU78" i="4"/>
  <c r="R263" i="3"/>
  <c r="R147" i="3"/>
  <c r="R148" i="3" s="1"/>
  <c r="AD41" i="4"/>
  <c r="AD55" i="4" s="1"/>
  <c r="AD56" i="4" s="1"/>
  <c r="AC67" i="4"/>
  <c r="AC25" i="4"/>
  <c r="AD57" i="4" l="1"/>
  <c r="AD58" i="4"/>
  <c r="AD95" i="4" s="1"/>
  <c r="R264" i="3"/>
  <c r="R266" i="3"/>
  <c r="R267" i="3"/>
  <c r="BK112" i="3"/>
  <c r="BW78" i="4" s="1"/>
  <c r="BV78" i="4"/>
  <c r="AD66" i="4"/>
  <c r="R149" i="3"/>
  <c r="BV81" i="4"/>
  <c r="BK260" i="3"/>
  <c r="AC69" i="4"/>
  <c r="AC71" i="4" s="1"/>
  <c r="AC85" i="4" s="1"/>
  <c r="AC98" i="4" s="1"/>
  <c r="AD23" i="4" l="1"/>
  <c r="R265" i="3"/>
  <c r="AD94" i="4" s="1"/>
  <c r="BW81" i="4"/>
  <c r="M81" i="4" s="1"/>
  <c r="BL260" i="3"/>
  <c r="AD77" i="4"/>
  <c r="AE21" i="4"/>
  <c r="M78" i="4"/>
  <c r="AD96" i="4"/>
  <c r="AD97" i="4" s="1"/>
  <c r="AE37" i="4" l="1"/>
  <c r="S144" i="3"/>
  <c r="AE22" i="4"/>
  <c r="R268" i="3"/>
  <c r="AD80" i="4" s="1"/>
  <c r="AD83" i="4" s="1"/>
  <c r="AD84" i="4" s="1"/>
  <c r="AE40" i="4"/>
  <c r="AD24" i="4"/>
  <c r="AD67" i="4" l="1"/>
  <c r="AD25" i="4"/>
  <c r="S263" i="3"/>
  <c r="S147" i="3"/>
  <c r="S148" i="3" s="1"/>
  <c r="S146" i="3"/>
  <c r="S145" i="3"/>
  <c r="AE41" i="4"/>
  <c r="AE55" i="4" s="1"/>
  <c r="AE56" i="4" s="1"/>
  <c r="AE57" i="4" l="1"/>
  <c r="AE58" i="4"/>
  <c r="AE95" i="4" s="1"/>
  <c r="S149" i="3"/>
  <c r="S264" i="3"/>
  <c r="S266" i="3"/>
  <c r="S267" i="3"/>
  <c r="AE66" i="4"/>
  <c r="AD69" i="4"/>
  <c r="AD71" i="4" s="1"/>
  <c r="AD85" i="4" s="1"/>
  <c r="AD98" i="4" s="1"/>
  <c r="AE23" i="4" l="1"/>
  <c r="S265" i="3"/>
  <c r="AE94" i="4" s="1"/>
  <c r="AE96" i="4" s="1"/>
  <c r="AE97" i="4" s="1"/>
  <c r="AE77" i="4"/>
  <c r="AF21" i="4"/>
  <c r="AF37" i="4" l="1"/>
  <c r="T144" i="3"/>
  <c r="AF22" i="4"/>
  <c r="S268" i="3"/>
  <c r="AE80" i="4" s="1"/>
  <c r="AE83" i="4" s="1"/>
  <c r="AE84" i="4" s="1"/>
  <c r="AF40" i="4"/>
  <c r="AE24" i="4"/>
  <c r="T263" i="3" l="1"/>
  <c r="T147" i="3"/>
  <c r="T148" i="3" s="1"/>
  <c r="AE67" i="4"/>
  <c r="AE25" i="4"/>
  <c r="T145" i="3"/>
  <c r="T146" i="3"/>
  <c r="AF41" i="4"/>
  <c r="AF55" i="4" s="1"/>
  <c r="AF56" i="4" s="1"/>
  <c r="T149" i="3" l="1"/>
  <c r="AF57" i="4"/>
  <c r="AF58" i="4" s="1"/>
  <c r="AF95" i="4" s="1"/>
  <c r="AF66" i="4"/>
  <c r="AE69" i="4"/>
  <c r="AE71" i="4" s="1"/>
  <c r="AE85" i="4" s="1"/>
  <c r="AE98" i="4" s="1"/>
  <c r="T266" i="3"/>
  <c r="T264" i="3"/>
  <c r="AF77" i="4" l="1"/>
  <c r="AG21" i="4"/>
  <c r="T265" i="3"/>
  <c r="AF94" i="4" s="1"/>
  <c r="AF96" i="4" s="1"/>
  <c r="AF97" i="4" s="1"/>
  <c r="T267" i="3"/>
  <c r="AF23" i="4" l="1"/>
  <c r="T268" i="3"/>
  <c r="AF80" i="4" s="1"/>
  <c r="AF83" i="4" s="1"/>
  <c r="AF84" i="4" s="1"/>
  <c r="AG37" i="4"/>
  <c r="U144" i="3"/>
  <c r="AG22" i="4"/>
  <c r="U263" i="3" l="1"/>
  <c r="U147" i="3"/>
  <c r="U148" i="3" s="1"/>
  <c r="U146" i="3"/>
  <c r="U145" i="3"/>
  <c r="AG40" i="4"/>
  <c r="AG41" i="4" s="1"/>
  <c r="AG55" i="4" s="1"/>
  <c r="AG56" i="4" s="1"/>
  <c r="AF24" i="4"/>
  <c r="AG57" i="4" l="1"/>
  <c r="AG58" i="4"/>
  <c r="AG95" i="4" s="1"/>
  <c r="AF67" i="4"/>
  <c r="AF25" i="4"/>
  <c r="U149" i="3"/>
  <c r="U266" i="3"/>
  <c r="U264" i="3"/>
  <c r="U265" i="3" s="1"/>
  <c r="AG94" i="4" s="1"/>
  <c r="U267" i="3" l="1"/>
  <c r="AG66" i="4"/>
  <c r="AF69" i="4"/>
  <c r="AF71" i="4" s="1"/>
  <c r="AF85" i="4" s="1"/>
  <c r="AF98" i="4" s="1"/>
  <c r="AG96" i="4"/>
  <c r="AG97" i="4" s="1"/>
  <c r="AG77" i="4"/>
  <c r="AH21" i="4"/>
  <c r="AH37" i="4" l="1"/>
  <c r="V144" i="3"/>
  <c r="AH22" i="4"/>
  <c r="U268" i="3"/>
  <c r="AG80" i="4" s="1"/>
  <c r="AG83" i="4" s="1"/>
  <c r="AG84" i="4" s="1"/>
  <c r="AG23" i="4"/>
  <c r="AH40" i="4" l="1"/>
  <c r="AG24" i="4"/>
  <c r="V263" i="3"/>
  <c r="V147" i="3"/>
  <c r="V148" i="3" s="1"/>
  <c r="V146" i="3"/>
  <c r="V145" i="3"/>
  <c r="AH41" i="4"/>
  <c r="AH55" i="4" s="1"/>
  <c r="AH56" i="4" s="1"/>
  <c r="AH57" i="4" l="1"/>
  <c r="V149" i="3"/>
  <c r="V266" i="3"/>
  <c r="V264" i="3"/>
  <c r="V265" i="3" s="1"/>
  <c r="AH94" i="4" s="1"/>
  <c r="AG67" i="4"/>
  <c r="AG69" i="4" s="1"/>
  <c r="AG71" i="4" s="1"/>
  <c r="AG85" i="4" s="1"/>
  <c r="AG98" i="4" s="1"/>
  <c r="AG25" i="4"/>
  <c r="AH66" i="4" l="1"/>
  <c r="V267" i="3"/>
  <c r="AH77" i="4"/>
  <c r="AI21" i="4"/>
  <c r="AH58" i="4"/>
  <c r="AH95" i="4" s="1"/>
  <c r="AH96" i="4" s="1"/>
  <c r="AH97" i="4" s="1"/>
  <c r="AI37" i="4" l="1"/>
  <c r="W144" i="3"/>
  <c r="AI22" i="4"/>
  <c r="V268" i="3"/>
  <c r="AH80" i="4" s="1"/>
  <c r="AH83" i="4" s="1"/>
  <c r="AH84" i="4" s="1"/>
  <c r="AH23" i="4"/>
  <c r="W263" i="3" l="1"/>
  <c r="W147" i="3"/>
  <c r="W148" i="3" s="1"/>
  <c r="AI40" i="4"/>
  <c r="AH24" i="4"/>
  <c r="W146" i="3"/>
  <c r="W145" i="3"/>
  <c r="AI41" i="4"/>
  <c r="AI55" i="4" s="1"/>
  <c r="AI56" i="4" s="1"/>
  <c r="W149" i="3" l="1"/>
  <c r="AI57" i="4"/>
  <c r="AH67" i="4"/>
  <c r="AH69" i="4" s="1"/>
  <c r="AH71" i="4" s="1"/>
  <c r="AH85" i="4" s="1"/>
  <c r="AH98" i="4" s="1"/>
  <c r="AH25" i="4"/>
  <c r="W266" i="3"/>
  <c r="W264" i="3"/>
  <c r="W265" i="3" l="1"/>
  <c r="AI94" i="4" s="1"/>
  <c r="W267" i="3"/>
  <c r="AI66" i="4"/>
  <c r="AI77" i="4"/>
  <c r="AJ21" i="4"/>
  <c r="AI58" i="4"/>
  <c r="AI95" i="4" s="1"/>
  <c r="AI96" i="4" s="1"/>
  <c r="AI97" i="4" s="1"/>
  <c r="AJ37" i="4" l="1"/>
  <c r="X144" i="3"/>
  <c r="AJ22" i="4"/>
  <c r="AI23" i="4"/>
  <c r="W268" i="3"/>
  <c r="AI80" i="4" s="1"/>
  <c r="AI83" i="4" s="1"/>
  <c r="AI84" i="4" s="1"/>
  <c r="X263" i="3" l="1"/>
  <c r="X147" i="3"/>
  <c r="X148" i="3" s="1"/>
  <c r="AJ40" i="4"/>
  <c r="AI24" i="4"/>
  <c r="X145" i="3"/>
  <c r="X146" i="3"/>
  <c r="AJ41" i="4"/>
  <c r="AJ55" i="4" s="1"/>
  <c r="AJ56" i="4" s="1"/>
  <c r="AI67" i="4" l="1"/>
  <c r="AI69" i="4" s="1"/>
  <c r="AI71" i="4" s="1"/>
  <c r="AI85" i="4" s="1"/>
  <c r="AI98" i="4" s="1"/>
  <c r="AI25" i="4"/>
  <c r="AJ57" i="4"/>
  <c r="X149" i="3"/>
  <c r="X266" i="3"/>
  <c r="X264" i="3"/>
  <c r="X265" i="3" s="1"/>
  <c r="AJ94" i="4" s="1"/>
  <c r="AJ77" i="4" l="1"/>
  <c r="AK21" i="4"/>
  <c r="X267" i="3"/>
  <c r="AJ58" i="4"/>
  <c r="AJ95" i="4" s="1"/>
  <c r="AJ96" i="4" s="1"/>
  <c r="AJ97" i="4" s="1"/>
  <c r="AJ66" i="4"/>
  <c r="AJ23" i="4" l="1"/>
  <c r="X268" i="3"/>
  <c r="AJ80" i="4" s="1"/>
  <c r="AJ83" i="4" s="1"/>
  <c r="AJ84" i="4" s="1"/>
  <c r="AK37" i="4"/>
  <c r="Y144" i="3"/>
  <c r="AK22" i="4"/>
  <c r="Y145" i="3" l="1"/>
  <c r="Y146" i="3"/>
  <c r="Y263" i="3"/>
  <c r="Y147" i="3"/>
  <c r="Y148" i="3" s="1"/>
  <c r="AK40" i="4"/>
  <c r="AK41" i="4" s="1"/>
  <c r="AK55" i="4" s="1"/>
  <c r="AK56" i="4" s="1"/>
  <c r="AJ24" i="4"/>
  <c r="AK57" i="4" l="1"/>
  <c r="Y266" i="3"/>
  <c r="Y264" i="3"/>
  <c r="Y265" i="3" s="1"/>
  <c r="AK94" i="4" s="1"/>
  <c r="AJ67" i="4"/>
  <c r="AJ69" i="4" s="1"/>
  <c r="AJ71" i="4" s="1"/>
  <c r="AJ85" i="4" s="1"/>
  <c r="AJ98" i="4" s="1"/>
  <c r="AJ25" i="4"/>
  <c r="Y149" i="3"/>
  <c r="AK66" i="4" l="1"/>
  <c r="Y267" i="3"/>
  <c r="AK77" i="4"/>
  <c r="AL21" i="4"/>
  <c r="AK58" i="4"/>
  <c r="AK95" i="4" s="1"/>
  <c r="AK96" i="4" s="1"/>
  <c r="AK97" i="4" s="1"/>
  <c r="AL37" i="4" l="1"/>
  <c r="Z144" i="3"/>
  <c r="AL22" i="4"/>
  <c r="AK23" i="4"/>
  <c r="Y268" i="3"/>
  <c r="AK80" i="4" s="1"/>
  <c r="AK83" i="4" s="1"/>
  <c r="AK84" i="4" s="1"/>
  <c r="AL40" i="4" l="1"/>
  <c r="AK24" i="4"/>
  <c r="Z263" i="3"/>
  <c r="Z147" i="3"/>
  <c r="Z148" i="3" s="1"/>
  <c r="Z146" i="3"/>
  <c r="Z145" i="3"/>
  <c r="AL41" i="4"/>
  <c r="AL55" i="4" s="1"/>
  <c r="AL56" i="4" s="1"/>
  <c r="AL57" i="4" l="1"/>
  <c r="Z149" i="3"/>
  <c r="Z266" i="3"/>
  <c r="Z264" i="3"/>
  <c r="Z265" i="3" s="1"/>
  <c r="AL94" i="4" s="1"/>
  <c r="AK67" i="4"/>
  <c r="AK69" i="4" s="1"/>
  <c r="AK71" i="4" s="1"/>
  <c r="AK85" i="4" s="1"/>
  <c r="AK98" i="4" s="1"/>
  <c r="AK25" i="4"/>
  <c r="AL66" i="4" l="1"/>
  <c r="Z267" i="3"/>
  <c r="AL77" i="4"/>
  <c r="AM21" i="4"/>
  <c r="AL58" i="4"/>
  <c r="AL95" i="4" s="1"/>
  <c r="AL96" i="4" s="1"/>
  <c r="AL97" i="4" s="1"/>
  <c r="AM37" i="4" l="1"/>
  <c r="AA144" i="3"/>
  <c r="AM22" i="4"/>
  <c r="G21" i="4"/>
  <c r="AL23" i="4"/>
  <c r="Z268" i="3"/>
  <c r="AL80" i="4" s="1"/>
  <c r="AL83" i="4" s="1"/>
  <c r="AL84" i="4" s="1"/>
  <c r="D49" i="5" l="1"/>
  <c r="G22" i="4"/>
  <c r="H134" i="5"/>
  <c r="I134" i="5" s="1"/>
  <c r="Z110" i="5" s="1"/>
  <c r="H152" i="5"/>
  <c r="I152" i="5" s="1"/>
  <c r="H116" i="5"/>
  <c r="I116" i="5" s="1"/>
  <c r="AM40" i="4"/>
  <c r="G40" i="4" s="1"/>
  <c r="AL24" i="4"/>
  <c r="AA263" i="3"/>
  <c r="AA147" i="3"/>
  <c r="AA148" i="3" s="1"/>
  <c r="AA149" i="3" s="1"/>
  <c r="AA146" i="3"/>
  <c r="AA145" i="3"/>
  <c r="G37" i="4"/>
  <c r="AL67" i="4" l="1"/>
  <c r="AL69" i="4" s="1"/>
  <c r="AL71" i="4" s="1"/>
  <c r="AL85" i="4" s="1"/>
  <c r="AL98" i="4" s="1"/>
  <c r="AL25" i="4"/>
  <c r="Y110" i="5"/>
  <c r="Z104" i="5"/>
  <c r="AA266" i="3"/>
  <c r="AA264" i="3"/>
  <c r="AA265" i="3" s="1"/>
  <c r="AM94" i="4" s="1"/>
  <c r="G94" i="4" s="1"/>
  <c r="AA110" i="5"/>
  <c r="AA104" i="5"/>
  <c r="G41" i="4"/>
  <c r="AM41" i="4"/>
  <c r="AM55" i="4" s="1"/>
  <c r="AM56" i="4" s="1"/>
  <c r="D82" i="5"/>
  <c r="D38" i="5"/>
  <c r="H22" i="4"/>
  <c r="D54" i="5"/>
  <c r="D55" i="5" s="1"/>
  <c r="D50" i="5"/>
  <c r="AA267" i="3" l="1"/>
  <c r="AM23" i="4"/>
  <c r="AA268" i="3"/>
  <c r="AM80" i="4" s="1"/>
  <c r="AM57" i="4"/>
  <c r="AM58" i="4"/>
  <c r="AM95" i="4" s="1"/>
  <c r="E13" i="5"/>
  <c r="G55" i="4"/>
  <c r="AM66" i="4"/>
  <c r="E22" i="5" l="1"/>
  <c r="E23" i="5" s="1"/>
  <c r="E16" i="5"/>
  <c r="E18" i="5" s="1"/>
  <c r="G56" i="4"/>
  <c r="G95" i="4"/>
  <c r="G96" i="4" s="1"/>
  <c r="AM96" i="4"/>
  <c r="AM97" i="4" s="1"/>
  <c r="AM77" i="4"/>
  <c r="G77" i="4" s="1"/>
  <c r="AN21" i="4"/>
  <c r="G80" i="4"/>
  <c r="G83" i="4" s="1"/>
  <c r="AM83" i="4"/>
  <c r="AM84" i="4" s="1"/>
  <c r="AN40" i="4"/>
  <c r="G23" i="4"/>
  <c r="G24" i="4" s="1"/>
  <c r="AM24" i="4"/>
  <c r="E28" i="5" l="1"/>
  <c r="E29" i="5" s="1"/>
  <c r="D84" i="5"/>
  <c r="D39" i="5"/>
  <c r="H24" i="4"/>
  <c r="G25" i="4"/>
  <c r="AN37" i="4"/>
  <c r="AB144" i="3"/>
  <c r="AN22" i="4"/>
  <c r="D65" i="5"/>
  <c r="D76" i="5"/>
  <c r="G84" i="4"/>
  <c r="D72" i="5" s="1"/>
  <c r="D67" i="5"/>
  <c r="D68" i="5" s="1"/>
  <c r="D77" i="5"/>
  <c r="G97" i="4"/>
  <c r="E17" i="5"/>
  <c r="E7" i="5"/>
  <c r="G57" i="4"/>
  <c r="G58" i="4" s="1"/>
  <c r="G99" i="4" s="1"/>
  <c r="H56" i="4"/>
  <c r="H54" i="4"/>
  <c r="H47" i="4"/>
  <c r="H41" i="4"/>
  <c r="AM67" i="4"/>
  <c r="AM25" i="4"/>
  <c r="D78" i="5" l="1"/>
  <c r="AB145" i="3"/>
  <c r="AB146" i="3"/>
  <c r="AB263" i="3"/>
  <c r="AB147" i="3"/>
  <c r="AB148" i="3" s="1"/>
  <c r="E8" i="5"/>
  <c r="D81" i="5"/>
  <c r="H97" i="4"/>
  <c r="H90" i="4"/>
  <c r="AN66" i="4"/>
  <c r="H96" i="4"/>
  <c r="G67" i="4"/>
  <c r="AM69" i="4"/>
  <c r="AM71" i="4" s="1"/>
  <c r="AM85" i="4" s="1"/>
  <c r="AM98" i="4" s="1"/>
  <c r="AN41" i="4"/>
  <c r="AN55" i="4" s="1"/>
  <c r="AN56" i="4" s="1"/>
  <c r="AN57" i="4" l="1"/>
  <c r="AN58" i="4"/>
  <c r="AN95" i="4" s="1"/>
  <c r="AB149" i="3"/>
  <c r="H135" i="5"/>
  <c r="AC110" i="5" s="1"/>
  <c r="H117" i="5"/>
  <c r="AB110" i="5" s="1"/>
  <c r="H153" i="5"/>
  <c r="AD110" i="5" s="1"/>
  <c r="D83" i="5"/>
  <c r="AB264" i="3"/>
  <c r="AB266" i="3"/>
  <c r="G69" i="4"/>
  <c r="G71" i="4" s="1"/>
  <c r="I66" i="4"/>
  <c r="AB265" i="3" l="1"/>
  <c r="AN94" i="4" s="1"/>
  <c r="AN96" i="4"/>
  <c r="AN97" i="4" s="1"/>
  <c r="D63" i="5"/>
  <c r="D85" i="5"/>
  <c r="D86" i="5" s="1"/>
  <c r="G85" i="4"/>
  <c r="H71" i="4" s="1"/>
  <c r="AB267" i="3"/>
  <c r="AN77" i="4"/>
  <c r="AO21" i="4"/>
  <c r="AO37" i="4" l="1"/>
  <c r="AC144" i="3"/>
  <c r="AO22" i="4"/>
  <c r="AN23" i="4"/>
  <c r="AB268" i="3"/>
  <c r="AN80" i="4" s="1"/>
  <c r="AN83" i="4" s="1"/>
  <c r="AN84" i="4" s="1"/>
  <c r="D73" i="5"/>
  <c r="D74" i="5" s="1"/>
  <c r="H85" i="4"/>
  <c r="H74" i="4"/>
  <c r="H83" i="4"/>
  <c r="G98" i="4"/>
  <c r="AC263" i="3" l="1"/>
  <c r="AC147" i="3"/>
  <c r="AC148" i="3" s="1"/>
  <c r="AO40" i="4"/>
  <c r="AN24" i="4"/>
  <c r="AC146" i="3"/>
  <c r="AC145" i="3"/>
  <c r="AO41" i="4"/>
  <c r="AO55" i="4" s="1"/>
  <c r="AO56" i="4" s="1"/>
  <c r="AN67" i="4" l="1"/>
  <c r="AN25" i="4"/>
  <c r="AO57" i="4"/>
  <c r="AO58" i="4" s="1"/>
  <c r="AO95" i="4" s="1"/>
  <c r="AC149" i="3"/>
  <c r="AC264" i="3"/>
  <c r="AC266" i="3"/>
  <c r="AC265" i="3" l="1"/>
  <c r="AO94" i="4" s="1"/>
  <c r="AO96" i="4" s="1"/>
  <c r="AO97" i="4" s="1"/>
  <c r="AO77" i="4"/>
  <c r="AP21" i="4"/>
  <c r="AO66" i="4"/>
  <c r="AC267" i="3"/>
  <c r="AN69" i="4"/>
  <c r="AN71" i="4" s="1"/>
  <c r="AN85" i="4" s="1"/>
  <c r="AN98" i="4" s="1"/>
  <c r="AP37" i="4" l="1"/>
  <c r="AD144" i="3"/>
  <c r="AP22" i="4"/>
  <c r="AO23" i="4"/>
  <c r="AC268" i="3"/>
  <c r="AO80" i="4" s="1"/>
  <c r="AO83" i="4" s="1"/>
  <c r="AO84" i="4" s="1"/>
  <c r="AP40" i="4" l="1"/>
  <c r="AO24" i="4"/>
  <c r="AD263" i="3"/>
  <c r="AD147" i="3"/>
  <c r="AD148" i="3" s="1"/>
  <c r="AD146" i="3"/>
  <c r="AD145" i="3"/>
  <c r="AP41" i="4"/>
  <c r="AP55" i="4" s="1"/>
  <c r="AP56" i="4" s="1"/>
  <c r="AP57" i="4" l="1"/>
  <c r="AP58" i="4"/>
  <c r="AP95" i="4" s="1"/>
  <c r="AD149" i="3"/>
  <c r="AD264" i="3"/>
  <c r="AD266" i="3"/>
  <c r="AO67" i="4"/>
  <c r="AO25" i="4"/>
  <c r="AD265" i="3" l="1"/>
  <c r="AP94" i="4" s="1"/>
  <c r="AO69" i="4"/>
  <c r="AO71" i="4" s="1"/>
  <c r="AO85" i="4" s="1"/>
  <c r="AO98" i="4" s="1"/>
  <c r="AD267" i="3"/>
  <c r="AP66" i="4"/>
  <c r="AP96" i="4"/>
  <c r="AP97" i="4" s="1"/>
  <c r="AP77" i="4"/>
  <c r="AQ21" i="4"/>
  <c r="AQ37" i="4" l="1"/>
  <c r="AE144" i="3"/>
  <c r="AQ22" i="4"/>
  <c r="AP23" i="4"/>
  <c r="AD268" i="3"/>
  <c r="AP80" i="4" s="1"/>
  <c r="AP83" i="4" s="1"/>
  <c r="AP84" i="4" s="1"/>
  <c r="AQ40" i="4" l="1"/>
  <c r="AP24" i="4"/>
  <c r="AE263" i="3"/>
  <c r="AE147" i="3"/>
  <c r="AE148" i="3" s="1"/>
  <c r="AE146" i="3"/>
  <c r="AE145" i="3"/>
  <c r="AQ41" i="4"/>
  <c r="AQ55" i="4" s="1"/>
  <c r="AQ56" i="4" s="1"/>
  <c r="AE149" i="3" l="1"/>
  <c r="AQ57" i="4"/>
  <c r="AQ58" i="4"/>
  <c r="AQ95" i="4" s="1"/>
  <c r="AE264" i="3"/>
  <c r="AE266" i="3"/>
  <c r="AP67" i="4"/>
  <c r="AP25" i="4"/>
  <c r="AP69" i="4" l="1"/>
  <c r="AP71" i="4" s="1"/>
  <c r="AP85" i="4" s="1"/>
  <c r="AP98" i="4" s="1"/>
  <c r="AQ66" i="4"/>
  <c r="AE265" i="3"/>
  <c r="AQ94" i="4" s="1"/>
  <c r="AE267" i="3"/>
  <c r="AQ96" i="4"/>
  <c r="AQ97" i="4" s="1"/>
  <c r="AQ77" i="4"/>
  <c r="AR21" i="4"/>
  <c r="AQ23" i="4" l="1"/>
  <c r="AE268" i="3"/>
  <c r="AQ80" i="4" s="1"/>
  <c r="AQ83" i="4" s="1"/>
  <c r="AQ84" i="4" s="1"/>
  <c r="AR37" i="4"/>
  <c r="AF144" i="3"/>
  <c r="AR22" i="4"/>
  <c r="AF263" i="3" l="1"/>
  <c r="AF147" i="3"/>
  <c r="AF148" i="3" s="1"/>
  <c r="AF145" i="3"/>
  <c r="AF146" i="3"/>
  <c r="AR40" i="4"/>
  <c r="AR41" i="4" s="1"/>
  <c r="AR55" i="4" s="1"/>
  <c r="AR56" i="4" s="1"/>
  <c r="AQ24" i="4"/>
  <c r="AR57" i="4" l="1"/>
  <c r="AR58" i="4"/>
  <c r="AR95" i="4" s="1"/>
  <c r="AQ67" i="4"/>
  <c r="AQ25" i="4"/>
  <c r="AF149" i="3"/>
  <c r="AF264" i="3"/>
  <c r="AF266" i="3"/>
  <c r="AF265" i="3" l="1"/>
  <c r="AR94" i="4" s="1"/>
  <c r="AF267" i="3"/>
  <c r="AR66" i="4"/>
  <c r="AQ69" i="4"/>
  <c r="AQ71" i="4" s="1"/>
  <c r="AQ85" i="4" s="1"/>
  <c r="AQ98" i="4" s="1"/>
  <c r="AR96" i="4"/>
  <c r="AR97" i="4" s="1"/>
  <c r="AR77" i="4"/>
  <c r="AS21" i="4"/>
  <c r="AS37" i="4" l="1"/>
  <c r="AG144" i="3"/>
  <c r="AS22" i="4"/>
  <c r="AR23" i="4"/>
  <c r="AF268" i="3"/>
  <c r="AR80" i="4" s="1"/>
  <c r="AR83" i="4" s="1"/>
  <c r="AR84" i="4" s="1"/>
  <c r="AS40" i="4" l="1"/>
  <c r="AR24" i="4"/>
  <c r="AG145" i="3"/>
  <c r="AG146" i="3"/>
  <c r="AG263" i="3"/>
  <c r="AG147" i="3"/>
  <c r="AG148" i="3" s="1"/>
  <c r="AS41" i="4"/>
  <c r="AS55" i="4" s="1"/>
  <c r="AS56" i="4" s="1"/>
  <c r="AG149" i="3" l="1"/>
  <c r="AG264" i="3"/>
  <c r="AG266" i="3"/>
  <c r="AS57" i="4"/>
  <c r="AR67" i="4"/>
  <c r="AR25" i="4"/>
  <c r="AS66" i="4" l="1"/>
  <c r="AS77" i="4"/>
  <c r="AT21" i="4"/>
  <c r="AR69" i="4"/>
  <c r="AR71" i="4" s="1"/>
  <c r="AR85" i="4" s="1"/>
  <c r="AR98" i="4" s="1"/>
  <c r="AS58" i="4"/>
  <c r="AS95" i="4" s="1"/>
  <c r="AG265" i="3"/>
  <c r="AS94" i="4" s="1"/>
  <c r="AG267" i="3"/>
  <c r="AG268" i="3" l="1"/>
  <c r="AS80" i="4" s="1"/>
  <c r="AS83" i="4" s="1"/>
  <c r="AS84" i="4" s="1"/>
  <c r="AS23" i="4"/>
  <c r="AS96" i="4"/>
  <c r="AS97" i="4" s="1"/>
  <c r="AT37" i="4"/>
  <c r="AH144" i="3"/>
  <c r="AT22" i="4"/>
  <c r="AH263" i="3" l="1"/>
  <c r="AH147" i="3"/>
  <c r="AH148" i="3" s="1"/>
  <c r="AT40" i="4"/>
  <c r="AT41" i="4" s="1"/>
  <c r="AT55" i="4" s="1"/>
  <c r="AT56" i="4" s="1"/>
  <c r="AS24" i="4"/>
  <c r="AH146" i="3"/>
  <c r="AH145" i="3"/>
  <c r="AT57" i="4" l="1"/>
  <c r="AS67" i="4"/>
  <c r="AS69" i="4" s="1"/>
  <c r="AS71" i="4" s="1"/>
  <c r="AS85" i="4" s="1"/>
  <c r="AS98" i="4" s="1"/>
  <c r="AS25" i="4"/>
  <c r="AH149" i="3"/>
  <c r="AH266" i="3"/>
  <c r="AH264" i="3"/>
  <c r="AH265" i="3" l="1"/>
  <c r="AT94" i="4" s="1"/>
  <c r="AH267" i="3"/>
  <c r="AT66" i="4"/>
  <c r="AT77" i="4"/>
  <c r="AU21" i="4"/>
  <c r="AT58" i="4"/>
  <c r="AT95" i="4" s="1"/>
  <c r="AT96" i="4" s="1"/>
  <c r="AT97" i="4" s="1"/>
  <c r="AU37" i="4" l="1"/>
  <c r="AI144" i="3"/>
  <c r="AU22" i="4"/>
  <c r="AH268" i="3"/>
  <c r="AT80" i="4" s="1"/>
  <c r="AT83" i="4" s="1"/>
  <c r="AT84" i="4" s="1"/>
  <c r="AT23" i="4"/>
  <c r="AU40" i="4" l="1"/>
  <c r="AT24" i="4"/>
  <c r="AI263" i="3"/>
  <c r="AI147" i="3"/>
  <c r="AI148" i="3" s="1"/>
  <c r="AI146" i="3"/>
  <c r="AI145" i="3"/>
  <c r="AU41" i="4"/>
  <c r="AU55" i="4" s="1"/>
  <c r="AU56" i="4" s="1"/>
  <c r="AU57" i="4" l="1"/>
  <c r="AI149" i="3"/>
  <c r="AI266" i="3"/>
  <c r="AI264" i="3"/>
  <c r="AI265" i="3" s="1"/>
  <c r="AU94" i="4" s="1"/>
  <c r="AT67" i="4"/>
  <c r="AT69" i="4" s="1"/>
  <c r="AT71" i="4" s="1"/>
  <c r="AT85" i="4" s="1"/>
  <c r="AT98" i="4" s="1"/>
  <c r="AT25" i="4"/>
  <c r="AU66" i="4" l="1"/>
  <c r="AI267" i="3"/>
  <c r="AU77" i="4"/>
  <c r="AV21" i="4"/>
  <c r="AU58" i="4"/>
  <c r="AU95" i="4" s="1"/>
  <c r="AU96" i="4" s="1"/>
  <c r="AU97" i="4" s="1"/>
  <c r="AV37" i="4" l="1"/>
  <c r="AJ144" i="3"/>
  <c r="AV22" i="4"/>
  <c r="AU23" i="4"/>
  <c r="AI268" i="3"/>
  <c r="AU80" i="4" s="1"/>
  <c r="AU83" i="4" s="1"/>
  <c r="AU84" i="4" s="1"/>
  <c r="AJ263" i="3" l="1"/>
  <c r="AJ147" i="3"/>
  <c r="AJ148" i="3" s="1"/>
  <c r="AV40" i="4"/>
  <c r="AU24" i="4"/>
  <c r="AJ145" i="3"/>
  <c r="AJ146" i="3"/>
  <c r="AV41" i="4"/>
  <c r="AV55" i="4" s="1"/>
  <c r="AV56" i="4" s="1"/>
  <c r="AV57" i="4" l="1"/>
  <c r="AU67" i="4"/>
  <c r="AU69" i="4" s="1"/>
  <c r="AU71" i="4" s="1"/>
  <c r="AU85" i="4" s="1"/>
  <c r="AU98" i="4" s="1"/>
  <c r="AU25" i="4"/>
  <c r="AJ149" i="3"/>
  <c r="AJ266" i="3"/>
  <c r="AJ264" i="3"/>
  <c r="AJ265" i="3" s="1"/>
  <c r="AV94" i="4" s="1"/>
  <c r="AJ267" i="3" l="1"/>
  <c r="AV66" i="4"/>
  <c r="AV77" i="4"/>
  <c r="AW21" i="4"/>
  <c r="AV58" i="4"/>
  <c r="AV95" i="4" s="1"/>
  <c r="AV96" i="4" s="1"/>
  <c r="AV97" i="4" s="1"/>
  <c r="AW37" i="4" l="1"/>
  <c r="AW3" i="4"/>
  <c r="AX3" i="4" s="1"/>
  <c r="AK144" i="3"/>
  <c r="AW22" i="4"/>
  <c r="AV23" i="4"/>
  <c r="AJ268" i="3"/>
  <c r="AV80" i="4" s="1"/>
  <c r="AV83" i="4" s="1"/>
  <c r="AV84" i="4" s="1"/>
  <c r="AK145" i="3" l="1"/>
  <c r="AK146" i="3"/>
  <c r="AW40" i="4"/>
  <c r="AV24" i="4"/>
  <c r="AK263" i="3"/>
  <c r="AK147" i="3"/>
  <c r="AK148" i="3" s="1"/>
  <c r="AW41" i="4"/>
  <c r="AW55" i="4" s="1"/>
  <c r="AW56" i="4" s="1"/>
  <c r="AK149" i="3" l="1"/>
  <c r="AV67" i="4"/>
  <c r="AV69" i="4" s="1"/>
  <c r="AV71" i="4" s="1"/>
  <c r="AV85" i="4" s="1"/>
  <c r="AV98" i="4" s="1"/>
  <c r="AV25" i="4"/>
  <c r="AW57" i="4"/>
  <c r="AK266" i="3"/>
  <c r="AK264" i="3"/>
  <c r="AK265" i="3" s="1"/>
  <c r="AW94" i="4" s="1"/>
  <c r="AW77" i="4" l="1"/>
  <c r="AX21" i="4"/>
  <c r="AW66" i="4"/>
  <c r="AK267" i="3"/>
  <c r="AW58" i="4"/>
  <c r="AW95" i="4" s="1"/>
  <c r="AW96" i="4" s="1"/>
  <c r="AW97" i="4" s="1"/>
  <c r="AW23" i="4" l="1"/>
  <c r="AK268" i="3"/>
  <c r="AW80" i="4" s="1"/>
  <c r="AW83" i="4" s="1"/>
  <c r="AW84" i="4" s="1"/>
  <c r="AX37" i="4"/>
  <c r="AL144" i="3"/>
  <c r="AX22" i="4"/>
  <c r="AL263" i="3" l="1"/>
  <c r="AL147" i="3"/>
  <c r="AL148" i="3" s="1"/>
  <c r="AL146" i="3"/>
  <c r="AL145" i="3"/>
  <c r="AX40" i="4"/>
  <c r="AX41" i="4" s="1"/>
  <c r="AX55" i="4" s="1"/>
  <c r="AX56" i="4" s="1"/>
  <c r="AW24" i="4"/>
  <c r="AX57" i="4" l="1"/>
  <c r="AW67" i="4"/>
  <c r="AW69" i="4" s="1"/>
  <c r="AW71" i="4" s="1"/>
  <c r="AW85" i="4" s="1"/>
  <c r="AW98" i="4" s="1"/>
  <c r="AW25" i="4"/>
  <c r="AL149" i="3"/>
  <c r="AL266" i="3"/>
  <c r="AL264" i="3"/>
  <c r="AL265" i="3" s="1"/>
  <c r="AX94" i="4" s="1"/>
  <c r="AX66" i="4" l="1"/>
  <c r="AL267" i="3"/>
  <c r="AX77" i="4"/>
  <c r="AY21" i="4"/>
  <c r="AX58" i="4"/>
  <c r="AX95" i="4" s="1"/>
  <c r="AX96" i="4" s="1"/>
  <c r="AX97" i="4" s="1"/>
  <c r="AY37" i="4" l="1"/>
  <c r="AM144" i="3"/>
  <c r="AY22" i="4"/>
  <c r="I21" i="4"/>
  <c r="AX23" i="4"/>
  <c r="AL268" i="3"/>
  <c r="AX80" i="4" s="1"/>
  <c r="AX83" i="4" s="1"/>
  <c r="AX84" i="4" s="1"/>
  <c r="E49" i="5" l="1"/>
  <c r="I22" i="4"/>
  <c r="J152" i="5"/>
  <c r="K152" i="5" s="1"/>
  <c r="AA116" i="5" s="1"/>
  <c r="J116" i="5"/>
  <c r="K116" i="5" s="1"/>
  <c r="J134" i="5"/>
  <c r="K134" i="5" s="1"/>
  <c r="Z116" i="5" s="1"/>
  <c r="AY40" i="4"/>
  <c r="I40" i="4" s="1"/>
  <c r="AX24" i="4"/>
  <c r="AM263" i="3"/>
  <c r="AM147" i="3"/>
  <c r="AM148" i="3" s="1"/>
  <c r="AM149" i="3" s="1"/>
  <c r="AM145" i="3"/>
  <c r="AM146" i="3"/>
  <c r="I37" i="4"/>
  <c r="AX67" i="4" l="1"/>
  <c r="AX69" i="4" s="1"/>
  <c r="AX71" i="4" s="1"/>
  <c r="AX85" i="4" s="1"/>
  <c r="AX98" i="4" s="1"/>
  <c r="AX25" i="4"/>
  <c r="AM266" i="3"/>
  <c r="AM264" i="3"/>
  <c r="E38" i="5"/>
  <c r="E82" i="5"/>
  <c r="J22" i="4"/>
  <c r="I41" i="4"/>
  <c r="AY41" i="4"/>
  <c r="AY55" i="4" s="1"/>
  <c r="AY56" i="4" s="1"/>
  <c r="E54" i="5"/>
  <c r="E55" i="5" s="1"/>
  <c r="E50" i="5"/>
  <c r="AM267" i="3" l="1"/>
  <c r="AY23" i="4"/>
  <c r="AY57" i="4"/>
  <c r="AY58" i="4"/>
  <c r="AY95" i="4" s="1"/>
  <c r="F13" i="5"/>
  <c r="I55" i="4"/>
  <c r="AM265" i="3"/>
  <c r="AY94" i="4" s="1"/>
  <c r="I94" i="4" s="1"/>
  <c r="AY66" i="4"/>
  <c r="F16" i="5" l="1"/>
  <c r="F18" i="5" s="1"/>
  <c r="F22" i="5"/>
  <c r="F23" i="5" s="1"/>
  <c r="I56" i="4"/>
  <c r="I95" i="4"/>
  <c r="I96" i="4" s="1"/>
  <c r="AY96" i="4"/>
  <c r="AY97" i="4" s="1"/>
  <c r="AY77" i="4"/>
  <c r="I77" i="4" s="1"/>
  <c r="AZ21" i="4"/>
  <c r="AM268" i="3"/>
  <c r="AY80" i="4" s="1"/>
  <c r="AZ40" i="4"/>
  <c r="I23" i="4"/>
  <c r="I24" i="4" s="1"/>
  <c r="AY24" i="4"/>
  <c r="I80" i="4" l="1"/>
  <c r="I83" i="4" s="1"/>
  <c r="AY83" i="4"/>
  <c r="AY84" i="4" s="1"/>
  <c r="E84" i="5"/>
  <c r="E39" i="5"/>
  <c r="F28" i="5"/>
  <c r="F29" i="5" s="1"/>
  <c r="J24" i="4"/>
  <c r="I25" i="4"/>
  <c r="AZ37" i="4"/>
  <c r="AN144" i="3"/>
  <c r="AZ22" i="4"/>
  <c r="F17" i="5"/>
  <c r="F7" i="5"/>
  <c r="J56" i="4"/>
  <c r="I57" i="4"/>
  <c r="I58" i="4" s="1"/>
  <c r="I99" i="4" s="1"/>
  <c r="J54" i="4"/>
  <c r="J47" i="4"/>
  <c r="J41" i="4"/>
  <c r="AY67" i="4"/>
  <c r="AY25" i="4"/>
  <c r="E67" i="5"/>
  <c r="E77" i="5"/>
  <c r="I97" i="4"/>
  <c r="AN263" i="3" l="1"/>
  <c r="AN147" i="3"/>
  <c r="AN148" i="3" s="1"/>
  <c r="AZ66" i="4"/>
  <c r="I67" i="4"/>
  <c r="AY69" i="4"/>
  <c r="AY71" i="4" s="1"/>
  <c r="AY85" i="4" s="1"/>
  <c r="AY98" i="4" s="1"/>
  <c r="AZ41" i="4"/>
  <c r="AZ55" i="4" s="1"/>
  <c r="AZ56" i="4" s="1"/>
  <c r="E81" i="5"/>
  <c r="J97" i="4"/>
  <c r="J90" i="4"/>
  <c r="AN145" i="3"/>
  <c r="AN146" i="3"/>
  <c r="J96" i="4"/>
  <c r="F8" i="5"/>
  <c r="E65" i="5"/>
  <c r="E68" i="5" s="1"/>
  <c r="E76" i="5"/>
  <c r="E78" i="5" s="1"/>
  <c r="I84" i="4"/>
  <c r="E72" i="5" s="1"/>
  <c r="J153" i="5" l="1"/>
  <c r="AD116" i="5" s="1"/>
  <c r="J117" i="5"/>
  <c r="AB116" i="5" s="1"/>
  <c r="J135" i="5"/>
  <c r="AC116" i="5" s="1"/>
  <c r="E83" i="5"/>
  <c r="AZ57" i="4"/>
  <c r="AZ58" i="4" s="1"/>
  <c r="AZ95" i="4" s="1"/>
  <c r="AN264" i="3"/>
  <c r="AN266" i="3"/>
  <c r="K66" i="4"/>
  <c r="I69" i="4"/>
  <c r="I71" i="4" s="1"/>
  <c r="AN149" i="3"/>
  <c r="AN265" i="3" l="1"/>
  <c r="AZ94" i="4" s="1"/>
  <c r="AZ77" i="4"/>
  <c r="BA21" i="4"/>
  <c r="AN267" i="3"/>
  <c r="AZ96" i="4"/>
  <c r="AZ97" i="4" s="1"/>
  <c r="E63" i="5"/>
  <c r="E85" i="5"/>
  <c r="E86" i="5" s="1"/>
  <c r="I85" i="4"/>
  <c r="E73" i="5" l="1"/>
  <c r="E74" i="5" s="1"/>
  <c r="J85" i="4"/>
  <c r="J74" i="4"/>
  <c r="J83" i="4"/>
  <c r="I98" i="4"/>
  <c r="AZ23" i="4"/>
  <c r="AN268" i="3"/>
  <c r="AZ80" i="4" s="1"/>
  <c r="AZ83" i="4" s="1"/>
  <c r="AZ84" i="4" s="1"/>
  <c r="J71" i="4"/>
  <c r="BA37" i="4"/>
  <c r="AO144" i="3"/>
  <c r="BA22" i="4"/>
  <c r="AO146" i="3" l="1"/>
  <c r="AO145" i="3"/>
  <c r="BA40" i="4"/>
  <c r="AZ24" i="4"/>
  <c r="AO263" i="3"/>
  <c r="AO147" i="3"/>
  <c r="AO148" i="3" s="1"/>
  <c r="AO264" i="3" l="1"/>
  <c r="AO266" i="3"/>
  <c r="AO267" i="3"/>
  <c r="AO149" i="3"/>
  <c r="AZ67" i="4"/>
  <c r="AZ25" i="4"/>
  <c r="BA41" i="4"/>
  <c r="BA55" i="4" s="1"/>
  <c r="BA56" i="4" s="1"/>
  <c r="BA66" i="4" l="1"/>
  <c r="BA57" i="4"/>
  <c r="BA58" i="4"/>
  <c r="BA95" i="4" s="1"/>
  <c r="AZ69" i="4"/>
  <c r="AZ71" i="4" s="1"/>
  <c r="AZ85" i="4" s="1"/>
  <c r="AZ98" i="4" s="1"/>
  <c r="BA23" i="4"/>
  <c r="AO265" i="3"/>
  <c r="BA94" i="4" s="1"/>
  <c r="AO268" i="3" l="1"/>
  <c r="BA80" i="4" s="1"/>
  <c r="BB40" i="4"/>
  <c r="BA24" i="4"/>
  <c r="BA96" i="4"/>
  <c r="BA97" i="4" s="1"/>
  <c r="BA77" i="4"/>
  <c r="BB21" i="4"/>
  <c r="BB37" i="4" l="1"/>
  <c r="AP144" i="3"/>
  <c r="BB22" i="4"/>
  <c r="BA67" i="4"/>
  <c r="BA25" i="4"/>
  <c r="BA83" i="4"/>
  <c r="BA84" i="4" s="1"/>
  <c r="BB66" i="4" l="1"/>
  <c r="AP263" i="3"/>
  <c r="AP147" i="3"/>
  <c r="AP148" i="3" s="1"/>
  <c r="BA69" i="4"/>
  <c r="BA71" i="4" s="1"/>
  <c r="BA85" i="4" s="1"/>
  <c r="BA98" i="4" s="1"/>
  <c r="AP145" i="3"/>
  <c r="AP146" i="3"/>
  <c r="BB41" i="4"/>
  <c r="BB55" i="4" s="1"/>
  <c r="BB56" i="4" s="1"/>
  <c r="BB57" i="4" l="1"/>
  <c r="BB58" i="4"/>
  <c r="BB95" i="4" s="1"/>
  <c r="AP149" i="3"/>
  <c r="AP266" i="3"/>
  <c r="AP264" i="3"/>
  <c r="AP265" i="3" s="1"/>
  <c r="BB94" i="4" s="1"/>
  <c r="AP267" i="3"/>
  <c r="BB23" i="4" l="1"/>
  <c r="AP268" i="3"/>
  <c r="BB80" i="4" s="1"/>
  <c r="BB96" i="4"/>
  <c r="BB97" i="4" s="1"/>
  <c r="BB77" i="4"/>
  <c r="BC21" i="4"/>
  <c r="BC37" i="4" l="1"/>
  <c r="AQ144" i="3"/>
  <c r="BC22" i="4"/>
  <c r="BB83" i="4"/>
  <c r="BB84" i="4" s="1"/>
  <c r="BC40" i="4"/>
  <c r="BB24" i="4"/>
  <c r="BB67" i="4" l="1"/>
  <c r="BB25" i="4"/>
  <c r="AQ263" i="3"/>
  <c r="AQ147" i="3"/>
  <c r="AQ148" i="3" s="1"/>
  <c r="AQ145" i="3"/>
  <c r="AQ146" i="3"/>
  <c r="BC41" i="4"/>
  <c r="BC55" i="4" s="1"/>
  <c r="BC56" i="4" s="1"/>
  <c r="AQ149" i="3" l="1"/>
  <c r="BC57" i="4"/>
  <c r="BC58" i="4"/>
  <c r="BC95" i="4" s="1"/>
  <c r="AQ266" i="3"/>
  <c r="AQ264" i="3"/>
  <c r="AQ265" i="3" s="1"/>
  <c r="BC94" i="4" s="1"/>
  <c r="BC66" i="4"/>
  <c r="BB69" i="4"/>
  <c r="BB71" i="4" s="1"/>
  <c r="BB85" i="4" s="1"/>
  <c r="BB98" i="4" s="1"/>
  <c r="AQ267" i="3" l="1"/>
  <c r="BC96" i="4"/>
  <c r="BC97" i="4" s="1"/>
  <c r="BC77" i="4"/>
  <c r="BD21" i="4"/>
  <c r="BD37" i="4" l="1"/>
  <c r="AR144" i="3"/>
  <c r="BD22" i="4"/>
  <c r="BC23" i="4"/>
  <c r="AQ268" i="3"/>
  <c r="BC80" i="4" s="1"/>
  <c r="BC83" i="4" s="1"/>
  <c r="BC84" i="4" s="1"/>
  <c r="BD40" i="4" l="1"/>
  <c r="BC24" i="4"/>
  <c r="AR263" i="3"/>
  <c r="AR147" i="3"/>
  <c r="AR148" i="3" s="1"/>
  <c r="AR146" i="3"/>
  <c r="AR145" i="3"/>
  <c r="BD41" i="4"/>
  <c r="BD55" i="4" s="1"/>
  <c r="BD56" i="4" s="1"/>
  <c r="AR149" i="3" l="1"/>
  <c r="BD57" i="4"/>
  <c r="BD58" i="4"/>
  <c r="BD95" i="4" s="1"/>
  <c r="AR266" i="3"/>
  <c r="AR264" i="3"/>
  <c r="AR265" i="3" s="1"/>
  <c r="BD94" i="4" s="1"/>
  <c r="BC67" i="4"/>
  <c r="BC25" i="4"/>
  <c r="BD66" i="4" l="1"/>
  <c r="BC69" i="4"/>
  <c r="BC71" i="4" s="1"/>
  <c r="BC85" i="4" s="1"/>
  <c r="BC98" i="4" s="1"/>
  <c r="AR267" i="3"/>
  <c r="BD96" i="4"/>
  <c r="BD97" i="4" s="1"/>
  <c r="BD77" i="4"/>
  <c r="BE21" i="4"/>
  <c r="BE37" i="4" l="1"/>
  <c r="AS144" i="3"/>
  <c r="BE22" i="4"/>
  <c r="BD23" i="4"/>
  <c r="AR268" i="3"/>
  <c r="BD80" i="4" s="1"/>
  <c r="BD83" i="4" s="1"/>
  <c r="BD84" i="4" s="1"/>
  <c r="BE40" i="4" l="1"/>
  <c r="BD24" i="4"/>
  <c r="AS263" i="3"/>
  <c r="AS147" i="3"/>
  <c r="AS148" i="3" s="1"/>
  <c r="AS146" i="3"/>
  <c r="AS145" i="3"/>
  <c r="BE41" i="4"/>
  <c r="BE55" i="4" s="1"/>
  <c r="BE56" i="4" s="1"/>
  <c r="AS149" i="3" l="1"/>
  <c r="BE57" i="4"/>
  <c r="BE58" i="4"/>
  <c r="BE95" i="4" s="1"/>
  <c r="AS266" i="3"/>
  <c r="AS264" i="3"/>
  <c r="AS265" i="3" s="1"/>
  <c r="BE94" i="4" s="1"/>
  <c r="BD67" i="4"/>
  <c r="BD25" i="4"/>
  <c r="BD69" i="4" l="1"/>
  <c r="BD71" i="4" s="1"/>
  <c r="BD85" i="4" s="1"/>
  <c r="BD98" i="4" s="1"/>
  <c r="AS267" i="3"/>
  <c r="BE66" i="4"/>
  <c r="BE96" i="4"/>
  <c r="BE97" i="4" s="1"/>
  <c r="BE77" i="4"/>
  <c r="BF21" i="4"/>
  <c r="BF37" i="4" l="1"/>
  <c r="AT144" i="3"/>
  <c r="BF22" i="4"/>
  <c r="AS268" i="3"/>
  <c r="BE80" i="4" s="1"/>
  <c r="BE83" i="4" s="1"/>
  <c r="BE84" i="4" s="1"/>
  <c r="BE23" i="4"/>
  <c r="BF40" i="4" l="1"/>
  <c r="BE24" i="4"/>
  <c r="AT263" i="3"/>
  <c r="AT147" i="3"/>
  <c r="AT148" i="3" s="1"/>
  <c r="AT145" i="3"/>
  <c r="AT146" i="3"/>
  <c r="BF41" i="4"/>
  <c r="BF55" i="4" s="1"/>
  <c r="BF56" i="4" s="1"/>
  <c r="AT149" i="3" l="1"/>
  <c r="BF57" i="4"/>
  <c r="AT266" i="3"/>
  <c r="AT264" i="3"/>
  <c r="AT265" i="3" s="1"/>
  <c r="BF94" i="4" s="1"/>
  <c r="BE67" i="4"/>
  <c r="BE69" i="4" s="1"/>
  <c r="BE71" i="4" s="1"/>
  <c r="BE85" i="4" s="1"/>
  <c r="BE98" i="4" s="1"/>
  <c r="BE25" i="4"/>
  <c r="BF66" i="4" l="1"/>
  <c r="AT267" i="3"/>
  <c r="BF77" i="4"/>
  <c r="BG21" i="4"/>
  <c r="BF58" i="4"/>
  <c r="BF95" i="4" s="1"/>
  <c r="BF96" i="4" s="1"/>
  <c r="BF97" i="4" s="1"/>
  <c r="BG37" i="4" l="1"/>
  <c r="AU144" i="3"/>
  <c r="BG22" i="4"/>
  <c r="AT268" i="3"/>
  <c r="BF80" i="4" s="1"/>
  <c r="BF83" i="4" s="1"/>
  <c r="BF84" i="4" s="1"/>
  <c r="BF23" i="4"/>
  <c r="BG40" i="4" l="1"/>
  <c r="BF24" i="4"/>
  <c r="AU263" i="3"/>
  <c r="AU147" i="3"/>
  <c r="AU148" i="3" s="1"/>
  <c r="AU146" i="3"/>
  <c r="AU145" i="3"/>
  <c r="BG41" i="4"/>
  <c r="BG55" i="4" s="1"/>
  <c r="BG56" i="4" s="1"/>
  <c r="BG57" i="4" l="1"/>
  <c r="AU149" i="3"/>
  <c r="AU266" i="3"/>
  <c r="AU264" i="3"/>
  <c r="AU265" i="3" s="1"/>
  <c r="BG94" i="4" s="1"/>
  <c r="BF67" i="4"/>
  <c r="BF69" i="4" s="1"/>
  <c r="BF71" i="4" s="1"/>
  <c r="BF85" i="4" s="1"/>
  <c r="BF98" i="4" s="1"/>
  <c r="BF25" i="4"/>
  <c r="BG66" i="4" l="1"/>
  <c r="AU267" i="3"/>
  <c r="BG77" i="4"/>
  <c r="BH21" i="4"/>
  <c r="BG58" i="4"/>
  <c r="BG95" i="4" s="1"/>
  <c r="BG96" i="4" s="1"/>
  <c r="BG97" i="4" s="1"/>
  <c r="BH37" i="4" l="1"/>
  <c r="AV144" i="3"/>
  <c r="BH22" i="4"/>
  <c r="BG23" i="4"/>
  <c r="AU268" i="3"/>
  <c r="BG80" i="4" s="1"/>
  <c r="BG83" i="4" s="1"/>
  <c r="BG84" i="4" s="1"/>
  <c r="AV263" i="3" l="1"/>
  <c r="AV147" i="3"/>
  <c r="AV148" i="3" s="1"/>
  <c r="BH40" i="4"/>
  <c r="BG24" i="4"/>
  <c r="AV146" i="3"/>
  <c r="AV145" i="3"/>
  <c r="BH41" i="4"/>
  <c r="BH55" i="4" s="1"/>
  <c r="BH56" i="4" s="1"/>
  <c r="BH57" i="4" l="1"/>
  <c r="BG67" i="4"/>
  <c r="BG69" i="4" s="1"/>
  <c r="BG71" i="4" s="1"/>
  <c r="BG85" i="4" s="1"/>
  <c r="BG98" i="4" s="1"/>
  <c r="BG25" i="4"/>
  <c r="AV149" i="3"/>
  <c r="AV266" i="3"/>
  <c r="AV264" i="3"/>
  <c r="AV265" i="3" l="1"/>
  <c r="BH94" i="4" s="1"/>
  <c r="AV267" i="3"/>
  <c r="BH66" i="4"/>
  <c r="BH77" i="4"/>
  <c r="BI21" i="4"/>
  <c r="BH58" i="4"/>
  <c r="BH95" i="4" s="1"/>
  <c r="BH96" i="4" s="1"/>
  <c r="BH97" i="4" s="1"/>
  <c r="BI37" i="4" l="1"/>
  <c r="AW144" i="3"/>
  <c r="BI22" i="4"/>
  <c r="BH23" i="4"/>
  <c r="AV268" i="3"/>
  <c r="BH80" i="4" s="1"/>
  <c r="BH83" i="4" s="1"/>
  <c r="BH84" i="4" s="1"/>
  <c r="BI40" i="4" l="1"/>
  <c r="BH24" i="4"/>
  <c r="AW263" i="3"/>
  <c r="AW147" i="3"/>
  <c r="AW148" i="3" s="1"/>
  <c r="AW146" i="3"/>
  <c r="AW145" i="3"/>
  <c r="BI41" i="4"/>
  <c r="BI55" i="4" s="1"/>
  <c r="BI56" i="4" s="1"/>
  <c r="BI57" i="4" l="1"/>
  <c r="AW149" i="3"/>
  <c r="AW266" i="3"/>
  <c r="AW264" i="3"/>
  <c r="AW265" i="3" s="1"/>
  <c r="BI94" i="4" s="1"/>
  <c r="BH67" i="4"/>
  <c r="BH69" i="4" s="1"/>
  <c r="BH71" i="4" s="1"/>
  <c r="BH85" i="4" s="1"/>
  <c r="BH98" i="4" s="1"/>
  <c r="BH25" i="4"/>
  <c r="BI66" i="4" l="1"/>
  <c r="AW267" i="3"/>
  <c r="BI77" i="4"/>
  <c r="BJ21" i="4"/>
  <c r="BI58" i="4"/>
  <c r="BI95" i="4" s="1"/>
  <c r="BI96" i="4" s="1"/>
  <c r="BI97" i="4" s="1"/>
  <c r="BJ37" i="4" l="1"/>
  <c r="AX144" i="3"/>
  <c r="BJ22" i="4"/>
  <c r="BI23" i="4"/>
  <c r="AW268" i="3"/>
  <c r="BI80" i="4" s="1"/>
  <c r="BI83" i="4" s="1"/>
  <c r="BI84" i="4" s="1"/>
  <c r="AX263" i="3" l="1"/>
  <c r="AX147" i="3"/>
  <c r="AX148" i="3" s="1"/>
  <c r="BJ40" i="4"/>
  <c r="BI24" i="4"/>
  <c r="AX146" i="3"/>
  <c r="AX145" i="3"/>
  <c r="BJ41" i="4"/>
  <c r="BJ55" i="4" s="1"/>
  <c r="BJ56" i="4" s="1"/>
  <c r="BI67" i="4" l="1"/>
  <c r="BI69" i="4" s="1"/>
  <c r="BI71" i="4" s="1"/>
  <c r="BI85" i="4" s="1"/>
  <c r="BI98" i="4" s="1"/>
  <c r="BI25" i="4"/>
  <c r="BJ57" i="4"/>
  <c r="AX149" i="3"/>
  <c r="AX266" i="3"/>
  <c r="AX264" i="3"/>
  <c r="AX265" i="3" l="1"/>
  <c r="BJ94" i="4" s="1"/>
  <c r="BJ66" i="4"/>
  <c r="AX267" i="3"/>
  <c r="BJ77" i="4"/>
  <c r="BK21" i="4"/>
  <c r="BJ58" i="4"/>
  <c r="BJ95" i="4" s="1"/>
  <c r="BJ96" i="4" s="1"/>
  <c r="BJ97" i="4" s="1"/>
  <c r="BK37" i="4" l="1"/>
  <c r="AY144" i="3"/>
  <c r="BK22" i="4"/>
  <c r="K21" i="4"/>
  <c r="BJ23" i="4"/>
  <c r="AX268" i="3"/>
  <c r="BJ80" i="4" s="1"/>
  <c r="BJ83" i="4" s="1"/>
  <c r="BJ84" i="4" s="1"/>
  <c r="F49" i="5" l="1"/>
  <c r="K22" i="4"/>
  <c r="L134" i="5"/>
  <c r="M134" i="5" s="1"/>
  <c r="Z122" i="5" s="1"/>
  <c r="L116" i="5"/>
  <c r="M116" i="5" s="1"/>
  <c r="Y116" i="5" s="1"/>
  <c r="BK40" i="4"/>
  <c r="K40" i="4" s="1"/>
  <c r="BJ24" i="4"/>
  <c r="AY263" i="3"/>
  <c r="AY147" i="3"/>
  <c r="AY148" i="3" s="1"/>
  <c r="AY149" i="3" s="1"/>
  <c r="AY145" i="3"/>
  <c r="AY146" i="3"/>
  <c r="K37" i="4"/>
  <c r="AY266" i="3" l="1"/>
  <c r="AY264" i="3"/>
  <c r="AY265" i="3" s="1"/>
  <c r="BK94" i="4" s="1"/>
  <c r="K94" i="4" s="1"/>
  <c r="BJ67" i="4"/>
  <c r="BJ69" i="4" s="1"/>
  <c r="BJ71" i="4" s="1"/>
  <c r="BJ85" i="4" s="1"/>
  <c r="BJ98" i="4" s="1"/>
  <c r="BJ25" i="4"/>
  <c r="K41" i="4"/>
  <c r="L151" i="5"/>
  <c r="F82" i="5"/>
  <c r="F38" i="5"/>
  <c r="L22" i="4"/>
  <c r="F50" i="5"/>
  <c r="F54" i="5"/>
  <c r="F55" i="5" s="1"/>
  <c r="BK41" i="4"/>
  <c r="BK55" i="4" s="1"/>
  <c r="BK56" i="4" s="1"/>
  <c r="AY267" i="3" l="1"/>
  <c r="M151" i="5"/>
  <c r="L152" i="5"/>
  <c r="M152" i="5" s="1"/>
  <c r="AA122" i="5" s="1"/>
  <c r="G13" i="5"/>
  <c r="K55" i="4"/>
  <c r="BK66" i="4"/>
  <c r="BK23" i="4"/>
  <c r="AY268" i="3"/>
  <c r="BK80" i="4" s="1"/>
  <c r="BK57" i="4"/>
  <c r="BK58" i="4"/>
  <c r="BK95" i="4" s="1"/>
  <c r="K80" i="4" l="1"/>
  <c r="G22" i="5"/>
  <c r="G23" i="5" s="1"/>
  <c r="G16" i="5"/>
  <c r="G18" i="5" s="1"/>
  <c r="K56" i="4"/>
  <c r="K95" i="4"/>
  <c r="K96" i="4" s="1"/>
  <c r="BK96" i="4"/>
  <c r="BK97" i="4" s="1"/>
  <c r="BL40" i="4"/>
  <c r="K23" i="4"/>
  <c r="K24" i="4" s="1"/>
  <c r="BK24" i="4"/>
  <c r="BK77" i="4"/>
  <c r="K77" i="4" s="1"/>
  <c r="BL21" i="4"/>
  <c r="F84" i="5" l="1"/>
  <c r="F39" i="5"/>
  <c r="G28" i="5"/>
  <c r="G29" i="5" s="1"/>
  <c r="L24" i="4"/>
  <c r="K25" i="4"/>
  <c r="F67" i="5"/>
  <c r="F77" i="5"/>
  <c r="K97" i="4"/>
  <c r="BK83" i="4"/>
  <c r="BK84" i="4" s="1"/>
  <c r="BK67" i="4"/>
  <c r="BK25" i="4"/>
  <c r="G17" i="5"/>
  <c r="G7" i="5"/>
  <c r="L56" i="4"/>
  <c r="K57" i="4"/>
  <c r="K58" i="4" s="1"/>
  <c r="K99" i="4" s="1"/>
  <c r="L54" i="4"/>
  <c r="L47" i="4"/>
  <c r="L41" i="4"/>
  <c r="K83" i="4"/>
  <c r="BL37" i="4"/>
  <c r="AZ144" i="3"/>
  <c r="BL22" i="4"/>
  <c r="K67" i="4" l="1"/>
  <c r="BK69" i="4"/>
  <c r="BK71" i="4" s="1"/>
  <c r="BL66" i="4"/>
  <c r="AZ145" i="3"/>
  <c r="AZ146" i="3"/>
  <c r="BL41" i="4"/>
  <c r="BL55" i="4" s="1"/>
  <c r="BL56" i="4" s="1"/>
  <c r="F65" i="5"/>
  <c r="F68" i="5" s="1"/>
  <c r="F76" i="5"/>
  <c r="F78" i="5" s="1"/>
  <c r="K84" i="4"/>
  <c r="F72" i="5" s="1"/>
  <c r="AZ263" i="3"/>
  <c r="AZ147" i="3"/>
  <c r="AZ148" i="3" s="1"/>
  <c r="F81" i="5"/>
  <c r="L97" i="4"/>
  <c r="L90" i="4"/>
  <c r="BK85" i="4"/>
  <c r="BK98" i="4" s="1"/>
  <c r="G8" i="5"/>
  <c r="BL57" i="4" l="1"/>
  <c r="BL58" i="4"/>
  <c r="BL95" i="4" s="1"/>
  <c r="AZ149" i="3"/>
  <c r="AZ264" i="3"/>
  <c r="AZ266" i="3"/>
  <c r="L135" i="5"/>
  <c r="AC122" i="5" s="1"/>
  <c r="L117" i="5"/>
  <c r="AB122" i="5" s="1"/>
  <c r="L153" i="5"/>
  <c r="AD122" i="5" s="1"/>
  <c r="F83" i="5"/>
  <c r="M66" i="4"/>
  <c r="K69" i="4"/>
  <c r="K71" i="4" s="1"/>
  <c r="AZ265" i="3" l="1"/>
  <c r="BL94" i="4" s="1"/>
  <c r="AZ267" i="3"/>
  <c r="F85" i="5"/>
  <c r="F86" i="5" s="1"/>
  <c r="F63" i="5"/>
  <c r="K85" i="4"/>
  <c r="L71" i="4"/>
  <c r="BL96" i="4"/>
  <c r="BL97" i="4" s="1"/>
  <c r="BL77" i="4"/>
  <c r="BM21" i="4"/>
  <c r="BM37" i="4" l="1"/>
  <c r="BA144" i="3"/>
  <c r="BA146" i="3" s="1"/>
  <c r="BM22" i="4"/>
  <c r="F73" i="5"/>
  <c r="F74" i="5" s="1"/>
  <c r="L85" i="4"/>
  <c r="L74" i="4"/>
  <c r="K98" i="4"/>
  <c r="L83" i="4"/>
  <c r="BL23" i="4"/>
  <c r="AZ268" i="3"/>
  <c r="BL80" i="4" s="1"/>
  <c r="BL83" i="4" s="1"/>
  <c r="BL84" i="4" s="1"/>
  <c r="BM40" i="4" l="1"/>
  <c r="BL24" i="4"/>
  <c r="BA263" i="3"/>
  <c r="BA147" i="3"/>
  <c r="BA148" i="3" s="1"/>
  <c r="BM41" i="4"/>
  <c r="BM55" i="4" s="1"/>
  <c r="BM56" i="4" s="1"/>
  <c r="BA149" i="3" l="1"/>
  <c r="BM57" i="4"/>
  <c r="BM58" i="4"/>
  <c r="BM95" i="4" s="1"/>
  <c r="BA264" i="3"/>
  <c r="BA266" i="3"/>
  <c r="BA267" i="3" s="1"/>
  <c r="BL67" i="4"/>
  <c r="BL25" i="4"/>
  <c r="BM23" i="4" l="1"/>
  <c r="BM66" i="4"/>
  <c r="BL69" i="4"/>
  <c r="BL71" i="4" s="1"/>
  <c r="BL85" i="4" s="1"/>
  <c r="BL98" i="4" s="1"/>
  <c r="BA265" i="3"/>
  <c r="BM94" i="4" s="1"/>
  <c r="BM96" i="4" s="1"/>
  <c r="BM97" i="4" s="1"/>
  <c r="BM77" i="4"/>
  <c r="BN21" i="4"/>
  <c r="BN37" i="4" l="1"/>
  <c r="BB144" i="3"/>
  <c r="BN22" i="4"/>
  <c r="BA268" i="3"/>
  <c r="BM80" i="4" s="1"/>
  <c r="BM83" i="4" s="1"/>
  <c r="BM84" i="4" s="1"/>
  <c r="BN40" i="4"/>
  <c r="BM24" i="4"/>
  <c r="BM67" i="4" l="1"/>
  <c r="BM25" i="4"/>
  <c r="BB263" i="3"/>
  <c r="BB147" i="3"/>
  <c r="BB148" i="3" s="1"/>
  <c r="BA145" i="3"/>
  <c r="BB146" i="3"/>
  <c r="BN41" i="4"/>
  <c r="BN55" i="4" s="1"/>
  <c r="BN56" i="4" s="1"/>
  <c r="BN57" i="4" l="1"/>
  <c r="BN58" i="4"/>
  <c r="BN95" i="4" s="1"/>
  <c r="BB149" i="3"/>
  <c r="BB264" i="3"/>
  <c r="BB266" i="3"/>
  <c r="BN66" i="4"/>
  <c r="BM69" i="4"/>
  <c r="BM71" i="4" s="1"/>
  <c r="BM85" i="4" s="1"/>
  <c r="BM98" i="4" s="1"/>
  <c r="BB265" i="3" l="1"/>
  <c r="BN94" i="4" s="1"/>
  <c r="BB267" i="3"/>
  <c r="BN96" i="4"/>
  <c r="BN97" i="4" s="1"/>
  <c r="BN77" i="4"/>
  <c r="BO21" i="4"/>
  <c r="BO37" i="4" l="1"/>
  <c r="BC144" i="3"/>
  <c r="BO22" i="4"/>
  <c r="BN23" i="4"/>
  <c r="BB268" i="3"/>
  <c r="BN80" i="4" s="1"/>
  <c r="BN83" i="4" s="1"/>
  <c r="BN84" i="4" s="1"/>
  <c r="BO40" i="4" l="1"/>
  <c r="BN24" i="4"/>
  <c r="BC263" i="3"/>
  <c r="BC147" i="3"/>
  <c r="BC148" i="3" s="1"/>
  <c r="BC146" i="3"/>
  <c r="BB145" i="3"/>
  <c r="BO41" i="4"/>
  <c r="BO55" i="4" s="1"/>
  <c r="BO56" i="4" s="1"/>
  <c r="BO57" i="4" l="1"/>
  <c r="BO58" i="4"/>
  <c r="BO95" i="4" s="1"/>
  <c r="BC149" i="3"/>
  <c r="BC264" i="3"/>
  <c r="BC266" i="3"/>
  <c r="BN67" i="4"/>
  <c r="BN25" i="4"/>
  <c r="BC265" i="3" l="1"/>
  <c r="BO94" i="4" s="1"/>
  <c r="BO66" i="4"/>
  <c r="BN69" i="4"/>
  <c r="BN71" i="4" s="1"/>
  <c r="BN85" i="4" s="1"/>
  <c r="BN98" i="4" s="1"/>
  <c r="BC267" i="3"/>
  <c r="BO96" i="4"/>
  <c r="BO97" i="4" s="1"/>
  <c r="BO77" i="4"/>
  <c r="BP21" i="4"/>
  <c r="BP37" i="4" l="1"/>
  <c r="BD144" i="3"/>
  <c r="BP22" i="4"/>
  <c r="BO23" i="4"/>
  <c r="BC268" i="3"/>
  <c r="BO80" i="4" s="1"/>
  <c r="BO83" i="4" s="1"/>
  <c r="BO84" i="4" s="1"/>
  <c r="BP40" i="4" l="1"/>
  <c r="BO24" i="4"/>
  <c r="BD263" i="3"/>
  <c r="BD147" i="3"/>
  <c r="BD148" i="3" s="1"/>
  <c r="BD146" i="3"/>
  <c r="BC145" i="3"/>
  <c r="BP41" i="4"/>
  <c r="BP55" i="4" s="1"/>
  <c r="BP56" i="4" s="1"/>
  <c r="BD149" i="3" l="1"/>
  <c r="BP57" i="4"/>
  <c r="BP58" i="4"/>
  <c r="BP95" i="4" s="1"/>
  <c r="BD264" i="3"/>
  <c r="BD266" i="3"/>
  <c r="BO67" i="4"/>
  <c r="BO25" i="4"/>
  <c r="BO69" i="4" l="1"/>
  <c r="BO71" i="4" s="1"/>
  <c r="BO85" i="4" s="1"/>
  <c r="BO98" i="4" s="1"/>
  <c r="BD265" i="3"/>
  <c r="BP94" i="4" s="1"/>
  <c r="BP66" i="4"/>
  <c r="BD267" i="3"/>
  <c r="BP96" i="4"/>
  <c r="BP97" i="4" s="1"/>
  <c r="BP77" i="4"/>
  <c r="BQ21" i="4"/>
  <c r="BQ37" i="4" l="1"/>
  <c r="BE144" i="3"/>
  <c r="BQ22" i="4"/>
  <c r="BP23" i="4"/>
  <c r="BD268" i="3"/>
  <c r="BP80" i="4" s="1"/>
  <c r="BP83" i="4" s="1"/>
  <c r="BP84" i="4" s="1"/>
  <c r="BE263" i="3" l="1"/>
  <c r="BE147" i="3"/>
  <c r="BE148" i="3" s="1"/>
  <c r="BQ40" i="4"/>
  <c r="BP24" i="4"/>
  <c r="BD145" i="3"/>
  <c r="BE146" i="3"/>
  <c r="BQ41" i="4"/>
  <c r="BQ55" i="4" s="1"/>
  <c r="BQ56" i="4" s="1"/>
  <c r="BQ57" i="4" l="1"/>
  <c r="BQ58" i="4"/>
  <c r="BQ95" i="4" s="1"/>
  <c r="BP67" i="4"/>
  <c r="BP25" i="4"/>
  <c r="BE149" i="3"/>
  <c r="BE264" i="3"/>
  <c r="BE266" i="3"/>
  <c r="BE267" i="3" l="1"/>
  <c r="BQ23" i="4"/>
  <c r="BE265" i="3"/>
  <c r="BQ94" i="4" s="1"/>
  <c r="BQ66" i="4"/>
  <c r="BP69" i="4"/>
  <c r="BP71" i="4" s="1"/>
  <c r="BP85" i="4" s="1"/>
  <c r="BP98" i="4" s="1"/>
  <c r="BQ96" i="4"/>
  <c r="BQ97" i="4" s="1"/>
  <c r="BQ77" i="4"/>
  <c r="BR21" i="4"/>
  <c r="BR37" i="4" l="1"/>
  <c r="BF144" i="3"/>
  <c r="BR22" i="4"/>
  <c r="BR40" i="4"/>
  <c r="BQ24" i="4"/>
  <c r="BE268" i="3"/>
  <c r="BQ80" i="4" s="1"/>
  <c r="BQ83" i="4" s="1"/>
  <c r="BQ84" i="4" s="1"/>
  <c r="BF263" i="3" l="1"/>
  <c r="BF147" i="3"/>
  <c r="BF148" i="3" s="1"/>
  <c r="BQ67" i="4"/>
  <c r="BQ69" i="4" s="1"/>
  <c r="BQ71" i="4" s="1"/>
  <c r="BQ85" i="4" s="1"/>
  <c r="BQ98" i="4" s="1"/>
  <c r="BQ25" i="4"/>
  <c r="BE145" i="3"/>
  <c r="BF146" i="3"/>
  <c r="BR41" i="4"/>
  <c r="BR55" i="4" s="1"/>
  <c r="BR56" i="4" s="1"/>
  <c r="BR57" i="4" l="1"/>
  <c r="BR66" i="4"/>
  <c r="BF149" i="3"/>
  <c r="BF266" i="3"/>
  <c r="BF264" i="3"/>
  <c r="BF265" i="3" s="1"/>
  <c r="BR94" i="4" s="1"/>
  <c r="BF267" i="3" l="1"/>
  <c r="BR77" i="4"/>
  <c r="BS21" i="4"/>
  <c r="BR58" i="4"/>
  <c r="BR95" i="4" s="1"/>
  <c r="BR96" i="4" s="1"/>
  <c r="BR97" i="4" s="1"/>
  <c r="BS37" i="4" l="1"/>
  <c r="BG144" i="3"/>
  <c r="BS22" i="4"/>
  <c r="BF268" i="3"/>
  <c r="BR80" i="4" s="1"/>
  <c r="BR83" i="4" s="1"/>
  <c r="BR84" i="4" s="1"/>
  <c r="BR23" i="4"/>
  <c r="BS40" i="4" l="1"/>
  <c r="BR24" i="4"/>
  <c r="BG263" i="3"/>
  <c r="BG147" i="3"/>
  <c r="BG148" i="3" s="1"/>
  <c r="BG146" i="3"/>
  <c r="BF145" i="3"/>
  <c r="BS41" i="4"/>
  <c r="BS55" i="4" s="1"/>
  <c r="BS56" i="4" s="1"/>
  <c r="BS57" i="4" l="1"/>
  <c r="BG149" i="3"/>
  <c r="BG266" i="3"/>
  <c r="BG264" i="3"/>
  <c r="BG265" i="3" s="1"/>
  <c r="BS94" i="4" s="1"/>
  <c r="BR67" i="4"/>
  <c r="BR69" i="4" s="1"/>
  <c r="BR71" i="4" s="1"/>
  <c r="BR85" i="4" s="1"/>
  <c r="BR98" i="4" s="1"/>
  <c r="BR25" i="4"/>
  <c r="BS66" i="4" l="1"/>
  <c r="BG267" i="3"/>
  <c r="BS77" i="4"/>
  <c r="BT21" i="4"/>
  <c r="BS58" i="4"/>
  <c r="BS95" i="4" s="1"/>
  <c r="BS96" i="4" s="1"/>
  <c r="BS97" i="4" s="1"/>
  <c r="BT37" i="4" l="1"/>
  <c r="BH144" i="3"/>
  <c r="BT22" i="4"/>
  <c r="BS23" i="4"/>
  <c r="BG268" i="3"/>
  <c r="BS80" i="4" s="1"/>
  <c r="BS83" i="4" s="1"/>
  <c r="BS84" i="4" s="1"/>
  <c r="BH263" i="3" l="1"/>
  <c r="BH147" i="3"/>
  <c r="BH148" i="3" s="1"/>
  <c r="BT40" i="4"/>
  <c r="BS24" i="4"/>
  <c r="BG145" i="3"/>
  <c r="BH146" i="3"/>
  <c r="BT41" i="4"/>
  <c r="BT55" i="4" s="1"/>
  <c r="BT56" i="4" s="1"/>
  <c r="BT57" i="4" l="1"/>
  <c r="BS67" i="4"/>
  <c r="BS69" i="4" s="1"/>
  <c r="BS71" i="4" s="1"/>
  <c r="BS85" i="4" s="1"/>
  <c r="BS98" i="4" s="1"/>
  <c r="BS25" i="4"/>
  <c r="BH149" i="3"/>
  <c r="BH266" i="3"/>
  <c r="BH264" i="3"/>
  <c r="BH265" i="3" l="1"/>
  <c r="BT94" i="4" s="1"/>
  <c r="BH267" i="3"/>
  <c r="BT66" i="4"/>
  <c r="BT77" i="4"/>
  <c r="BU21" i="4"/>
  <c r="BT58" i="4"/>
  <c r="BT95" i="4" s="1"/>
  <c r="BT96" i="4" s="1"/>
  <c r="BT97" i="4" s="1"/>
  <c r="BU37" i="4" l="1"/>
  <c r="BI144" i="3"/>
  <c r="BU22" i="4"/>
  <c r="BT23" i="4"/>
  <c r="BH268" i="3"/>
  <c r="BT80" i="4" s="1"/>
  <c r="BT83" i="4" s="1"/>
  <c r="BT84" i="4" s="1"/>
  <c r="BU40" i="4" l="1"/>
  <c r="BT24" i="4"/>
  <c r="BI263" i="3"/>
  <c r="BI147" i="3"/>
  <c r="BI148" i="3" s="1"/>
  <c r="BH145" i="3"/>
  <c r="BI146" i="3"/>
  <c r="BU41" i="4"/>
  <c r="BU55" i="4" s="1"/>
  <c r="BU56" i="4" s="1"/>
  <c r="BI149" i="3" l="1"/>
  <c r="BU57" i="4"/>
  <c r="BI266" i="3"/>
  <c r="BI264" i="3"/>
  <c r="BI265" i="3" s="1"/>
  <c r="BU94" i="4" s="1"/>
  <c r="BT67" i="4"/>
  <c r="BT69" i="4" s="1"/>
  <c r="BT71" i="4" s="1"/>
  <c r="BT85" i="4" s="1"/>
  <c r="BT98" i="4" s="1"/>
  <c r="BT25" i="4"/>
  <c r="BU66" i="4" l="1"/>
  <c r="BI267" i="3"/>
  <c r="BU77" i="4"/>
  <c r="BV21" i="4"/>
  <c r="BU58" i="4"/>
  <c r="BU95" i="4" s="1"/>
  <c r="BU96" i="4" s="1"/>
  <c r="BU97" i="4" s="1"/>
  <c r="BV37" i="4" l="1"/>
  <c r="BJ144" i="3"/>
  <c r="BV22" i="4"/>
  <c r="BU23" i="4"/>
  <c r="BI268" i="3"/>
  <c r="BU80" i="4" s="1"/>
  <c r="BU83" i="4" s="1"/>
  <c r="BU84" i="4" s="1"/>
  <c r="BJ263" i="3" l="1"/>
  <c r="BJ147" i="3"/>
  <c r="BJ148" i="3" s="1"/>
  <c r="BV40" i="4"/>
  <c r="BU24" i="4"/>
  <c r="BJ146" i="3"/>
  <c r="BI145" i="3"/>
  <c r="BV41" i="4"/>
  <c r="BV55" i="4" s="1"/>
  <c r="BV56" i="4" s="1"/>
  <c r="BU67" i="4" l="1"/>
  <c r="BU69" i="4" s="1"/>
  <c r="BU71" i="4" s="1"/>
  <c r="BU85" i="4" s="1"/>
  <c r="BU98" i="4" s="1"/>
  <c r="BU25" i="4"/>
  <c r="BV57" i="4"/>
  <c r="BJ149" i="3"/>
  <c r="BJ266" i="3"/>
  <c r="BJ264" i="3"/>
  <c r="BJ265" i="3" l="1"/>
  <c r="BV94" i="4" s="1"/>
  <c r="BV66" i="4"/>
  <c r="BJ267" i="3"/>
  <c r="BV77" i="4"/>
  <c r="BW21" i="4"/>
  <c r="BV58" i="4"/>
  <c r="BV95" i="4" s="1"/>
  <c r="BV96" i="4" s="1"/>
  <c r="BV97" i="4" s="1"/>
  <c r="BW37" i="4" l="1"/>
  <c r="BK144" i="3"/>
  <c r="BW22" i="4"/>
  <c r="M21" i="4"/>
  <c r="BV23" i="4"/>
  <c r="BJ268" i="3"/>
  <c r="BV80" i="4" s="1"/>
  <c r="BV83" i="4" s="1"/>
  <c r="BV84" i="4" s="1"/>
  <c r="G49" i="5" l="1"/>
  <c r="M22" i="4"/>
  <c r="N134" i="5"/>
  <c r="O134" i="5" s="1"/>
  <c r="Z128" i="5" s="1"/>
  <c r="N116" i="5"/>
  <c r="O116" i="5" s="1"/>
  <c r="N152" i="5"/>
  <c r="O152" i="5" s="1"/>
  <c r="AA128" i="5" s="1"/>
  <c r="BW40" i="4"/>
  <c r="M40" i="4" s="1"/>
  <c r="BV24" i="4"/>
  <c r="BK263" i="3"/>
  <c r="BK147" i="3"/>
  <c r="BK148" i="3" s="1"/>
  <c r="BK149" i="3" s="1"/>
  <c r="C56" i="5" s="1"/>
  <c r="BJ145" i="3"/>
  <c r="BK145" i="3" s="1"/>
  <c r="BK146" i="3"/>
  <c r="M37" i="4"/>
  <c r="BV67" i="4" l="1"/>
  <c r="BV69" i="4" s="1"/>
  <c r="BV71" i="4" s="1"/>
  <c r="BV85" i="4" s="1"/>
  <c r="BV98" i="4" s="1"/>
  <c r="BV25" i="4"/>
  <c r="BK266" i="3"/>
  <c r="BK264" i="3"/>
  <c r="BK265" i="3" s="1"/>
  <c r="BK267" i="3"/>
  <c r="Y128" i="5"/>
  <c r="Y122" i="5"/>
  <c r="M41" i="4"/>
  <c r="G38" i="5"/>
  <c r="W81" i="5" s="1"/>
  <c r="G82" i="5"/>
  <c r="N22" i="4"/>
  <c r="C57" i="5"/>
  <c r="W83" i="5" s="1"/>
  <c r="W84" i="5"/>
  <c r="BW41" i="4"/>
  <c r="BW55" i="4" s="1"/>
  <c r="BW56" i="4" s="1"/>
  <c r="H49" i="5"/>
  <c r="G54" i="5"/>
  <c r="G55" i="5" s="1"/>
  <c r="G50" i="5"/>
  <c r="H50" i="5" s="1"/>
  <c r="BW57" i="4" l="1"/>
  <c r="BW77" i="4" s="1"/>
  <c r="M77" i="4" s="1"/>
  <c r="BW58" i="4"/>
  <c r="BW95" i="4" s="1"/>
  <c r="H13" i="5"/>
  <c r="M55" i="4"/>
  <c r="BW23" i="4"/>
  <c r="BK268" i="3"/>
  <c r="BW80" i="4" s="1"/>
  <c r="BW94" i="4"/>
  <c r="M94" i="4" s="1"/>
  <c r="BL265" i="3"/>
  <c r="BL268" i="3" s="1"/>
  <c r="BW66" i="4"/>
  <c r="M23" i="4" l="1"/>
  <c r="M24" i="4" s="1"/>
  <c r="BW24" i="4"/>
  <c r="M80" i="4"/>
  <c r="M83" i="4" s="1"/>
  <c r="BW83" i="4"/>
  <c r="BW84" i="4" s="1"/>
  <c r="H22" i="5"/>
  <c r="H23" i="5" s="1"/>
  <c r="H16" i="5"/>
  <c r="H18" i="5" s="1"/>
  <c r="M56" i="4"/>
  <c r="M95" i="4"/>
  <c r="M96" i="4" s="1"/>
  <c r="BW96" i="4"/>
  <c r="BW97" i="4" s="1"/>
  <c r="H25" i="5" l="1"/>
  <c r="C25" i="5"/>
  <c r="F25" i="5"/>
  <c r="E25" i="5"/>
  <c r="D25" i="5"/>
  <c r="C24" i="5"/>
  <c r="W82" i="5" s="1"/>
  <c r="G25" i="5"/>
  <c r="G65" i="5"/>
  <c r="G76" i="5"/>
  <c r="M84" i="4"/>
  <c r="G72" i="5" s="1"/>
  <c r="BW67" i="4"/>
  <c r="BW25" i="4"/>
  <c r="G67" i="5"/>
  <c r="G77" i="5"/>
  <c r="M97" i="4"/>
  <c r="H7" i="5"/>
  <c r="H17" i="5"/>
  <c r="N56" i="4"/>
  <c r="M57" i="4"/>
  <c r="M58" i="4" s="1"/>
  <c r="M99" i="4" s="1"/>
  <c r="N54" i="4"/>
  <c r="N47" i="4"/>
  <c r="N41" i="4"/>
  <c r="G84" i="5"/>
  <c r="W80" i="5"/>
  <c r="G39" i="5"/>
  <c r="H28" i="5"/>
  <c r="H29" i="5" s="1"/>
  <c r="N24" i="4"/>
  <c r="M25" i="4"/>
  <c r="M67" i="4" l="1"/>
  <c r="M69" i="4" s="1"/>
  <c r="M71" i="4" s="1"/>
  <c r="BW69" i="4"/>
  <c r="BW71" i="4" s="1"/>
  <c r="BW85" i="4" s="1"/>
  <c r="BW98" i="4" s="1"/>
  <c r="G68" i="5"/>
  <c r="W86" i="5" s="1"/>
  <c r="G78" i="5"/>
  <c r="H8" i="5"/>
  <c r="H9" i="5"/>
  <c r="G81" i="5"/>
  <c r="N97" i="4"/>
  <c r="N90" i="4"/>
  <c r="N96" i="4"/>
  <c r="N135" i="5" l="1"/>
  <c r="AC128" i="5" s="1"/>
  <c r="N117" i="5"/>
  <c r="AB128" i="5" s="1"/>
  <c r="N153" i="5"/>
  <c r="AD128" i="5" s="1"/>
  <c r="G83" i="5"/>
  <c r="H10" i="5"/>
  <c r="C9" i="5"/>
  <c r="G85" i="5"/>
  <c r="G86" i="5" s="1"/>
  <c r="W85" i="5" s="1"/>
  <c r="G63" i="5"/>
  <c r="M85" i="4"/>
  <c r="N71" i="4"/>
  <c r="N85" i="4" l="1"/>
  <c r="G73" i="5"/>
  <c r="G74" i="5" s="1"/>
  <c r="N74" i="4"/>
  <c r="N83" i="4"/>
  <c r="M98" i="4"/>
</calcChain>
</file>

<file path=xl/sharedStrings.xml><?xml version="1.0" encoding="utf-8"?>
<sst xmlns="http://schemas.openxmlformats.org/spreadsheetml/2006/main" count="1466" uniqueCount="723">
  <si>
    <t/>
  </si>
  <si>
    <t xml:space="preserve"> HOJA DE RUTA DEL PLAN ECONÓMICO FINANCIERO (PEF) CON TOOLBOARD CANVAS</t>
  </si>
  <si>
    <t>http://toolboardcanvas.com/</t>
  </si>
  <si>
    <t>METODOLOGÍA TOOLBOARD CANVAS DE EMPRENDIMIENTO Y INNOVACIÓN
Esta hoja de cálculo desarrollada mediante excel es la herramienta 8 de TOOLBOARD . Forma parte del libro "El Viaje del emprendedor: generación de iniciativas de emprendimiento y innovación con ToolBoard Canvas".  
Accede gratuitamente y si quieres saber más visita:    http://toolboardcanvas.com/ o escribe al autor: jaumeteodoro@gmail.com  
Las hojas están inicialmente completadas con un ejemplo anónimo a sobrescribir.</t>
  </si>
  <si>
    <t xml:space="preserve">jaumeteodoro@gmail.com </t>
  </si>
  <si>
    <t>IDENTIFICACIÓN DEL PROYECTO</t>
  </si>
  <si>
    <t>Nombre del proyecto:</t>
  </si>
  <si>
    <t>Nombre_Proyecto</t>
  </si>
  <si>
    <t>Link:</t>
  </si>
  <si>
    <t xml:space="preserve">www.proyecto.com </t>
  </si>
  <si>
    <t>Integrantes del equipo:</t>
  </si>
  <si>
    <t>Nombre_apellido1; Nombre_Apellido2</t>
  </si>
  <si>
    <t>Contacto:</t>
  </si>
  <si>
    <t>a@gmail.com</t>
  </si>
  <si>
    <t>Fecha:</t>
  </si>
  <si>
    <t xml:space="preserve"> 1/1/00</t>
  </si>
  <si>
    <t xml:space="preserve">Versión: </t>
  </si>
  <si>
    <t>1.0</t>
  </si>
  <si>
    <t>Parte I: DESCRIPCIÓN DEL NEGOCIO</t>
  </si>
  <si>
    <t>A- PROBLEMA-SOLUCIÓN (problem -solution fit)</t>
  </si>
  <si>
    <t>B- MODELO DE NEGOCIO  (Business Model)</t>
  </si>
  <si>
    <t xml:space="preserve">Parte derecha del Canvas (Cliente y estrategias de márquetin para capturar y retener los clientes) </t>
  </si>
  <si>
    <t>Parte izquierda del Canvas (organización y operaciones de explotación de la organización)</t>
  </si>
  <si>
    <t>C- PLANIFICACIÓN  (Milestones)</t>
  </si>
  <si>
    <t xml:space="preserve">Los hitos de negocio son todos aquellas circunstancias esperadas que son relevantes cara a la elaboración del Plan Económico Financiero (PEF).  Se trata de grandes objetivos  que el equipo emprendedor asume en su lógica para progresar de la idea inicial a un proyecto empresarial real. Se situan en el eje temporal en un diagrama como el adjunto, a título de ejemplo, a partir de un nombre/ descriptor del hito,  una fecha estimada, una métrica  y un importe asociado a la consecución del hito. </t>
  </si>
  <si>
    <t>HITO</t>
  </si>
  <si>
    <t>DESCRIPTOR</t>
  </si>
  <si>
    <t>FECHA</t>
  </si>
  <si>
    <t xml:space="preserve">RECURSOS  </t>
  </si>
  <si>
    <t>IMPORTE</t>
  </si>
  <si>
    <t>OBSERVACIONES</t>
  </si>
  <si>
    <t>EQUIPO: Constitución del equipo de fundadores</t>
  </si>
  <si>
    <t xml:space="preserve">Año 0 /I </t>
  </si>
  <si>
    <t>Team Manifesto</t>
  </si>
  <si>
    <t>Fondos iniciales tipo FFF para empezar , pendientes de formalizar en el momento de la constitución de la empresa.</t>
  </si>
  <si>
    <t>IDEA Y PROTOTIPO: Planteamiento, esbozo y primera validación de la idea con su modelo de negocio.</t>
  </si>
  <si>
    <t>Prototipo conceptual</t>
  </si>
  <si>
    <t>Desarrollo de la idea y inversión en la prototipo conceptual</t>
  </si>
  <si>
    <t>PITCH DE LA IDEA: Cierre de una primera versión del Pitch a efectos de equipo y otros stakeholders.</t>
  </si>
  <si>
    <t>Año 0/ I</t>
  </si>
  <si>
    <t>Eventos de Pitch</t>
  </si>
  <si>
    <t xml:space="preserve">Desarrollo del ToolBoard Canvas de inicio que muestra la idea y el modelo de negocio de partida. Orientado a equipo y programas de soporte a emprendedores. Canvas con acceso desde :  www.Miro.com /proyecto </t>
  </si>
  <si>
    <t>SOCIEDAD: Constitución de la Sociedad y primeras inversiones operativas en año 0.</t>
  </si>
  <si>
    <t>Año 0 / II</t>
  </si>
  <si>
    <t>Acto de constitución. Capital social</t>
  </si>
  <si>
    <t>Primeros fondos FFF aportados por los fundadores (se considera todo el año 0 como mes 0 del proyecto) y fondos seed capital (pequeños inversores, subvenciones y premios).  Se llevan a cabo las primeras inversiones. Se incurre en los primeros gastos fijos y de personal (salarios de los fundadores y de otros integrantes del equipo). Es común que parte de los costes de personal relativos a los fundadores no se desembolsen hasta que exista actividad económica.</t>
  </si>
  <si>
    <t>MVP: Validación en mercado real en una incubadora o aceleradora. Primeras ventas usuarios tempranos.</t>
  </si>
  <si>
    <t>Realización y usuarios tempranos</t>
  </si>
  <si>
    <t>Validación con clientes en mercado real. Inversión en el MVP. Identificación de los early adopters.</t>
  </si>
  <si>
    <t>PLAN ECONÓMICO FINANCIERO (PEF). A partir de los primeros resultados en mercado real se desarrolla un primer PEF</t>
  </si>
  <si>
    <t>Personal propio y asesores</t>
  </si>
  <si>
    <t>Realización del primer borrador del PEF a partir del modelo de negocio y las conclusiones del proceso de validación. Se trabaja con escenarios a fin de gestionar el dilema de la prudencia. En este momento es posible que la iniciativa ingrese en una incubadora o en un programa de aceleración</t>
  </si>
  <si>
    <t>INVERSIONES INICIALES: Inversiones y  trabajos para el propio activo indispensables para inicio de las operaciones</t>
  </si>
  <si>
    <t>Año 1 / I</t>
  </si>
  <si>
    <t>Personal propio y alianzas</t>
  </si>
  <si>
    <t>(mmmm)</t>
  </si>
  <si>
    <t>Actividad de inversiones de partida a la que se suma la investigación, desarrollo y innovación (I+D+i) que lleva a la creación de activos intangibles con recursos propios (trabajos para el propio activo en el PEF). Puede ser el caso de una patente industrial, un proceso de fabricación de un producto, un software y en general cualquier activo elaborado con recursos propios (desembolsados o pendientes de desembolsar) que la Startup va a rentabilizar a lo largo del tiempo.</t>
  </si>
  <si>
    <t>INICIO OPERATIVO: Empieza el ciclo de ventas y la acción de márquetin con las primeras inversiones.</t>
  </si>
  <si>
    <t>Año I/I</t>
  </si>
  <si>
    <t>Clientes reales</t>
  </si>
  <si>
    <t>&gt;0</t>
  </si>
  <si>
    <t>Foco en ventas reales que validen y muestren la creación de valor.  Uso de la métrica de negocio identificada en el PEF para medir objetivos, según tipo de industria: leads,  usuarios, ventas, descargas, … En este momento se produce la incorporación de nuevo personal en nómina.</t>
  </si>
  <si>
    <t>PITCH DE LA STARTUP: Nuevo Pitch con ToolBoard Canvas orientado a inversionistas de capital (angel capital)</t>
  </si>
  <si>
    <t>Año 1 /II</t>
  </si>
  <si>
    <t>Foros de inversión</t>
  </si>
  <si>
    <t>Desarrollo completo con ToolBoard Canvas, incluyendo los resultados del MVP y el primer borrador del PEF.</t>
  </si>
  <si>
    <t>AMPLIACIÓN DE CAPITAL : Momento en que se espera la entrada de inversores (Angel Capital)</t>
  </si>
  <si>
    <t>Año 2 y en adelante</t>
  </si>
  <si>
    <t>Según valoración de empresa y % de la propiedad a cambio</t>
  </si>
  <si>
    <t>20% -30% de la propiedad</t>
  </si>
  <si>
    <t>Para la entrada de socios inversores de capital va ser necesario mostrar métricas de negocio con las que poder hacer una valoración de la startup. El emprendedor hace frente al dilema de la dilución buscando el mejor momento para dar entrada a inversores</t>
  </si>
  <si>
    <t>ESCALABILIDAD: Nuevas inversiones a medida que se consiguen objetivos de ventas. Adaptación de la estructura (gastos fijos) según métricas de crecimiento y disponible.</t>
  </si>
  <si>
    <t>Proyectos de inversión</t>
  </si>
  <si>
    <t xml:space="preserve"> n x 1.000</t>
  </si>
  <si>
    <t>Incremento de la capacidad productiva, comercial y de gestión a partir de nuevos proyectos de inversión y ampliaciones de la estructura de la empresa.  Puede tratarse de nuevos productos, servicios, funcionalidades o expansión en un nuevo mercado.</t>
  </si>
  <si>
    <t>PUNTO MUERTO:  Momento en que se provee alcanzar el punto de equilibrio</t>
  </si>
  <si>
    <t>Año 1 o 2 o en adelante</t>
  </si>
  <si>
    <t>EBT</t>
  </si>
  <si>
    <t>El punto de equilibrio (Ingresos  Totales = Gastos Totales) se calcula con la hoja de cálculo a partir de la proyección de la cuenta de resultados. El proyecto va a requerir un tiempo para alcanzar este umbral de  rentabilidad. Durante este tiempo las métricas de crecimiento  (ventas) son la referencia valorar el desarrollo del proyecto. A partir del umbral la métrica básica para medir el proyecto será la rentabilidad en EBT.</t>
  </si>
  <si>
    <t>APALANCAMIENTO / CAPITAL INSTITUCIONAL: Captación de recursos financieros externos a partir de préstamos</t>
  </si>
  <si>
    <t>Año 3 y en adelante</t>
  </si>
  <si>
    <t>Préstamos bancarios</t>
  </si>
  <si>
    <t>Momento en que los datos de la empresa permiten su valoración y con ello obtener financiación externa. El objetivo es obtener la máxima eficiencia en cuanto a fondos propios buscando el máximo apalancamiento posible si la solvencia de la empresa y el tipo de interés del dinero lo permite.</t>
  </si>
  <si>
    <t>Diagrama de hitos:</t>
  </si>
  <si>
    <t xml:space="preserve">www.toolboardcanvas.com </t>
  </si>
  <si>
    <t>Parte II: HIPÓTESIS DE NEGOCIO</t>
  </si>
  <si>
    <t>FISCALIDAD (Taxes)</t>
  </si>
  <si>
    <t>FISCALIDAD</t>
  </si>
  <si>
    <t>#1</t>
  </si>
  <si>
    <t>#2</t>
  </si>
  <si>
    <t># 3</t>
  </si>
  <si>
    <t>Impuesto de sociedades (IS)</t>
  </si>
  <si>
    <t xml:space="preserve">Cada país tiene un tipo medio estimado. En este caso se estima un tipo medio del 25% para España.
</t>
  </si>
  <si>
    <t xml:space="preserve">Impuesto del Valor Añadido (IVA) de las compras </t>
  </si>
  <si>
    <t xml:space="preserve">
Los tipos de IVA se pueden cambiar según normativa del impuesto en cada país. Por este motivo se puede modificar el dato de esta tabla,  que por defecto es del 21%. 
La liquidación de IVA en esta hoja de cálculo se hace por meses. 
Todos los importes a entrar en hipótesis iniciales en adelante se entran  sin IVA. </t>
  </si>
  <si>
    <t>Impuesto del Valor Añadido (IVA) de las ventas</t>
  </si>
  <si>
    <t>Impuesto del Valor Añadido (IVA) de las inversiones</t>
  </si>
  <si>
    <t>Seguro social régimen especial de autónomos</t>
  </si>
  <si>
    <t xml:space="preserve">El primer dato corresponde a lo que paga la empresa y el segundo a lo que paga el trabajador.  El tercer dato corresponde al tope máximo a partir del cual ya no se paga más. </t>
  </si>
  <si>
    <t>Seguro social régimen general</t>
  </si>
  <si>
    <t>Retención RENTA a los trabajadores (IRPF)</t>
  </si>
  <si>
    <t xml:space="preserve">Se hace un cálculo abreviado muy simple, solamente en 3 tramos (#1, #2 y #3) de forma que en cada tramo se indica un porcentaje de retención según sueldo bruto: . #1 en 0% para salario bruto menor a 15.000,#2 en  20% entre 15.000 y 90.000 y #3 en 40% por encima de 90.000). Si se desea se puede hacer el cálculo precisa accediendo a la web de hacienda una vez conocidos los trabajadores y sus características personales. </t>
  </si>
  <si>
    <t>º</t>
  </si>
  <si>
    <t>A. HIPÓTESIS SOBRE INVERSIONES (CAPEX)</t>
  </si>
  <si>
    <t>INVERSIONES DE INICIO (Año 0)</t>
  </si>
  <si>
    <t>%IVA</t>
  </si>
  <si>
    <t>IVA</t>
  </si>
  <si>
    <t>AÑOS AMORTIZA.</t>
  </si>
  <si>
    <t>MES ADQUISICIÓN</t>
  </si>
  <si>
    <t>MES FIN AMORTIZA.</t>
  </si>
  <si>
    <t>Inmovilizado intangible</t>
  </si>
  <si>
    <t>Investigación y desarrollo</t>
  </si>
  <si>
    <t>Patentes y marcas</t>
  </si>
  <si>
    <t>Aplicaciones informáticas</t>
  </si>
  <si>
    <t>Otros inmovilizados intangibles</t>
  </si>
  <si>
    <t>Inmovilizado material</t>
  </si>
  <si>
    <t>Terrenos y construcciones</t>
  </si>
  <si>
    <t>Instalaciones</t>
  </si>
  <si>
    <t>Maquinaria</t>
  </si>
  <si>
    <t>Equipos para procesos de información( EPIs)</t>
  </si>
  <si>
    <t>Mobiliario</t>
  </si>
  <si>
    <t>Vehículos</t>
  </si>
  <si>
    <t>Otros inmovilizados materiales</t>
  </si>
  <si>
    <t>Total inversiones al inicio</t>
  </si>
  <si>
    <t>Fianzas y depósitos</t>
  </si>
  <si>
    <t>Indicar aquí las inversiones de tipo finazas y depósitos necesarias para arrancar el proyecto (mes 0).</t>
  </si>
  <si>
    <t>Fianzas y depósitos a largo plazo</t>
  </si>
  <si>
    <t>PROYECTOS DE INVERSIÓN EN AÑOS POSTERIORES</t>
  </si>
  <si>
    <t xml:space="preserve">IMPORTE </t>
  </si>
  <si>
    <t>Detalle de la nueva inversión (1)</t>
  </si>
  <si>
    <t>Explicar aquí en que consiste el proyecto 1 y si existe una subención de capital</t>
  </si>
  <si>
    <t>Nuevo proyecto de inversión 1</t>
  </si>
  <si>
    <t>Subvención de capital por inversión (1)</t>
  </si>
  <si>
    <t>Detalle de la nueva inversión (2)</t>
  </si>
  <si>
    <t>Explicar aquí en que consiste el proyecto 2 y si existe una subvención de capital</t>
  </si>
  <si>
    <t>Nuevo proyecto de inversión 2</t>
  </si>
  <si>
    <t>Subvención de capital por inversión (2)</t>
  </si>
  <si>
    <t xml:space="preserve">PROYECTOS DE TRABAJO PARA EL PROPIO ACTIVO / INMOVILIZADO INTANGIBLE </t>
  </si>
  <si>
    <t>MES INICIO PROYECTO</t>
  </si>
  <si>
    <t>MES FIN PROYECTO</t>
  </si>
  <si>
    <t>IMPORTE MEDIO MENSUAL</t>
  </si>
  <si>
    <t>MES INICIO AMORTIZA.</t>
  </si>
  <si>
    <t>MES FINAL AMORTIZA.</t>
  </si>
  <si>
    <t>Detalle del proyecto de activación I+D+i (1)</t>
  </si>
  <si>
    <t>Explica aquí en que consiste el proyecto I+D+i de trabajo para el propio activo.</t>
  </si>
  <si>
    <t>Proyecto de trabajo para el propio activo 1</t>
  </si>
  <si>
    <t>Subvención de capital activación 1</t>
  </si>
  <si>
    <t>Detalle del proyecto de activación I+D+i (2)</t>
  </si>
  <si>
    <t>Proyecto de trabajo para el propio activo  2</t>
  </si>
  <si>
    <t>Subvención de capital activación 2</t>
  </si>
  <si>
    <t>B. HIPÓTESIS SOBRE FINANCIACIÓN (FUNDING)</t>
  </si>
  <si>
    <t>FINANCIACIÓN INTERNA</t>
  </si>
  <si>
    <t>MES ENTRADA</t>
  </si>
  <si>
    <t>VALORACIÓN EMPRESA 
(PRE-MONEY)</t>
  </si>
  <si>
    <t>ACCIONES TOTALES EN CIRCULACIÓN</t>
  </si>
  <si>
    <t xml:space="preserve">VALOR MONETARIO POR ACCIÓN </t>
  </si>
  <si>
    <t>Capital inicial desembolsado por los fundadores (mes 0)</t>
  </si>
  <si>
    <t xml:space="preserve">Indicar importe del capital inicial y número de acciones en que se decide dividir la sociedad. 
 </t>
  </si>
  <si>
    <t>FINANCIACIÓN EXTERNA</t>
  </si>
  <si>
    <t>MES INICIO</t>
  </si>
  <si>
    <t>MESES CARENCIA</t>
  </si>
  <si>
    <t>MESES AMORTIZA.</t>
  </si>
  <si>
    <t>MES FINAL</t>
  </si>
  <si>
    <t>% INTERÉS ANUAL</t>
  </si>
  <si>
    <t>Préstamo 1</t>
  </si>
  <si>
    <t>Explicar aquí la financiación</t>
  </si>
  <si>
    <t>Préstamo 2</t>
  </si>
  <si>
    <t xml:space="preserve">Explicar aquí la financiación </t>
  </si>
  <si>
    <t>FINANCIACIÓN EXTERNA CON PÓLIZA DE CRÉDITO 
(=NECESIDAD DE REFINANCIACIÓN)</t>
  </si>
  <si>
    <t>INTERÉS</t>
  </si>
  <si>
    <t>(ilimitado)</t>
  </si>
  <si>
    <t>Indicar el tipo de interés de la póliza de crédito. No obstante se debe tener presente que en primeras iteraciones la cantidad sea muy alta y se deba refinanciar primero teniendo en consideración que la póliza de crédito no esta pensada para financiar la empresa sino únicamente el capital ciriculante.</t>
  </si>
  <si>
    <t>C. HIPÓTESIS SOBRE GASTOS OPERATIVOS DE LA EMPRESA (OPEX)</t>
  </si>
  <si>
    <t>GASTO FIJO ANUAL  POR SERVICIOS EXTERIORES</t>
  </si>
  <si>
    <t xml:space="preserve">IMPORTE AÑO 1 </t>
  </si>
  <si>
    <t>IVA AÑO 1</t>
  </si>
  <si>
    <t>% INC. AÑO 2</t>
  </si>
  <si>
    <t>IMPORTE 
AÑO 2</t>
  </si>
  <si>
    <t>IVA AÑO 2</t>
  </si>
  <si>
    <t>% INC. AÑO 3</t>
  </si>
  <si>
    <t>IMPORTE 
AÑO 3</t>
  </si>
  <si>
    <t>IVA AÑO 3</t>
  </si>
  <si>
    <t>% INC. AÑO 4</t>
  </si>
  <si>
    <t>IMPORTE AÑO 4</t>
  </si>
  <si>
    <t>IVA AÑO 4</t>
  </si>
  <si>
    <t>% INC. AÑO 5</t>
  </si>
  <si>
    <t>IMPORTE AÑO 5</t>
  </si>
  <si>
    <t>IVA AÑO 5</t>
  </si>
  <si>
    <t>Alquileres</t>
  </si>
  <si>
    <t>Suministros</t>
  </si>
  <si>
    <t>Rentings</t>
  </si>
  <si>
    <t>Reparaciones</t>
  </si>
  <si>
    <t>Servicios profesionales independientes</t>
  </si>
  <si>
    <t>Gastos de transportes</t>
  </si>
  <si>
    <t>Gastos bancarios y de seguros</t>
  </si>
  <si>
    <t>Gastos de márquetin</t>
  </si>
  <si>
    <t>Tributos municipales</t>
  </si>
  <si>
    <t>TOTAL ANUAL</t>
  </si>
  <si>
    <t>GASTO FIJO  ANUAL POR NÓMINA</t>
  </si>
  <si>
    <t xml:space="preserve">ETAPA </t>
  </si>
  <si>
    <t># TRABAJADORES</t>
  </si>
  <si>
    <t>MES ALTA</t>
  </si>
  <si>
    <t>MES BAJA</t>
  </si>
  <si>
    <t>SUELDO BRUTO ANUAL</t>
  </si>
  <si>
    <t>SEGURO SOCIAL PARTE EMPRESA</t>
  </si>
  <si>
    <t>SEGURO SOCIAL PARTE TRABAJADOR</t>
  </si>
  <si>
    <t>TOTAL DE SEGURO SOCIAL</t>
  </si>
  <si>
    <t>RETENCIÓN RENTA IRPF AL TRABAJADOR (Aprox.)</t>
  </si>
  <si>
    <t xml:space="preserve"> COSTE EMPRESA ANUAL</t>
  </si>
  <si>
    <t>SUELDO NETO ANUAL (APROX.)</t>
  </si>
  <si>
    <t>% INC. ANUAL SALARIO</t>
  </si>
  <si>
    <t>Socios fundadores  trabajadores (etapa 1)</t>
  </si>
  <si>
    <t>Porcentaje de incremento de salario bruto el año 2</t>
  </si>
  <si>
    <t>Personal perfil tipo A (etapa 1)</t>
  </si>
  <si>
    <t>Personal perfil tipo B (etapa 1)</t>
  </si>
  <si>
    <t>Personal perfil tipo C (etapa 1)</t>
  </si>
  <si>
    <t>Personal perfil tipo D (etapa 1)</t>
  </si>
  <si>
    <t>Más socios fundadores trabajadores  (etapa 2)</t>
  </si>
  <si>
    <t>Porcentaje de incremento de salario bruto el año 3, respecto al anterior (año 2)</t>
  </si>
  <si>
    <t>Más personal perfil tipo A (etapa 2)</t>
  </si>
  <si>
    <t>Más personal perfil tipo B (etapa 2)</t>
  </si>
  <si>
    <t>Más personal perfil tipo C (etapa 2)</t>
  </si>
  <si>
    <t>Más personal perfil tipo D (etapa 2)</t>
  </si>
  <si>
    <t>Más socios fundadores trabajadores (etapa 3)</t>
  </si>
  <si>
    <t>Porcentaje de incremento de salario bruto el año 4 y sucesivos.</t>
  </si>
  <si>
    <t>Más personal perfil tipo A (etapa 3)</t>
  </si>
  <si>
    <t>Más personal perfil tipo B (etapa 3)</t>
  </si>
  <si>
    <t>Más personal perfil tipo C (etapa 3)</t>
  </si>
  <si>
    <t>Más personal perfil tipo D (etapa 3)</t>
  </si>
  <si>
    <t>D. HIPÓTESIS COMERCIALES (SALES)</t>
  </si>
  <si>
    <t xml:space="preserve">UNIDADES VENDIDAS / CLIENTES SERVIDOS </t>
  </si>
  <si>
    <t>Año 1</t>
  </si>
  <si>
    <t>Año 2</t>
  </si>
  <si>
    <t>Año 3</t>
  </si>
  <si>
    <t>Año 4</t>
  </si>
  <si>
    <t>Año 5</t>
  </si>
  <si>
    <t>Observaciones</t>
  </si>
  <si>
    <t>A</t>
  </si>
  <si>
    <t>SAM (A).</t>
  </si>
  <si>
    <t xml:space="preserve">Explicar en que consistem el tipo de producto o servicio A </t>
  </si>
  <si>
    <t>SOM OBJETIVO A (%)</t>
  </si>
  <si>
    <t>Objetivo de ventas totales anuales de  A
(# unidades o clientes servidos)</t>
  </si>
  <si>
    <t>SAM (B).</t>
  </si>
  <si>
    <t>Explicar en que consistem el tipo de producto o servicio B</t>
  </si>
  <si>
    <t>SOM OBJETIVO  B(%)</t>
  </si>
  <si>
    <t>B</t>
  </si>
  <si>
    <t>Objetivo de ventas totales anuales de  B
(# unidades o clientes servidos)</t>
  </si>
  <si>
    <t xml:space="preserve">SAM (C).  </t>
  </si>
  <si>
    <t>Explicar en que consistem el tipo de producto o servicio C</t>
  </si>
  <si>
    <t>SOM OBJETIVO C (%)</t>
  </si>
  <si>
    <t>C</t>
  </si>
  <si>
    <t>Objetivo de ventas totales anuales de C
(# unidades o clientes servidos)</t>
  </si>
  <si>
    <t>PRECIOS DE VENTA</t>
  </si>
  <si>
    <t>CONDICIONES DE PAGO Y COBRO DE LAS OPERACIONES COMERCIALES</t>
  </si>
  <si>
    <t># meses</t>
  </si>
  <si>
    <t>Precio unitario tipo A</t>
  </si>
  <si>
    <t>Plazo de cobro tipo A (en meses desde la  factura de la venta a cliente a su cobro)</t>
  </si>
  <si>
    <t>Precio unitario tipo B</t>
  </si>
  <si>
    <t>Plazo de pago tipo A (en meses desde la factura del coste del proveedor a su pago)</t>
  </si>
  <si>
    <t>Precio unitario tipo C</t>
  </si>
  <si>
    <t>Plazo de cobro tipo B (en meses desde la  factura de la venta a cliente a su cobro)</t>
  </si>
  <si>
    <t>Incremento anual de precios</t>
  </si>
  <si>
    <t>Plazo de pago tipo B (en meses desde la factura del coste del proveedor a su pago)</t>
  </si>
  <si>
    <t>Plazo de cobro tipo C (en meses desde la  factura de la venta a cliente a su cobro)</t>
  </si>
  <si>
    <t>MÁRGENES COMERCIALES</t>
  </si>
  <si>
    <t>Plazo de pago tipo C  (en meses desde la factura del coste del proveedor a su pago)</t>
  </si>
  <si>
    <t>Coste variable de producción A (%)</t>
  </si>
  <si>
    <t>Coste variable de adquisición de A (%)</t>
  </si>
  <si>
    <t>Otros variables por comisiones de A  (%)</t>
  </si>
  <si>
    <t>EXISTENCIAS  DE PRODUCTO TERMINADO ( a costes de la venta)</t>
  </si>
  <si>
    <t>%</t>
  </si>
  <si>
    <t>Total (Cv/V) para A</t>
  </si>
  <si>
    <t>Existencias comerciales en estoc (% necesario en relación a las ventas en cada momento) tipo A</t>
  </si>
  <si>
    <t>Coste variable de producción B (%)</t>
  </si>
  <si>
    <t>Existencias comerciales en estoc (% necesario en relación a las ventas en cada momento) tipo B</t>
  </si>
  <si>
    <t>Coste variable de adquisición de B (%)</t>
  </si>
  <si>
    <t>Existencias comerciales en estoc (% necesario en relación a las ventas en cada momento) tipo C</t>
  </si>
  <si>
    <t>Otros variables por comisiones de B (%)</t>
  </si>
  <si>
    <t>Total (Cv/V) para B</t>
  </si>
  <si>
    <t>Coste variable de  producción C (%)</t>
  </si>
  <si>
    <t>Coste variable de  adquisición de C (%)</t>
  </si>
  <si>
    <t>Otros variables por comisiones de C (%)</t>
  </si>
  <si>
    <t xml:space="preserve">Total  (Cv/V) para C </t>
  </si>
  <si>
    <t>MES AÑO 0</t>
  </si>
  <si>
    <t>MESES AÑO 1</t>
  </si>
  <si>
    <t>MESES AÑO 2</t>
  </si>
  <si>
    <t>MESES AÑO 3</t>
  </si>
  <si>
    <t>MESES AÑO 4</t>
  </si>
  <si>
    <t>MESES AÑO 5</t>
  </si>
  <si>
    <t xml:space="preserve">MENSUALIZACIÓN DE LAS OPERACIONES COMERCIALES </t>
  </si>
  <si>
    <t>Número de unidades vendidas /clientes servidos tipo A / mes en curso</t>
  </si>
  <si>
    <t>SOM A</t>
  </si>
  <si>
    <t>Precio unitario A mes en curso</t>
  </si>
  <si>
    <t>Total ventas tipo A</t>
  </si>
  <si>
    <t>% Cv/V  tipo A</t>
  </si>
  <si>
    <t>Costes de las ventas tipo A</t>
  </si>
  <si>
    <t>Existencias acumuladas tipo A (valor de coste)</t>
  </si>
  <si>
    <t>Número de unidades vendidas /clientes servidos tipo B /mes en curso</t>
  </si>
  <si>
    <t>SOM B</t>
  </si>
  <si>
    <t>Precio unitario B mes en curso</t>
  </si>
  <si>
    <t>Total ventas tipo B</t>
  </si>
  <si>
    <t>% Cv/V  tipo B</t>
  </si>
  <si>
    <t>Costes de las ventas tipo B</t>
  </si>
  <si>
    <t>Existencias acumuladas tipo B (valor de coste)</t>
  </si>
  <si>
    <t>Número de unidades vendidas /clientes servidos  tipo C /mes en curso</t>
  </si>
  <si>
    <t>SOM C</t>
  </si>
  <si>
    <t>Precio unitario C mes en curso</t>
  </si>
  <si>
    <t>Total ventas tipo C</t>
  </si>
  <si>
    <t>% Cv/V  tipo C</t>
  </si>
  <si>
    <t>Costes de las ventas tipo C</t>
  </si>
  <si>
    <t>Existencias acumuladas tipo C (valor de coste)</t>
  </si>
  <si>
    <t>Ingresos por subvenciones de explotación y otros ingresos</t>
  </si>
  <si>
    <t>DETALLE DE CÁLCULOS  A PARTIR DE LAS HIPÓTESIS</t>
  </si>
  <si>
    <t>listas desplegables</t>
  </si>
  <si>
    <t>CUADRO DE AMORTIZACIONES MENSUALES DE LAS INVERSIONES EN ACTIVOS</t>
  </si>
  <si>
    <t>MESES</t>
  </si>
  <si>
    <t>Amortización inmobilizado intangible inicial</t>
  </si>
  <si>
    <t>Otros inmobilizados intangibles</t>
  </si>
  <si>
    <t>Amortización inmobilizado material inicial</t>
  </si>
  <si>
    <t>Equipos para procesos de información( Ordenadores)</t>
  </si>
  <si>
    <t>Otros inmobilizados materiales</t>
  </si>
  <si>
    <t>Amortización nuevas inversiones y activaciones</t>
  </si>
  <si>
    <t>Inversión 1</t>
  </si>
  <si>
    <t>Inversión 2</t>
  </si>
  <si>
    <t>Proyecto activación 1</t>
  </si>
  <si>
    <t xml:space="preserve">Proyecto activación2 </t>
  </si>
  <si>
    <t>TOTAL amortizaciones</t>
  </si>
  <si>
    <t>Amortización de las subvenciones de capital (por inversiones y activaciones)</t>
  </si>
  <si>
    <t>Subvención inversión  1</t>
  </si>
  <si>
    <t xml:space="preserve">Subvención inversión 2 </t>
  </si>
  <si>
    <t>Subvención activación 1</t>
  </si>
  <si>
    <t>Subvención activación 2</t>
  </si>
  <si>
    <t>TOTAL imputación de subvenciones de capital</t>
  </si>
  <si>
    <t>CUADRO DE ACTUALIZACIÓN DEL VALOR CONTABLE DE LOS ACTIVOS Y LAS SUBVENCIONES DE CAPITAL</t>
  </si>
  <si>
    <t>Valor del  inmobilizado intangible inicial</t>
  </si>
  <si>
    <t>Valor del  inmobilizado material inicial</t>
  </si>
  <si>
    <t>Valor del activo de nuevas inversiones y activaciones</t>
  </si>
  <si>
    <t>Total valor del inmobilizado</t>
  </si>
  <si>
    <t>Fianzas y depósitos (largo plazo en que estan inmobilizados)</t>
  </si>
  <si>
    <t>Valor de las subvenciones de inversiones y activaciones</t>
  </si>
  <si>
    <t>Total valor de las subvenciones de capital</t>
  </si>
  <si>
    <t>SALDO DE CAPITAL SOCIAL</t>
  </si>
  <si>
    <t>Capital social y ampliaciones de capital</t>
  </si>
  <si>
    <t>Total capital social acumulado</t>
  </si>
  <si>
    <t>CUADRO FINANCIERO  PRÉSTAMO 1 (método francés)</t>
  </si>
  <si>
    <t>Saldo vivo final periodo (Capital pendiente del préstamo a fin de mes)</t>
  </si>
  <si>
    <t>Parte del saldo vivo que es a corto plazo (&lt;=12 meses)</t>
  </si>
  <si>
    <t>Parte del saldo vivo que es a largo plazo (&gt;12 meses)</t>
  </si>
  <si>
    <t>Cuota total a abonar a 31/12 (capital + intereses)</t>
  </si>
  <si>
    <t>Cuota de amortización capital a final de periodo</t>
  </si>
  <si>
    <t>Cuota de intereses a final de periodo</t>
  </si>
  <si>
    <t>CUADRO FINANCIERO  PRÉSTAMO 2 (método francés)</t>
  </si>
  <si>
    <t>CUADRO FINANCIERO  PRÉSTAMO PARTICIPATIVO (método aleman)</t>
  </si>
  <si>
    <t>Cuota total a abonar capital a final de periodo</t>
  </si>
  <si>
    <t>Cuota de intereses a final de periodo (interes participativo)</t>
  </si>
  <si>
    <t>INGRESOS POR TRABAJOS PARA EL PROPIO ACTIVO</t>
  </si>
  <si>
    <t>Proyecto de activación 1</t>
  </si>
  <si>
    <t>Proyecto de activación 2</t>
  </si>
  <si>
    <t>FLUJO DE LAS OPERACIONES COMERCIALES (sin IVA)</t>
  </si>
  <si>
    <t xml:space="preserve">Cobros de clientes tipo A </t>
  </si>
  <si>
    <t>Saldo de clientes tipo A</t>
  </si>
  <si>
    <t>Pagos a proveedores tipo A</t>
  </si>
  <si>
    <t>Saldo de proveedores tipo A</t>
  </si>
  <si>
    <t>Cobros de clientes tipo B</t>
  </si>
  <si>
    <t>Saldo de clientes tipo B</t>
  </si>
  <si>
    <t>Pagos a proveedores tipo B</t>
  </si>
  <si>
    <t>Saldo de proveedores tipo B</t>
  </si>
  <si>
    <t>Cobros de clientes tipo C</t>
  </si>
  <si>
    <t>Saldo de clientes tipo C</t>
  </si>
  <si>
    <t>Pagos a proveedores tipo C</t>
  </si>
  <si>
    <t>Saldo de proveedores tipo C</t>
  </si>
  <si>
    <t>FLUJO DE LAS EXISTENCIAS (sin IVA)</t>
  </si>
  <si>
    <t>Variación existencias A</t>
  </si>
  <si>
    <t>Pago a proveedores por existencias tipo A</t>
  </si>
  <si>
    <t>Saldo de proveedores A por existencias</t>
  </si>
  <si>
    <t>Variación existencias B</t>
  </si>
  <si>
    <t>Pago a provedores por  existencias tipo B</t>
  </si>
  <si>
    <t>Saldo de proveedores B por existencias</t>
  </si>
  <si>
    <t>Variacion exisencias C</t>
  </si>
  <si>
    <t>Pago a proveedores por existencias tipo C</t>
  </si>
  <si>
    <t>Saldo de proveedores C por existencias</t>
  </si>
  <si>
    <t>EVOLUCIÓN DE UNIDADES VENDIDAS/ CLIENTES SERVIDOS</t>
  </si>
  <si>
    <t>Unidades Mensuales tipo A</t>
  </si>
  <si>
    <t>Acumulado unidades mensual tipo A</t>
  </si>
  <si>
    <t>Unidades Mensuales tipo B</t>
  </si>
  <si>
    <t>Acumulado unidades mensual tipo B</t>
  </si>
  <si>
    <t>Unidades Mensuales tipo C</t>
  </si>
  <si>
    <t>Acumulado unidades mensual tipo C</t>
  </si>
  <si>
    <t>Unidades Mensuales sumando A+B+C</t>
  </si>
  <si>
    <t>Acumulado mensual unidades sumando A+B+C</t>
  </si>
  <si>
    <t xml:space="preserve">Acumulado unidades vendidas total histórico </t>
  </si>
  <si>
    <t>Acumulado ventas mensual tipo A</t>
  </si>
  <si>
    <t>Acumulado ventas mensual tipo B</t>
  </si>
  <si>
    <t>Acumulado ventas mensual tipo C</t>
  </si>
  <si>
    <t>Ventas mensuales A+B+C</t>
  </si>
  <si>
    <t>Acumulado mensual ventas sumando A+B+C</t>
  </si>
  <si>
    <t>Acumulado ventas histórico</t>
  </si>
  <si>
    <t xml:space="preserve">Margen comercial </t>
  </si>
  <si>
    <t>Margen comercial unitario</t>
  </si>
  <si>
    <t>Acumulado margen comercial</t>
  </si>
  <si>
    <t>Acumulado margen comercial histórico</t>
  </si>
  <si>
    <t xml:space="preserve">Costes fijos </t>
  </si>
  <si>
    <t>Acumulado Costes fijos</t>
  </si>
  <si>
    <t>Acumulado costes fijos histórico</t>
  </si>
  <si>
    <t>Acumulado de EBT por meses en el año en curso</t>
  </si>
  <si>
    <t>Cambio de signo de EBT por meses año en curs</t>
  </si>
  <si>
    <t xml:space="preserve">COSTE EMPRESA  POR RECURSOS HUMANOS </t>
  </si>
  <si>
    <t>Coste empresa de los socios fundadores  (etapa 1)</t>
  </si>
  <si>
    <t>Coste empresa de los socios fundadores (etapa 2)</t>
  </si>
  <si>
    <t>Personal perfil tipo A (etapa 2)</t>
  </si>
  <si>
    <t>Personal perfil tipo B (etapa 2)</t>
  </si>
  <si>
    <t>Personal perfil tipo C (etapa 2)</t>
  </si>
  <si>
    <t>Personal perfil tipo D (etapa 2)</t>
  </si>
  <si>
    <t>Coste empresa de los socios fundadores (etapa 3)</t>
  </si>
  <si>
    <t>Personal perfil tipo A (etapa 3)</t>
  </si>
  <si>
    <t>Personal perfil tipo B (etapa 3)</t>
  </si>
  <si>
    <t>Personal perfil tipo C (etapa 3)</t>
  </si>
  <si>
    <t>Personal perfil tipo D (etapa 3)</t>
  </si>
  <si>
    <t>TOTAL GASTO FIJO POR COSTE EMPRESA</t>
  </si>
  <si>
    <t xml:space="preserve">SEG.SOCIAL TOTAL POR RECURSOS HUMANOS </t>
  </si>
  <si>
    <t>TOTAL SEGURIDAD SOCIAL</t>
  </si>
  <si>
    <t>NOMINA  POR RECURSOS HUMANOS (salarios netos)</t>
  </si>
  <si>
    <t>TOTAL NOMINA (SUELDOS NETOS)</t>
  </si>
  <si>
    <t xml:space="preserve">IRPF RETENCIONES  POR RECURSOS HUMANOS </t>
  </si>
  <si>
    <t>TOTAL RETENCIONES IRPF</t>
  </si>
  <si>
    <t>Evolución de la plantilla</t>
  </si>
  <si>
    <t>Total trabajadores en nómina</t>
  </si>
  <si>
    <t>Total fundadores en nómina</t>
  </si>
  <si>
    <t>Ingresos mensuales por nómina activa</t>
  </si>
  <si>
    <t>Coste salarial  medio por mes</t>
  </si>
  <si>
    <t>RETENCIONES AL PAGO (IRPF)</t>
  </si>
  <si>
    <t>IRPF recaudado</t>
  </si>
  <si>
    <t>IRPF a abonar  (a mes vencido)</t>
  </si>
  <si>
    <t>Hacienda pública acreedora por IRPF (saldo deudor)</t>
  </si>
  <si>
    <t>SEGURIDAD SOCIAL AL PAGO</t>
  </si>
  <si>
    <t>Seg. Social  recaudada</t>
  </si>
  <si>
    <t>Szeg. Social  a abonar  (a mes vencido)</t>
  </si>
  <si>
    <t>Seguridad social acreedora  (saldo deudor)</t>
  </si>
  <si>
    <t>IVA soportado</t>
  </si>
  <si>
    <t>IVA repercutido</t>
  </si>
  <si>
    <t>IVA repercutido- IVA soportado</t>
  </si>
  <si>
    <t>IVA a abonar mensualmente (a mes vencido)</t>
  </si>
  <si>
    <t>Haciendo pública acreedora por IVA</t>
  </si>
  <si>
    <t xml:space="preserve">IMPUESTO DE SOCIEDADES </t>
  </si>
  <si>
    <t>IS calculado multiplicando directamente (sin crédito fiscal)</t>
  </si>
  <si>
    <t>Crédito fiscal generado en el periodo</t>
  </si>
  <si>
    <t>Realizable por IS (por crédito fiscal generado y no utilizado)</t>
  </si>
  <si>
    <t>Crédito fiscal utilizado en el periodo</t>
  </si>
  <si>
    <t>Pago IS real (aplicando crédito fiscal)</t>
  </si>
  <si>
    <t>Hacienda pública acreedora por IS (pasivo)</t>
  </si>
  <si>
    <t xml:space="preserve">Parte III: RESULTADOS PREVISIONALES </t>
  </si>
  <si>
    <t>AÑOS</t>
  </si>
  <si>
    <t>MES 0</t>
  </si>
  <si>
    <t>CUENTA DE RESULTADOS (P&amp;L)</t>
  </si>
  <si>
    <t>AÑO 0</t>
  </si>
  <si>
    <t>AÑO 1</t>
  </si>
  <si>
    <t>AÑO 2</t>
  </si>
  <si>
    <t>AÑO 3</t>
  </si>
  <si>
    <t>AÑO 4</t>
  </si>
  <si>
    <t>AÑO 5</t>
  </si>
  <si>
    <t>INGRESOS</t>
  </si>
  <si>
    <t>Ventas totales</t>
  </si>
  <si>
    <t xml:space="preserve">Subvenciones de explotación </t>
  </si>
  <si>
    <t xml:space="preserve">COSTES DE LAS VENTAS   </t>
  </si>
  <si>
    <t xml:space="preserve">Costes variables de las ventas </t>
  </si>
  <si>
    <t xml:space="preserve">OTROS INGRESOS Y GASTOS </t>
  </si>
  <si>
    <t xml:space="preserve"> Ingresos por trabajos para el propio activo</t>
  </si>
  <si>
    <t>Gastos fijos por servicios exteriores</t>
  </si>
  <si>
    <t>Gastos fijos de nómina</t>
  </si>
  <si>
    <t xml:space="preserve">Margen EBITDA </t>
  </si>
  <si>
    <t>Amortizaciones y depreciaciones</t>
  </si>
  <si>
    <t>Imputación de subvenciones de capital</t>
  </si>
  <si>
    <t>Margen EBIT</t>
  </si>
  <si>
    <t>Resultado financiero (gastos menos ingresos financieros)</t>
  </si>
  <si>
    <t xml:space="preserve">Margen EBT </t>
  </si>
  <si>
    <t>Impuesto de Sociedades</t>
  </si>
  <si>
    <t>RESULTADO (Margen de beneficio o pérdida)</t>
  </si>
  <si>
    <t>(RESULTADO acumulado en fondos propios)</t>
  </si>
  <si>
    <t>FLUJO DE TESORERÍA (Cash Flow)</t>
  </si>
  <si>
    <t xml:space="preserve">AÑO 1 </t>
  </si>
  <si>
    <t>OPERACIONES</t>
  </si>
  <si>
    <t xml:space="preserve">Cobros de clientes </t>
  </si>
  <si>
    <t>Cobro de subvenciones de explotación</t>
  </si>
  <si>
    <t>Pagos a proveedores (coste de las ventas)</t>
  </si>
  <si>
    <t>Pagos gastos fijos por servicios exteriores (al contado)</t>
  </si>
  <si>
    <t xml:space="preserve">Pago al contado de la nómina </t>
  </si>
  <si>
    <t>Pago del seguro social a TGSS</t>
  </si>
  <si>
    <t>Pago intereses préstamos (al contado) + póliza</t>
  </si>
  <si>
    <t>Pago de las retenciones a hacienda (IRPF)</t>
  </si>
  <si>
    <t>Pago del IVA a hacienda</t>
  </si>
  <si>
    <t>Pago del IS a hacienda (del mes anterior)</t>
  </si>
  <si>
    <t>CF operaciones</t>
  </si>
  <si>
    <t>INVERSIONES</t>
  </si>
  <si>
    <t>Pago de inversiones</t>
  </si>
  <si>
    <t>Pago por variación de existencias</t>
  </si>
  <si>
    <t>Cobro de desinversiones</t>
  </si>
  <si>
    <t>Pago/Cobro de fianzas y depósito a largo plazo</t>
  </si>
  <si>
    <t>CF inversiones</t>
  </si>
  <si>
    <t>FINANCIACIÓN</t>
  </si>
  <si>
    <t>Abono de capital social (inicial + ampliaciones de capital)</t>
  </si>
  <si>
    <t>Abono nuevos préstamos</t>
  </si>
  <si>
    <t>Abono subvenciones de capital</t>
  </si>
  <si>
    <t>Pago préstamos existentes (parte de amortiz. de capital)</t>
  </si>
  <si>
    <t>Pago de dividendos</t>
  </si>
  <si>
    <t>CF Financiación</t>
  </si>
  <si>
    <t xml:space="preserve">CF NETO            </t>
  </si>
  <si>
    <t>CF ACUMULADO AL CIERRE  (Tesorería disponible)</t>
  </si>
  <si>
    <t>Si &lt;0 entonces : Póliza de crédito (saldo vivo) o Refinanciación (nuevas hipótesis)</t>
  </si>
  <si>
    <t>TESORERÍA DISPONIBLE (incluye póliza)
(Póliza Activada o Refinanciación si &lt;0)</t>
  </si>
  <si>
    <t>BALANCE DE SITUACIÓN (Balance Sheet)</t>
  </si>
  <si>
    <t>PATRIMONIO NETO + PASIVO</t>
  </si>
  <si>
    <t>PATRIMONIO NETO (PN)</t>
  </si>
  <si>
    <t>Capital (inicial + ampliaciones)</t>
  </si>
  <si>
    <t>Resultado acumulado años anteriores (reservas)</t>
  </si>
  <si>
    <t>Resultado año en curso</t>
  </si>
  <si>
    <t>Préstamo participativo</t>
  </si>
  <si>
    <t>Fondos  propios</t>
  </si>
  <si>
    <t>Valor de las subvenciones de capital</t>
  </si>
  <si>
    <t>Total Patrimonio Neto</t>
  </si>
  <si>
    <t>PASIVO NO CORRIENTE</t>
  </si>
  <si>
    <t>Deudas a largo plazo (parte préstamos &gt;12 meses)</t>
  </si>
  <si>
    <t>Total pasivo no corriente</t>
  </si>
  <si>
    <t>PASIVO CORRIENTE</t>
  </si>
  <si>
    <t>Deudas a corto (parte préstamos &lt;= 12 meses)</t>
  </si>
  <si>
    <t>Saldo vivo de la póliza (coste refinanciación)</t>
  </si>
  <si>
    <t>Deudas a corto por proveedores</t>
  </si>
  <si>
    <t xml:space="preserve">Seg. Social acreedora </t>
  </si>
  <si>
    <t>Hacienda pública acreedora por IS</t>
  </si>
  <si>
    <t>Hacienda pública acreedora por IVA</t>
  </si>
  <si>
    <t>Hacienda pública acreedora por Retenciones Renta (IRPF)</t>
  </si>
  <si>
    <t>Total pasivo Corriente</t>
  </si>
  <si>
    <t>Total Pasivo</t>
  </si>
  <si>
    <t>TOTAL PN+ PASIVO</t>
  </si>
  <si>
    <t>ACTIVO</t>
  </si>
  <si>
    <t>ACTIVO NO CORRIENTE</t>
  </si>
  <si>
    <t>Inmovilizado</t>
  </si>
  <si>
    <t>Total activo no corriente</t>
  </si>
  <si>
    <t>ACTIVO CORRIENTE</t>
  </si>
  <si>
    <t>Existencias</t>
  </si>
  <si>
    <t>Realizable comercial (por clientes)</t>
  </si>
  <si>
    <t>Realizable de IS (por crédito fiscal activado y no utilizado)</t>
  </si>
  <si>
    <t>Tesorería Disponible (incluye  póliza)</t>
  </si>
  <si>
    <t>Total activo corriente</t>
  </si>
  <si>
    <t>TOTAL. ACTIVO</t>
  </si>
  <si>
    <t>Check 1:  (A-PN-P)=0?</t>
  </si>
  <si>
    <t>Check 2: (cash_anual=cash_último_mes_año)</t>
  </si>
  <si>
    <t xml:space="preserve">Parte IV: ANÁLISIS </t>
  </si>
  <si>
    <t>ANÁLISIS FINANCIERO (re-funding)</t>
  </si>
  <si>
    <t>DISPONIBLE DE TESORERÍA</t>
  </si>
  <si>
    <t>DATO</t>
  </si>
  <si>
    <t>¿REFINANCIACIÓN CON CAPITAL ?</t>
  </si>
  <si>
    <t>MES DE ENTRADA</t>
  </si>
  <si>
    <t>% SOCIEDAD PARA LOS NUEVOS SOCIOS</t>
  </si>
  <si>
    <t>VALOR PARA LOS FUNDADORES</t>
  </si>
  <si>
    <t>Déficit en el disponible de tesorería</t>
  </si>
  <si>
    <t>Capital inicial desembolsado por los fundadores</t>
  </si>
  <si>
    <t>La valoración de empresa en el mes "n" es el valor que las partes acuerdan libremente. Es común que responda a una métrica comercial sobre la que se aplica un múltiplo (por ejemplo un múltiplo de ventas, clientes activos, margen EBITDA, ...).  
En futuras ampliaciones de capital se genera una prima de emisión como diferencia entre valor nominal y valor real acordado en la valoración.
En función de la valoración empresa (pre-money, es decir justo antes de la ampliación) el porcentaje de empresa que toman los socios se calcula por la diferencia entre valor acciones antes y después. Es opcional realizar este cálculo, simplemente para observar el % que se cede en función de comos se "crea" valor. Esta cuestión responde al "dilema de la dilución del emprendedor" del libro "El Viaje del Emprendedor".</t>
  </si>
  <si>
    <t>Mes en que se produce el pico de déficit anual</t>
  </si>
  <si>
    <t>Ampliación de capital 1 
(prevista en el mes a indicar)</t>
  </si>
  <si>
    <t>IMPORTE A REFINANCIAR</t>
  </si>
  <si>
    <t>MES DE INICIO DE LA REFINANCIACIÓN</t>
  </si>
  <si>
    <t>¿REFINANCIACIÓN CON DEUDA?</t>
  </si>
  <si>
    <t>MESES AMORTIZ.</t>
  </si>
  <si>
    <t>% INTERÉS PARTICIPATIVO</t>
  </si>
  <si>
    <t xml:space="preserve">Un préstamo participativo es una forma de inversión con deuda en la empresa. Los inversores puedan optar por inversión en capital (equity), en deuda o formas mixtas. El préstamo participativo se importa como fondos propios. El interés es variable existiendo un interés de inicio muy ventajoso y un interés participativo cuando la empresa ya funciona y que se indexa a beneficios o otros ratios de crecimiento.  Amortización con el método alemán (amortización fija). </t>
  </si>
  <si>
    <t>ANÁLISIS DEL CASH FLOW</t>
  </si>
  <si>
    <t>CF financiación</t>
  </si>
  <si>
    <t>CF NETO</t>
  </si>
  <si>
    <t>CF ACUMULADO</t>
  </si>
  <si>
    <t xml:space="preserve">Burn Rate = CF medio mensual </t>
  </si>
  <si>
    <t>VALORACIÓN DEL PROYECTO POR FLUJOS DE CAJA</t>
  </si>
  <si>
    <t>Desembolso inicial (inversión en año 0)</t>
  </si>
  <si>
    <t>CF neto</t>
  </si>
  <si>
    <t xml:space="preserve">TIR </t>
  </si>
  <si>
    <t>Tasa descuento:</t>
  </si>
  <si>
    <t>Valoración por flujos de caja ( descuento VAN)</t>
  </si>
  <si>
    <t xml:space="preserve">VALORACIÓN POR MÚLTIPLOS </t>
  </si>
  <si>
    <t>Múltiplo:</t>
  </si>
  <si>
    <t>Resultado (margen de beneficio o pérdida)</t>
  </si>
  <si>
    <t>Valoración por múltiplos del resultado (descuento PER)</t>
  </si>
  <si>
    <t>ANÁLISIS ECONÓMICO (economics)</t>
  </si>
  <si>
    <t>TOOL 8: HOJA DE RUTA DEL PLAN ECONÓMICO FINANCIERO</t>
  </si>
  <si>
    <t>MÁRGENES</t>
  </si>
  <si>
    <t>Ingresos</t>
  </si>
  <si>
    <t>Incremento de ingresos</t>
  </si>
  <si>
    <t>Margen comercial</t>
  </si>
  <si>
    <t>Margen de EBITDA</t>
  </si>
  <si>
    <t>Margen de EBT</t>
  </si>
  <si>
    <t>Margen de BENEFICIO</t>
  </si>
  <si>
    <t>PUNTO MUERTO</t>
  </si>
  <si>
    <t>CAGR</t>
  </si>
  <si>
    <t># tipo A</t>
  </si>
  <si>
    <t># tipo B</t>
  </si>
  <si>
    <t># tipo C</t>
  </si>
  <si>
    <t># A+B+C</t>
  </si>
  <si>
    <t>Ventas</t>
  </si>
  <si>
    <t>Gastos fijos</t>
  </si>
  <si>
    <t>Gastos fijos + costes variables de las ventas</t>
  </si>
  <si>
    <t>Precio venta medio unitario</t>
  </si>
  <si>
    <t>Margen comercial (sin subvenciones)</t>
  </si>
  <si>
    <t>Margen comercial medio unitario</t>
  </si>
  <si>
    <t>Punto muerto anual (# unidades totales para EBT=0)</t>
  </si>
  <si>
    <t>Mes  en que se produce el punto muerto</t>
  </si>
  <si>
    <t>Punto muerto absoluto (mes en que EBT=0)</t>
  </si>
  <si>
    <t>Punto muerto absoluto (# unidades totales Q para EBT=0)</t>
  </si>
  <si>
    <t>ANÁLISIS PATRIMONIAL (finantial position)</t>
  </si>
  <si>
    <t>ANÁLISIS DE BALANCE</t>
  </si>
  <si>
    <t>Patrimonio neto</t>
  </si>
  <si>
    <t>Pasivo no corriente</t>
  </si>
  <si>
    <t>Pasivo corriente</t>
  </si>
  <si>
    <t>Activo no corriente</t>
  </si>
  <si>
    <t>Activo corriente</t>
  </si>
  <si>
    <t>Fondo de Maniobra</t>
  </si>
  <si>
    <t>APALANCAMIENTO</t>
  </si>
  <si>
    <t>Pasivo</t>
  </si>
  <si>
    <t>Patrimonio Neto + Pasivo</t>
  </si>
  <si>
    <t>Apalancamiento</t>
  </si>
  <si>
    <t>LIQUIDEZ</t>
  </si>
  <si>
    <t>¿Qué inversión se requiere?</t>
  </si>
  <si>
    <t>¿Qué resultados se consiguen?</t>
  </si>
  <si>
    <t>Liquidez</t>
  </si>
  <si>
    <t>INVERSIÓN INICIAL:</t>
  </si>
  <si>
    <t>VENTAS AÑO 5:</t>
  </si>
  <si>
    <t>CAPITAL INICIAL:</t>
  </si>
  <si>
    <t>CAGR Vventas de 1 a 5):</t>
  </si>
  <si>
    <t>RENTABILIDAD</t>
  </si>
  <si>
    <t>AMPLIACIÓN DE CAPITAL:</t>
  </si>
  <si>
    <t>RESULTADO AÑO 5:</t>
  </si>
  <si>
    <t>Activo</t>
  </si>
  <si>
    <t>MES DE AMPLIACIÓN:</t>
  </si>
  <si>
    <t>MARGEN EBT AÑO 5:</t>
  </si>
  <si>
    <t>EBIT</t>
  </si>
  <si>
    <t>PRÉSTAMO PARTICIPATIVO:</t>
  </si>
  <si>
    <t>TIR:</t>
  </si>
  <si>
    <t xml:space="preserve">ROA </t>
  </si>
  <si>
    <t>MES DE PRÉSTAMO PARTICIPATIVO:</t>
  </si>
  <si>
    <t>PUNTO MUERTO (Q):</t>
  </si>
  <si>
    <t>Beneficio</t>
  </si>
  <si>
    <t>% PROPIEDAD DE LOS FUNDADORES</t>
  </si>
  <si>
    <t>PUNTO  MUERTO (MES):</t>
  </si>
  <si>
    <t>Patrimonio neto (neto)</t>
  </si>
  <si>
    <t>ROE Máx.</t>
  </si>
  <si>
    <t>ROE</t>
  </si>
  <si>
    <t>FONDO DE MANIOBRA AÑO 5:</t>
  </si>
  <si>
    <t>PERSONAL EN PLATILLA</t>
  </si>
  <si>
    <t>Trabajadores en nómina</t>
  </si>
  <si>
    <t>Fundadores en nómina</t>
  </si>
  <si>
    <t>Ingresos mensual  por nómina</t>
  </si>
  <si>
    <t xml:space="preserve">Coste  salarial mensual medio </t>
  </si>
  <si>
    <t>D</t>
  </si>
  <si>
    <t xml:space="preserve">SENSIBILIDAD POR ESCENARIOS (scenarios) </t>
  </si>
  <si>
    <t>CUENTA DE RESULTADOS ESCENARIO A</t>
  </si>
  <si>
    <t>ESCENARIO DE VARIACIONES A</t>
  </si>
  <si>
    <t>EBITDA</t>
  </si>
  <si>
    <t>ROA</t>
  </si>
  <si>
    <t>Modificación de ventas</t>
  </si>
  <si>
    <t xml:space="preserve">Ventas </t>
  </si>
  <si>
    <t>Modificación de márgenes</t>
  </si>
  <si>
    <t xml:space="preserve">Costes de las ventas </t>
  </si>
  <si>
    <t>Modificación de gastos</t>
  </si>
  <si>
    <t xml:space="preserve">Gastos </t>
  </si>
  <si>
    <t>Margen EBITDA</t>
  </si>
  <si>
    <t>CUENTA DE RESULTADOS ESCENARIO B</t>
  </si>
  <si>
    <t>ESCENARIO DE VARIACIONES B</t>
  </si>
  <si>
    <t>CUENTA DE RESULTADOS ESCENARIO C</t>
  </si>
  <si>
    <t>ESCENARIO DE VARIACIONES C</t>
  </si>
  <si>
    <t>RATIO</t>
  </si>
  <si>
    <t>FÓRMULA</t>
  </si>
  <si>
    <t>EXPLICACIÓN</t>
  </si>
  <si>
    <t>LÍMITES</t>
  </si>
  <si>
    <t>RATIOS DE LIQUIDEZ</t>
  </si>
  <si>
    <t>Capacidad para hacer frente a las obligaciones a corto. Si es muy baja existe peligro de insolvencia. Si es muy alta es que tenemos activos improductivos</t>
  </si>
  <si>
    <t>Valores razonables entre 1 y 2 aunque difiere según el sector y en  sectores donde se cobra al contado y se pago aplazado puede ser menor a 0.</t>
  </si>
  <si>
    <t>TESORERÍA</t>
  </si>
  <si>
    <t xml:space="preserve">DISPONIBLE </t>
  </si>
  <si>
    <t>Capacidad para pagar deudas a corto con el dinero efectivo (depende del sector)</t>
  </si>
  <si>
    <t>Valores razonables entre 0,1 y 0, 5, aunque difiere según el sector</t>
  </si>
  <si>
    <t>RATIOS DE SOLVENCIA</t>
  </si>
  <si>
    <t>AUTONOMÍA FINANCIERA</t>
  </si>
  <si>
    <t>PATRIMONIO NETO</t>
  </si>
  <si>
    <t>Da idea de la independencia financiera de la empresa</t>
  </si>
  <si>
    <t>Cuanto mayor más autonomía</t>
  </si>
  <si>
    <t>PASIVO</t>
  </si>
  <si>
    <t>Indica como de endeudada está la empresa</t>
  </si>
  <si>
    <t xml:space="preserve">Si el coste de la deuda es bajo (muy inferior a la rentabilidad) es una forma de dar eficiencia del patrimonio neto.  </t>
  </si>
  <si>
    <t xml:space="preserve">ACTIVO  </t>
  </si>
  <si>
    <t>RATIOS ECONÓMICOS</t>
  </si>
  <si>
    <t>RENTABILIDAD DEL CAPITAL (ROE)</t>
  </si>
  <si>
    <t>BENEFICIO NETO</t>
  </si>
  <si>
    <t>Indica la rentabilidad que está teniendo la inversión de los socios</t>
  </si>
  <si>
    <t>Cuanto más alto mejor  (lo cual se consigue tanto con beneficio como también con alto apalancamiento, es decir poco patrimonio neto)</t>
  </si>
  <si>
    <t>RENTABILIDAD DEL ACTICO (ROA o ROI)</t>
  </si>
  <si>
    <t>Indica la capacidad de los activos de la empresa para dar beneficios (con independencia del resultado financiero)</t>
  </si>
  <si>
    <t>Cuanto más alto mejor</t>
  </si>
  <si>
    <t>RENTABILIDAD COMERCIAL (MARGEN)</t>
  </si>
  <si>
    <t>Indica el margen sobre ventas con que la empresa trabaja</t>
  </si>
  <si>
    <t>VENTAS</t>
  </si>
  <si>
    <t>ROTACIÓN DE ACTIVOS</t>
  </si>
  <si>
    <t>Indica si los activos rinden a máxima capacidad o están siendo infrautilizados (depende del sector de actividad)</t>
  </si>
  <si>
    <t>Cuanto mayor más eficiente es la empresa. Si es muy alto puede significar poca capacidad de respuesta a incrementos de ventas</t>
  </si>
  <si>
    <t>MÉTRICA</t>
  </si>
  <si>
    <t>FÓRMULA HOJA CÁLCULO</t>
  </si>
  <si>
    <t>LIMITES</t>
  </si>
  <si>
    <t>INDICADORES DE GESTIÓN</t>
  </si>
  <si>
    <t>FONDO DE MANIOBRA (FP)</t>
  </si>
  <si>
    <t>AC-PC</t>
  </si>
  <si>
    <t>Es la diferencia de activo circulante con pasivo circulante. Indica el déficit teórico de la empresa para hacer frente a necesidades financieras</t>
  </si>
  <si>
    <t>El valor depende del sector/modelo de negocio. En general debe ser positivo.</t>
  </si>
  <si>
    <t>PUNTO  MUERTO</t>
  </si>
  <si>
    <t>Ingresos-Gastos=0</t>
  </si>
  <si>
    <t>Es el punto (medido en cantidad de unidades vendidas o el mes concreto) en que las ventas son mayores a la suma de gastos fijos y variables</t>
  </si>
  <si>
    <t>Cuanto antes mejor</t>
  </si>
  <si>
    <t>REFINANCIACIÓN</t>
  </si>
  <si>
    <t>Cashf flow &lt;0</t>
  </si>
  <si>
    <t>Es valor de pico de déficit de caja. Si es negativo indica el momento y importe de la refinanciación preceptiva en hipótesis financieras.</t>
  </si>
  <si>
    <t>En función del punto muerto y otros pagos</t>
  </si>
  <si>
    <t>VAN</t>
  </si>
  <si>
    <t>VNA</t>
  </si>
  <si>
    <t xml:space="preserve">Mide la rentabilidad acumulada de  la inversión en términos de capa generada  partir de la diferencia entre el desembolso inicial y los flujos de tesorería previstos a lo largo de los años llevados a valor presente con una tasa de descuento r. </t>
  </si>
  <si>
    <t>Mayor a 0 para recuperar el desembolso inicial (inversión)</t>
  </si>
  <si>
    <t>TIR</t>
  </si>
  <si>
    <t>Indica la tasa r tal que el VAN es de 0. Es decir a que porcentaje se deben descontar los flujos de caja futuros y el valor residual, para recuperar el desembolso.</t>
  </si>
  <si>
    <t>Cuanto mayor mejor pues indica más rentabilidad (al menos debe ser mayor a la rentabilidad que ofrece la renta fija asegurada)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</si>
</sst>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
    <numFmt numFmtId="166" formatCode="#,##0.0"/>
    <numFmt numFmtId="167" formatCode="[$-C0A]mmmm\-yy;@"/>
    <numFmt numFmtId="168" formatCode="#,##0\ _€"/>
  </numFmts>
  <fonts count="101" x14ac:knownFonts="1">
    <font>
      <sz val="12"/>
      <color theme="1"/>
      <name val="Calibri"/>
      <family val="2"/>
      <scheme val="minor"/>
    </font>
    <font>
      <b/>
      <sz val="12"/>
      <color theme="1"/>
      <name val="Calibri"/>
      <family val="2"/>
      <scheme val="minor"/>
    </font>
    <font>
      <sz val="10"/>
      <name val="Arial"/>
      <family val="2"/>
    </font>
    <font>
      <b/>
      <sz val="18"/>
      <color theme="1"/>
      <name val="Garamond"/>
      <family val="1"/>
    </font>
    <font>
      <b/>
      <sz val="12"/>
      <color theme="1"/>
      <name val="Garamond"/>
      <family val="1"/>
    </font>
    <font>
      <sz val="12"/>
      <color theme="1"/>
      <name val="Garamond"/>
      <family val="1"/>
    </font>
    <font>
      <sz val="11"/>
      <color rgb="FF000000"/>
      <name val="Garamond"/>
      <family val="1"/>
    </font>
    <font>
      <b/>
      <sz val="18"/>
      <color rgb="FF000000"/>
      <name val="Garamond"/>
      <family val="1"/>
    </font>
    <font>
      <sz val="11"/>
      <color theme="1"/>
      <name val="Garamond"/>
      <family val="1"/>
    </font>
    <font>
      <b/>
      <sz val="10"/>
      <color theme="1"/>
      <name val="Garamond"/>
      <family val="1"/>
    </font>
    <font>
      <sz val="12"/>
      <name val="Garamond"/>
      <family val="1"/>
    </font>
    <font>
      <sz val="12"/>
      <color rgb="FFFF0000"/>
      <name val="Garamond"/>
      <family val="1"/>
    </font>
    <font>
      <b/>
      <sz val="11"/>
      <color theme="1"/>
      <name val="Garamond"/>
      <family val="1"/>
    </font>
    <font>
      <u/>
      <sz val="12"/>
      <color theme="10"/>
      <name val="Calibri"/>
      <family val="2"/>
      <scheme val="minor"/>
    </font>
    <font>
      <b/>
      <sz val="12"/>
      <color theme="0"/>
      <name val="Garamond"/>
      <family val="1"/>
    </font>
    <font>
      <b/>
      <sz val="14"/>
      <color theme="0"/>
      <name val="Garamond"/>
      <family val="1"/>
    </font>
    <font>
      <sz val="12"/>
      <color theme="0"/>
      <name val="Garamond"/>
      <family val="1"/>
    </font>
    <font>
      <b/>
      <sz val="11"/>
      <color theme="0"/>
      <name val="Garamond"/>
      <family val="1"/>
    </font>
    <font>
      <b/>
      <sz val="20"/>
      <color theme="0"/>
      <name val="Garamond"/>
      <family val="1"/>
    </font>
    <font>
      <sz val="12"/>
      <color theme="0" tint="-4.9989318521683403E-2"/>
      <name val="Garamond"/>
      <family val="1"/>
    </font>
    <font>
      <sz val="12"/>
      <color theme="0" tint="-0.249977111117893"/>
      <name val="Garamond"/>
      <family val="1"/>
    </font>
    <font>
      <sz val="12"/>
      <color theme="0" tint="-0.34998626667073579"/>
      <name val="Garamond"/>
      <family val="1"/>
    </font>
    <font>
      <sz val="12"/>
      <color rgb="FF000000"/>
      <name val="Garamond"/>
      <family val="1"/>
    </font>
    <font>
      <b/>
      <sz val="12"/>
      <color rgb="FFFFFFFF"/>
      <name val="Garamond"/>
      <family val="1"/>
    </font>
    <font>
      <b/>
      <sz val="11"/>
      <color rgb="FFC00000"/>
      <name val="Garamond"/>
      <family val="1"/>
    </font>
    <font>
      <sz val="11"/>
      <name val="Garamond"/>
      <family val="1"/>
    </font>
    <font>
      <b/>
      <sz val="12"/>
      <color theme="0" tint="-0.34998626667073579"/>
      <name val="Garamond"/>
      <family val="1"/>
    </font>
    <font>
      <b/>
      <sz val="11"/>
      <color rgb="FF0070C0"/>
      <name val="Garamond"/>
      <family val="1"/>
    </font>
    <font>
      <sz val="12"/>
      <color theme="0" tint="-0.14999847407452621"/>
      <name val="Garamond"/>
      <family val="1"/>
    </font>
    <font>
      <b/>
      <sz val="12"/>
      <color theme="0" tint="-0.14999847407452621"/>
      <name val="Garamond"/>
      <family val="1"/>
    </font>
    <font>
      <sz val="11"/>
      <color theme="0" tint="-0.34998626667073579"/>
      <name val="Garamond"/>
      <family val="1"/>
    </font>
    <font>
      <b/>
      <sz val="28"/>
      <color theme="0"/>
      <name val="Garamond"/>
      <family val="1"/>
    </font>
    <font>
      <sz val="12"/>
      <color rgb="FFFFC000"/>
      <name val="Garamond"/>
      <family val="1"/>
    </font>
    <font>
      <b/>
      <sz val="12"/>
      <color rgb="FFFFC000"/>
      <name val="Garamond"/>
      <family val="1"/>
    </font>
    <font>
      <b/>
      <sz val="11"/>
      <color theme="0" tint="-0.34998626667073579"/>
      <name val="Garamond"/>
      <family val="1"/>
    </font>
    <font>
      <sz val="11"/>
      <color theme="0"/>
      <name val="Garamond"/>
      <family val="1"/>
    </font>
    <font>
      <b/>
      <sz val="12"/>
      <color rgb="FFFFED00"/>
      <name val="Garamond"/>
      <family val="1"/>
    </font>
    <font>
      <b/>
      <sz val="11"/>
      <name val="Garamond"/>
      <family val="1"/>
    </font>
    <font>
      <b/>
      <sz val="11"/>
      <color rgb="FFFFED00"/>
      <name val="Garamond"/>
      <family val="1"/>
    </font>
    <font>
      <sz val="18"/>
      <color theme="1"/>
      <name val="Garamond"/>
      <family val="1"/>
    </font>
    <font>
      <sz val="10"/>
      <color theme="1"/>
      <name val="Garamond"/>
      <family val="1"/>
    </font>
    <font>
      <sz val="11"/>
      <color rgb="FFC00000"/>
      <name val="Garamond"/>
      <family val="1"/>
    </font>
    <font>
      <b/>
      <sz val="16"/>
      <color theme="0"/>
      <name val="Garamond"/>
      <family val="1"/>
    </font>
    <font>
      <b/>
      <sz val="16"/>
      <color theme="1"/>
      <name val="Garamond"/>
      <family val="1"/>
    </font>
    <font>
      <sz val="10"/>
      <color theme="0"/>
      <name val="Garamond"/>
      <family val="1"/>
    </font>
    <font>
      <b/>
      <sz val="10"/>
      <color theme="0"/>
      <name val="Garamond"/>
      <family val="1"/>
    </font>
    <font>
      <sz val="12"/>
      <color rgb="FFFFED00"/>
      <name val="Garamond"/>
      <family val="1"/>
    </font>
    <font>
      <sz val="12"/>
      <color rgb="FFFFFFFF"/>
      <name val="Garamond"/>
      <family val="1"/>
    </font>
    <font>
      <sz val="11"/>
      <color theme="0" tint="-0.249977111117893"/>
      <name val="Garamond"/>
      <family val="1"/>
    </font>
    <font>
      <sz val="10"/>
      <color theme="0" tint="-0.249977111117893"/>
      <name val="Garamond"/>
      <family val="1"/>
    </font>
    <font>
      <sz val="10"/>
      <name val="Garamond"/>
      <family val="1"/>
    </font>
    <font>
      <sz val="10"/>
      <color theme="0" tint="-0.34998626667073579"/>
      <name val="Garamond"/>
      <family val="1"/>
    </font>
    <font>
      <sz val="10"/>
      <color rgb="FF000000"/>
      <name val="Garamond"/>
      <family val="1"/>
    </font>
    <font>
      <b/>
      <sz val="11"/>
      <color rgb="FFFFFF00"/>
      <name val="Garamond"/>
      <family val="1"/>
    </font>
    <font>
      <sz val="10"/>
      <color theme="0" tint="-0.14999847407452621"/>
      <name val="Garamond"/>
      <family val="1"/>
    </font>
    <font>
      <b/>
      <sz val="11"/>
      <color rgb="FF00B050"/>
      <name val="Garamond"/>
      <family val="1"/>
    </font>
    <font>
      <sz val="11"/>
      <color rgb="FF00B050"/>
      <name val="Garamond"/>
      <family val="1"/>
    </font>
    <font>
      <b/>
      <sz val="11"/>
      <color rgb="FFFFFD91"/>
      <name val="Garamond"/>
      <family val="1"/>
    </font>
    <font>
      <u/>
      <sz val="12"/>
      <color rgb="FF00B050"/>
      <name val="Garamond"/>
      <family val="1"/>
    </font>
    <font>
      <u/>
      <sz val="18"/>
      <color theme="10"/>
      <name val="Garamond"/>
      <family val="1"/>
    </font>
    <font>
      <u/>
      <sz val="20"/>
      <color theme="10"/>
      <name val="Calibri"/>
      <family val="2"/>
      <scheme val="minor"/>
    </font>
    <font>
      <b/>
      <sz val="11"/>
      <color rgb="FFFFC804"/>
      <name val="Garamond"/>
      <family val="1"/>
    </font>
    <font>
      <sz val="9"/>
      <color theme="0"/>
      <name val="Garamond"/>
      <family val="1"/>
    </font>
    <font>
      <sz val="10"/>
      <color theme="1"/>
      <name val="Calibri"/>
      <family val="2"/>
      <scheme val="minor"/>
    </font>
    <font>
      <b/>
      <sz val="20"/>
      <color rgb="FF00B050"/>
      <name val="Garamond"/>
      <family val="1"/>
    </font>
    <font>
      <b/>
      <sz val="12"/>
      <color rgb="FFFFFF00"/>
      <name val="Garamond"/>
      <family val="1"/>
    </font>
    <font>
      <b/>
      <sz val="20"/>
      <color rgb="FFD5FC79"/>
      <name val="Garamond"/>
      <family val="1"/>
    </font>
    <font>
      <b/>
      <sz val="12"/>
      <name val="Garamond"/>
      <family val="1"/>
    </font>
    <font>
      <sz val="12"/>
      <name val="Calibri"/>
      <family val="2"/>
      <scheme val="minor"/>
    </font>
    <font>
      <b/>
      <sz val="12"/>
      <color rgb="FF00B050"/>
      <name val="Garamond"/>
      <family val="1"/>
    </font>
    <font>
      <b/>
      <sz val="12"/>
      <color rgb="FFC00000"/>
      <name val="Garamond"/>
      <family val="1"/>
    </font>
    <font>
      <sz val="12"/>
      <color theme="0"/>
      <name val="Calibri"/>
      <family val="2"/>
      <scheme val="minor"/>
    </font>
    <font>
      <b/>
      <sz val="24"/>
      <color rgb="FF00B050"/>
      <name val="Garamond"/>
      <family val="1"/>
    </font>
    <font>
      <b/>
      <sz val="12"/>
      <color theme="0" tint="-0.499984740745262"/>
      <name val="Garamond"/>
      <family val="1"/>
    </font>
    <font>
      <sz val="11"/>
      <color theme="0" tint="-0.499984740745262"/>
      <name val="Garamond"/>
      <family val="1"/>
    </font>
    <font>
      <sz val="12"/>
      <color theme="0" tint="-0.499984740745262"/>
      <name val="Garamond"/>
      <family val="1"/>
    </font>
    <font>
      <b/>
      <sz val="11"/>
      <color theme="0" tint="-0.499984740745262"/>
      <name val="Garamond"/>
      <family val="1"/>
    </font>
    <font>
      <b/>
      <sz val="18"/>
      <color theme="0" tint="-0.499984740745262"/>
      <name val="Garamond"/>
      <family val="1"/>
    </font>
    <font>
      <sz val="11"/>
      <color theme="0" tint="-0.499984740745262"/>
      <name val="Calibri"/>
      <family val="2"/>
      <scheme val="minor"/>
    </font>
    <font>
      <b/>
      <sz val="14"/>
      <color rgb="FFC00000"/>
      <name val="Garamond"/>
      <family val="1"/>
    </font>
    <font>
      <b/>
      <sz val="12"/>
      <color theme="0"/>
      <name val="Calibri"/>
      <family val="2"/>
      <scheme val="minor"/>
    </font>
    <font>
      <sz val="12"/>
      <color rgb="FFC00000"/>
      <name val="Garamond"/>
      <family val="1"/>
    </font>
    <font>
      <b/>
      <sz val="16"/>
      <color rgb="FF000000"/>
      <name val="Garamond"/>
      <family val="1"/>
    </font>
    <font>
      <sz val="9"/>
      <color theme="1"/>
      <name val="Garamond"/>
      <family val="1"/>
    </font>
    <font>
      <b/>
      <sz val="11"/>
      <color rgb="FF000000"/>
      <name val="Garamond"/>
      <family val="1"/>
    </font>
    <font>
      <b/>
      <sz val="20"/>
      <color theme="1"/>
      <name val="Garamond"/>
      <family val="1"/>
    </font>
    <font>
      <b/>
      <sz val="24"/>
      <color theme="0"/>
      <name val="Garamond"/>
      <family val="1"/>
    </font>
    <font>
      <b/>
      <sz val="22"/>
      <color rgb="FFFFFF00"/>
      <name val="Garamond"/>
      <family val="1"/>
    </font>
    <font>
      <b/>
      <sz val="10"/>
      <color theme="0" tint="-0.249977111117893"/>
      <name val="Garamond"/>
      <family val="1"/>
    </font>
    <font>
      <b/>
      <sz val="10"/>
      <name val="Garamond"/>
      <family val="1"/>
    </font>
    <font>
      <b/>
      <sz val="16"/>
      <color rgb="FFC00000"/>
      <name val="Garamond"/>
      <family val="1"/>
    </font>
    <font>
      <b/>
      <sz val="22"/>
      <color rgb="FF00B050"/>
      <name val="Garamond"/>
      <family val="1"/>
    </font>
    <font>
      <b/>
      <sz val="14"/>
      <color rgb="FFFF0000"/>
      <name val="Garamond"/>
      <family val="1"/>
    </font>
    <font>
      <sz val="16"/>
      <color theme="0"/>
      <name val="Calibri"/>
      <family val="2"/>
      <scheme val="minor"/>
    </font>
    <font>
      <sz val="11"/>
      <color rgb="FF000000"/>
      <name val="Calibri"/>
      <family val="2"/>
      <scheme val="minor"/>
    </font>
    <font>
      <b/>
      <sz val="11"/>
      <color rgb="FF92D050"/>
      <name val="Garamond"/>
      <family val="1"/>
    </font>
    <font>
      <b/>
      <sz val="10"/>
      <color rgb="FF00B050"/>
      <name val="Garamond"/>
      <family val="1"/>
    </font>
    <font>
      <sz val="11"/>
      <color theme="9" tint="0.79998168889431442"/>
      <name val="Garamond"/>
      <family val="1"/>
    </font>
    <font>
      <b/>
      <sz val="11"/>
      <color theme="9" tint="0.79998168889431442"/>
      <name val="Garamond"/>
      <family val="1"/>
    </font>
    <font>
      <sz val="12"/>
      <color theme="9" tint="0.79998168889431442"/>
      <name val="Calibri"/>
      <family val="2"/>
      <scheme val="minor"/>
    </font>
    <font>
      <b/>
      <sz val="24"/>
      <color theme="1"/>
      <name val="Garamond"/>
      <family val="1"/>
    </font>
  </fonts>
  <fills count="27">
    <fill>
      <patternFill patternType="none"/>
    </fill>
    <fill>
      <patternFill patternType="gray125"/>
    </fill>
    <fill>
      <patternFill patternType="solid">
        <fgColor theme="9" tint="0.79998168889431442"/>
        <bgColor indexed="64"/>
      </patternFill>
    </fill>
    <fill>
      <patternFill patternType="solid">
        <fgColor theme="0" tint="-4.9989318521683403E-2"/>
        <bgColor indexed="64"/>
      </patternFill>
    </fill>
    <fill>
      <patternFill patternType="solid">
        <fgColor theme="9" tint="0.59999389629810485"/>
        <bgColor indexed="64"/>
      </patternFill>
    </fill>
    <fill>
      <patternFill patternType="solid">
        <fgColor rgb="FFF2F2F2"/>
        <bgColor rgb="FF000000"/>
      </patternFill>
    </fill>
    <fill>
      <patternFill patternType="solid">
        <fgColor theme="0" tint="-0.14999847407452621"/>
        <bgColor indexed="64"/>
      </patternFill>
    </fill>
    <fill>
      <patternFill patternType="solid">
        <fgColor rgb="FFFFFFD9"/>
        <bgColor indexed="64"/>
      </patternFill>
    </fill>
    <fill>
      <patternFill patternType="solid">
        <fgColor rgb="FF00B050"/>
        <bgColor indexed="64"/>
      </patternFill>
    </fill>
    <fill>
      <patternFill patternType="solid">
        <fgColor rgb="FF00B050"/>
        <bgColor rgb="FF000000"/>
      </patternFill>
    </fill>
    <fill>
      <patternFill patternType="solid">
        <fgColor rgb="FFD9D9D9"/>
        <bgColor rgb="FF000000"/>
      </patternFill>
    </fill>
    <fill>
      <patternFill patternType="solid">
        <fgColor theme="0" tint="-0.14999847407452621"/>
        <bgColor rgb="FF000000"/>
      </patternFill>
    </fill>
    <fill>
      <patternFill patternType="solid">
        <fgColor rgb="FFFFED00"/>
        <bgColor indexed="64"/>
      </patternFill>
    </fill>
    <fill>
      <patternFill patternType="solid">
        <fgColor rgb="FFFFFD91"/>
        <bgColor indexed="64"/>
      </patternFill>
    </fill>
    <fill>
      <patternFill patternType="solid">
        <fgColor rgb="FFFCFFAE"/>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theme="9" tint="0.39997558519241921"/>
        <bgColor indexed="64"/>
      </patternFill>
    </fill>
    <fill>
      <patternFill patternType="solid">
        <fgColor theme="0" tint="-0.249977111117893"/>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249977111117893"/>
        <bgColor rgb="FF000000"/>
      </patternFill>
    </fill>
    <fill>
      <patternFill patternType="solid">
        <fgColor theme="9" tint="0.79998168889431442"/>
        <bgColor rgb="FF000000"/>
      </patternFill>
    </fill>
    <fill>
      <patternFill patternType="solid">
        <fgColor rgb="FFD5FC79"/>
        <bgColor indexed="64"/>
      </patternFill>
    </fill>
    <fill>
      <patternFill patternType="solid">
        <fgColor theme="0" tint="-4.9989318521683403E-2"/>
        <bgColor rgb="FF000000"/>
      </patternFill>
    </fill>
    <fill>
      <patternFill patternType="solid">
        <fgColor theme="0" tint="-0.34998626667073579"/>
        <bgColor rgb="FF000000"/>
      </patternFill>
    </fill>
    <fill>
      <patternFill patternType="solid">
        <fgColor rgb="FF92D050"/>
        <bgColor indexed="64"/>
      </patternFill>
    </fill>
  </fills>
  <borders count="269">
    <border>
      <left/>
      <right/>
      <top/>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bottom style="thin">
        <color indexed="64"/>
      </bottom>
      <diagonal/>
    </border>
    <border>
      <left/>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style="thin">
        <color indexed="64"/>
      </top>
      <bottom/>
      <diagonal/>
    </border>
    <border>
      <left/>
      <right style="thin">
        <color theme="0" tint="-0.249977111117893"/>
      </right>
      <top/>
      <bottom/>
      <diagonal/>
    </border>
    <border>
      <left/>
      <right/>
      <top/>
      <bottom style="thin">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thin">
        <color theme="0" tint="-0.249977111117893"/>
      </bottom>
      <diagonal/>
    </border>
    <border>
      <left/>
      <right style="medium">
        <color theme="0" tint="-0.249977111117893"/>
      </right>
      <top/>
      <bottom style="thin">
        <color theme="0" tint="-0.249977111117893"/>
      </bottom>
      <diagonal/>
    </border>
    <border>
      <left/>
      <right/>
      <top/>
      <bottom style="medium">
        <color theme="0" tint="-0.249977111117893"/>
      </bottom>
      <diagonal/>
    </border>
    <border>
      <left style="medium">
        <color theme="0" tint="-0.249977111117893"/>
      </left>
      <right style="medium">
        <color theme="0" tint="-0.249977111117893"/>
      </right>
      <top/>
      <bottom/>
      <diagonal/>
    </border>
    <border>
      <left style="medium">
        <color theme="0" tint="-0.249977111117893"/>
      </left>
      <right style="medium">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top style="thin">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bottom/>
      <diagonal/>
    </border>
    <border>
      <left style="thin">
        <color theme="0" tint="-0.249977111117893"/>
      </left>
      <right/>
      <top/>
      <bottom style="thin">
        <color theme="0" tint="-0.249977111117893"/>
      </bottom>
      <diagonal/>
    </border>
    <border>
      <left style="thin">
        <color theme="0" tint="-0.249977111117893"/>
      </left>
      <right/>
      <top style="thin">
        <color theme="0" tint="-0.249977111117893"/>
      </top>
      <bottom/>
      <diagonal/>
    </border>
    <border>
      <left/>
      <right/>
      <top style="thin">
        <color theme="0" tint="-0.249977111117893"/>
      </top>
      <bottom/>
      <diagonal/>
    </border>
    <border>
      <left/>
      <right style="thin">
        <color theme="0" tint="-0.249977111117893"/>
      </right>
      <top style="thin">
        <color theme="0" tint="-0.249977111117893"/>
      </top>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style="thin">
        <color indexed="64"/>
      </top>
      <bottom/>
      <diagonal/>
    </border>
    <border>
      <left style="thin">
        <color theme="0" tint="-0.249977111117893"/>
      </left>
      <right style="thin">
        <color theme="0" tint="-0.249977111117893"/>
      </right>
      <top/>
      <bottom style="thin">
        <color indexed="64"/>
      </bottom>
      <diagonal/>
    </border>
    <border>
      <left style="thin">
        <color theme="0" tint="-0.249977111117893"/>
      </left>
      <right style="thin">
        <color theme="0" tint="-0.249977111117893"/>
      </right>
      <top style="thin">
        <color indexed="64"/>
      </top>
      <bottom style="thin">
        <color theme="0" tint="-0.249977111117893"/>
      </bottom>
      <diagonal/>
    </border>
    <border>
      <left style="thin">
        <color theme="0" tint="-0.249977111117893"/>
      </left>
      <right style="thin">
        <color theme="0" tint="-0.249977111117893"/>
      </right>
      <top style="thin">
        <color theme="0" tint="-0.249977111117893"/>
      </top>
      <bottom style="thin">
        <color indexed="64"/>
      </bottom>
      <diagonal/>
    </border>
    <border>
      <left/>
      <right/>
      <top style="medium">
        <color theme="0" tint="-0.249977111117893"/>
      </top>
      <bottom/>
      <diagonal/>
    </border>
    <border>
      <left/>
      <right style="medium">
        <color theme="0" tint="-0.249977111117893"/>
      </right>
      <top style="medium">
        <color theme="0" tint="-0.249977111117893"/>
      </top>
      <bottom/>
      <diagonal/>
    </border>
    <border>
      <left/>
      <right/>
      <top style="thin">
        <color theme="0" tint="-0.249977111117893"/>
      </top>
      <bottom style="medium">
        <color theme="0" tint="-0.249977111117893"/>
      </bottom>
      <diagonal/>
    </border>
    <border>
      <left style="medium">
        <color theme="0" tint="-0.249977111117893"/>
      </left>
      <right style="medium">
        <color theme="0" tint="-0.249977111117893"/>
      </right>
      <top style="medium">
        <color theme="0" tint="-0.249977111117893"/>
      </top>
      <bottom/>
      <diagonal/>
    </border>
    <border>
      <left/>
      <right style="thin">
        <color theme="0" tint="-0.249977111117893"/>
      </right>
      <top style="medium">
        <color theme="0" tint="-0.249977111117893"/>
      </top>
      <bottom/>
      <diagonal/>
    </border>
    <border>
      <left/>
      <right style="thin">
        <color theme="0" tint="-0.249977111117893"/>
      </right>
      <top/>
      <bottom style="medium">
        <color theme="0" tint="-0.249977111117893"/>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style="thin">
        <color theme="1"/>
      </left>
      <right style="thin">
        <color theme="1"/>
      </right>
      <top/>
      <bottom style="thin">
        <color theme="1"/>
      </bottom>
      <diagonal/>
    </border>
    <border>
      <left/>
      <right style="thin">
        <color theme="1"/>
      </right>
      <top style="thin">
        <color indexed="64"/>
      </top>
      <bottom style="thin">
        <color indexed="64"/>
      </bottom>
      <diagonal/>
    </border>
    <border>
      <left/>
      <right style="thin">
        <color theme="1"/>
      </right>
      <top style="thin">
        <color indexed="64"/>
      </top>
      <bottom/>
      <diagonal/>
    </border>
    <border>
      <left/>
      <right style="thin">
        <color theme="1"/>
      </right>
      <top/>
      <bottom/>
      <diagonal/>
    </border>
    <border>
      <left/>
      <right style="thin">
        <color theme="1"/>
      </right>
      <top/>
      <bottom style="thin">
        <color indexed="64"/>
      </bottom>
      <diagonal/>
    </border>
    <border>
      <left style="thin">
        <color theme="1"/>
      </left>
      <right/>
      <top style="thin">
        <color theme="1"/>
      </top>
      <bottom style="thin">
        <color theme="1"/>
      </bottom>
      <diagonal/>
    </border>
    <border>
      <left/>
      <right/>
      <top style="thin">
        <color theme="1"/>
      </top>
      <bottom style="thin">
        <color theme="1"/>
      </bottom>
      <diagonal/>
    </border>
    <border>
      <left/>
      <right style="thin">
        <color theme="0" tint="-0.249977111117893"/>
      </right>
      <top style="thin">
        <color theme="1"/>
      </top>
      <bottom style="thin">
        <color theme="1"/>
      </bottom>
      <diagonal/>
    </border>
    <border>
      <left/>
      <right style="thin">
        <color indexed="64"/>
      </right>
      <top style="thin">
        <color theme="1"/>
      </top>
      <bottom style="thin">
        <color theme="1"/>
      </bottom>
      <diagonal/>
    </border>
    <border>
      <left/>
      <right style="thin">
        <color theme="1"/>
      </right>
      <top style="thin">
        <color theme="1"/>
      </top>
      <bottom style="thin">
        <color theme="1"/>
      </bottom>
      <diagonal/>
    </border>
    <border>
      <left style="thin">
        <color theme="1"/>
      </left>
      <right style="thin">
        <color theme="1"/>
      </right>
      <top/>
      <bottom/>
      <diagonal/>
    </border>
    <border>
      <left style="thin">
        <color theme="1"/>
      </left>
      <right/>
      <top style="thin">
        <color theme="1"/>
      </top>
      <bottom/>
      <diagonal/>
    </border>
    <border>
      <left style="thin">
        <color theme="1"/>
      </left>
      <right/>
      <top/>
      <bottom/>
      <diagonal/>
    </border>
    <border>
      <left style="thin">
        <color theme="1"/>
      </left>
      <right/>
      <top/>
      <bottom style="thin">
        <color theme="1"/>
      </bottom>
      <diagonal/>
    </border>
    <border>
      <left/>
      <right/>
      <top style="thin">
        <color theme="1"/>
      </top>
      <bottom/>
      <diagonal/>
    </border>
    <border>
      <left/>
      <right style="thin">
        <color theme="1"/>
      </right>
      <top style="thin">
        <color theme="1"/>
      </top>
      <bottom/>
      <diagonal/>
    </border>
    <border>
      <left/>
      <right/>
      <top/>
      <bottom style="thin">
        <color theme="1"/>
      </bottom>
      <diagonal/>
    </border>
    <border>
      <left/>
      <right style="thin">
        <color theme="1"/>
      </right>
      <top/>
      <bottom style="thin">
        <color theme="1"/>
      </bottom>
      <diagonal/>
    </border>
    <border>
      <left style="thin">
        <color theme="0" tint="-0.249977111117893"/>
      </left>
      <right/>
      <top style="thin">
        <color theme="1"/>
      </top>
      <bottom/>
      <diagonal/>
    </border>
    <border>
      <left/>
      <right style="thin">
        <color theme="1"/>
      </right>
      <top style="thin">
        <color theme="0" tint="-0.249977111117893"/>
      </top>
      <bottom/>
      <diagonal/>
    </border>
    <border>
      <left style="thin">
        <color theme="1"/>
      </left>
      <right/>
      <top style="thin">
        <color indexed="64"/>
      </top>
      <bottom style="thin">
        <color indexed="64"/>
      </bottom>
      <diagonal/>
    </border>
    <border>
      <left style="thin">
        <color theme="1"/>
      </left>
      <right/>
      <top/>
      <bottom style="thin">
        <color indexed="64"/>
      </bottom>
      <diagonal/>
    </border>
    <border>
      <left/>
      <right style="thin">
        <color theme="1"/>
      </right>
      <top/>
      <bottom style="thin">
        <color theme="0" tint="-0.249977111117893"/>
      </bottom>
      <diagonal/>
    </border>
    <border>
      <left style="thin">
        <color theme="0" tint="-0.249977111117893"/>
      </left>
      <right/>
      <top/>
      <bottom style="thin">
        <color theme="0" tint="-0.34998626667073579"/>
      </bottom>
      <diagonal/>
    </border>
    <border>
      <left/>
      <right style="thin">
        <color theme="0" tint="-0.34998626667073579"/>
      </right>
      <top style="thin">
        <color theme="0" tint="-0.249977111117893"/>
      </top>
      <bottom style="thin">
        <color theme="0" tint="-0.249977111117893"/>
      </bottom>
      <diagonal/>
    </border>
    <border>
      <left/>
      <right style="thin">
        <color theme="0" tint="-0.34998626667073579"/>
      </right>
      <top style="thin">
        <color theme="0" tint="-0.249977111117893"/>
      </top>
      <bottom/>
      <diagonal/>
    </border>
    <border>
      <left/>
      <right style="thin">
        <color theme="0" tint="-0.34998626667073579"/>
      </right>
      <top/>
      <bottom/>
      <diagonal/>
    </border>
    <border>
      <left/>
      <right style="thin">
        <color theme="0" tint="-0.34998626667073579"/>
      </right>
      <top/>
      <bottom style="thin">
        <color theme="0" tint="-0.249977111117893"/>
      </bottom>
      <diagonal/>
    </border>
    <border>
      <left style="thin">
        <color theme="0" tint="-0.34998626667073579"/>
      </left>
      <right/>
      <top/>
      <bottom/>
      <diagonal/>
    </border>
    <border>
      <left style="thin">
        <color theme="0" tint="-0.34998626667073579"/>
      </left>
      <right/>
      <top/>
      <bottom style="thin">
        <color theme="0" tint="-0.249977111117893"/>
      </bottom>
      <diagonal/>
    </border>
    <border>
      <left style="thin">
        <color theme="0" tint="-0.249977111117893"/>
      </left>
      <right/>
      <top style="medium">
        <color theme="0" tint="-0.249977111117893"/>
      </top>
      <bottom/>
      <diagonal/>
    </border>
    <border>
      <left/>
      <right/>
      <top style="thin">
        <color theme="0" tint="-0.34998626667073579"/>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top style="thin">
        <color theme="0" tint="-0.34998626667073579"/>
      </top>
      <bottom/>
      <diagonal/>
    </border>
    <border>
      <left style="thin">
        <color theme="0" tint="-0.34998626667073579"/>
      </left>
      <right/>
      <top/>
      <bottom style="thin">
        <color theme="0" tint="-0.34998626667073579"/>
      </bottom>
      <diagonal/>
    </border>
    <border>
      <left/>
      <right style="thin">
        <color theme="0" tint="-0.34998626667073579"/>
      </right>
      <top style="thin">
        <color theme="0" tint="-0.34998626667073579"/>
      </top>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n">
        <color theme="0" tint="-0.34998626667073579"/>
      </left>
      <right style="thin">
        <color theme="0" tint="-0.249977111117893"/>
      </right>
      <top style="thin">
        <color theme="0" tint="-0.34998626667073579"/>
      </top>
      <bottom style="thin">
        <color theme="0" tint="-0.249977111117893"/>
      </bottom>
      <diagonal/>
    </border>
    <border>
      <left style="thin">
        <color theme="1"/>
      </left>
      <right/>
      <top style="thin">
        <color theme="0" tint="-0.34998626667073579"/>
      </top>
      <bottom/>
      <diagonal/>
    </border>
    <border>
      <left style="thin">
        <color theme="1"/>
      </left>
      <right style="thin">
        <color theme="0" tint="-0.34998626667073579"/>
      </right>
      <top style="thin">
        <color theme="0" tint="-0.34998626667073579"/>
      </top>
      <bottom/>
      <diagonal/>
    </border>
    <border>
      <left style="thin">
        <color theme="1"/>
      </left>
      <right style="thin">
        <color theme="0" tint="-0.34998626667073579"/>
      </right>
      <top/>
      <bottom/>
      <diagonal/>
    </border>
    <border>
      <left style="thin">
        <color theme="1"/>
      </left>
      <right/>
      <top/>
      <bottom style="thin">
        <color theme="0" tint="-0.34998626667073579"/>
      </bottom>
      <diagonal/>
    </border>
    <border>
      <left style="thin">
        <color theme="1"/>
      </left>
      <right style="thin">
        <color theme="0" tint="-0.34998626667073579"/>
      </right>
      <top/>
      <bottom style="thin">
        <color theme="0" tint="-0.34998626667073579"/>
      </bottom>
      <diagonal/>
    </border>
    <border>
      <left/>
      <right style="thin">
        <color theme="0" tint="-0.34998626667073579"/>
      </right>
      <top style="thin">
        <color theme="1"/>
      </top>
      <bottom/>
      <diagonal/>
    </border>
    <border>
      <left/>
      <right style="thin">
        <color theme="0" tint="-0.34998626667073579"/>
      </right>
      <top/>
      <bottom style="thin">
        <color indexed="64"/>
      </bottom>
      <diagonal/>
    </border>
    <border>
      <left/>
      <right style="thin">
        <color theme="0" tint="-0.34998626667073579"/>
      </right>
      <top style="thin">
        <color theme="1"/>
      </top>
      <bottom style="thin">
        <color theme="1"/>
      </bottom>
      <diagonal/>
    </border>
    <border>
      <left/>
      <right style="thin">
        <color theme="0" tint="-0.34998626667073579"/>
      </right>
      <top style="thin">
        <color indexed="64"/>
      </top>
      <bottom/>
      <diagonal/>
    </border>
    <border>
      <left style="medium">
        <color theme="0" tint="-0.34998626667073579"/>
      </left>
      <right style="thin">
        <color theme="0" tint="-0.34998626667073579"/>
      </right>
      <top style="thin">
        <color theme="0" tint="-0.34998626667073579"/>
      </top>
      <bottom style="thin">
        <color theme="0" tint="-0.34998626667073579"/>
      </bottom>
      <diagonal/>
    </border>
    <border>
      <left style="medium">
        <color theme="0" tint="-0.34998626667073579"/>
      </left>
      <right style="thin">
        <color theme="0" tint="-0.34998626667073579"/>
      </right>
      <top style="thin">
        <color theme="0" tint="-0.34998626667073579"/>
      </top>
      <bottom style="medium">
        <color theme="0" tint="-0.34998626667073579"/>
      </bottom>
      <diagonal/>
    </border>
    <border>
      <left style="medium">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0" tint="-0.34998626667073579"/>
      </top>
      <bottom style="medium">
        <color theme="0" tint="-0.34998626667073579"/>
      </bottom>
      <diagonal/>
    </border>
    <border>
      <left/>
      <right/>
      <top/>
      <bottom style="thin">
        <color rgb="FF00B050"/>
      </bottom>
      <diagonal/>
    </border>
    <border>
      <left style="medium">
        <color rgb="FF00B050"/>
      </left>
      <right/>
      <top style="medium">
        <color rgb="FF00B050"/>
      </top>
      <bottom/>
      <diagonal/>
    </border>
    <border>
      <left/>
      <right/>
      <top style="medium">
        <color rgb="FF00B050"/>
      </top>
      <bottom/>
      <diagonal/>
    </border>
    <border>
      <left/>
      <right style="medium">
        <color rgb="FF00B050"/>
      </right>
      <top style="medium">
        <color rgb="FF00B050"/>
      </top>
      <bottom/>
      <diagonal/>
    </border>
    <border>
      <left style="medium">
        <color rgb="FF00B050"/>
      </left>
      <right/>
      <top/>
      <bottom/>
      <diagonal/>
    </border>
    <border>
      <left/>
      <right style="medium">
        <color rgb="FF00B050"/>
      </right>
      <top/>
      <bottom/>
      <diagonal/>
    </border>
    <border>
      <left style="thin">
        <color rgb="FF00B050"/>
      </left>
      <right style="thin">
        <color rgb="FF00B050"/>
      </right>
      <top style="thin">
        <color rgb="FF00B050"/>
      </top>
      <bottom style="thin">
        <color rgb="FF00B050"/>
      </bottom>
      <diagonal/>
    </border>
    <border>
      <left style="thin">
        <color rgb="FF00B050"/>
      </left>
      <right style="thin">
        <color rgb="FF00B050"/>
      </right>
      <top/>
      <bottom/>
      <diagonal/>
    </border>
    <border>
      <left style="thin">
        <color rgb="FF00B050"/>
      </left>
      <right/>
      <top style="thin">
        <color rgb="FF00B050"/>
      </top>
      <bottom/>
      <diagonal/>
    </border>
    <border>
      <left style="thin">
        <color rgb="FF00B050"/>
      </left>
      <right/>
      <top/>
      <bottom/>
      <diagonal/>
    </border>
    <border>
      <left style="thin">
        <color rgb="FF00B050"/>
      </left>
      <right/>
      <top/>
      <bottom style="thin">
        <color rgb="FF00B050"/>
      </bottom>
      <diagonal/>
    </border>
    <border>
      <left/>
      <right/>
      <top style="thin">
        <color rgb="FF00B050"/>
      </top>
      <bottom/>
      <diagonal/>
    </border>
    <border>
      <left/>
      <right style="thin">
        <color rgb="FF00B050"/>
      </right>
      <top style="thin">
        <color rgb="FF00B050"/>
      </top>
      <bottom/>
      <diagonal/>
    </border>
    <border>
      <left/>
      <right style="thin">
        <color rgb="FF00B050"/>
      </right>
      <top/>
      <bottom/>
      <diagonal/>
    </border>
    <border>
      <left/>
      <right style="thin">
        <color rgb="FF00B050"/>
      </right>
      <top/>
      <bottom style="thin">
        <color rgb="FF00B050"/>
      </bottom>
      <diagonal/>
    </border>
    <border>
      <left style="thin">
        <color theme="0" tint="-0.34998626667073579"/>
      </left>
      <right style="thin">
        <color theme="0" tint="-0.249977111117893"/>
      </right>
      <top style="thin">
        <color theme="0" tint="-0.34998626667073579"/>
      </top>
      <bottom/>
      <diagonal/>
    </border>
    <border>
      <left style="thin">
        <color rgb="FF00B050"/>
      </left>
      <right/>
      <top style="thin">
        <color rgb="FF00B050"/>
      </top>
      <bottom style="thin">
        <color rgb="FF00B050"/>
      </bottom>
      <diagonal/>
    </border>
    <border>
      <left/>
      <right/>
      <top style="thin">
        <color rgb="FF00B050"/>
      </top>
      <bottom style="thin">
        <color rgb="FF00B050"/>
      </bottom>
      <diagonal/>
    </border>
    <border>
      <left/>
      <right style="thin">
        <color rgb="FF00B050"/>
      </right>
      <top style="thin">
        <color rgb="FF00B050"/>
      </top>
      <bottom style="thin">
        <color rgb="FF00B050"/>
      </bottom>
      <diagonal/>
    </border>
    <border>
      <left style="thin">
        <color theme="0" tint="-0.34998626667073579"/>
      </left>
      <right style="thin">
        <color rgb="FFBFBFBF"/>
      </right>
      <top style="thin">
        <color theme="0" tint="-0.34998626667073579"/>
      </top>
      <bottom/>
      <diagonal/>
    </border>
    <border>
      <left style="thin">
        <color rgb="FF00B050"/>
      </left>
      <right style="thin">
        <color theme="0" tint="-0.249977111117893"/>
      </right>
      <top style="thin">
        <color rgb="FF00B050"/>
      </top>
      <bottom style="thin">
        <color theme="0" tint="-0.249977111117893"/>
      </bottom>
      <diagonal/>
    </border>
    <border>
      <left style="thin">
        <color rgb="FF00B050"/>
      </left>
      <right/>
      <top style="thin">
        <color theme="0" tint="-0.34998626667073579"/>
      </top>
      <bottom style="thin">
        <color rgb="FF00B050"/>
      </bottom>
      <diagonal/>
    </border>
    <border>
      <left/>
      <right/>
      <top style="thin">
        <color theme="0" tint="-0.34998626667073579"/>
      </top>
      <bottom style="thin">
        <color theme="0" tint="-0.34998626667073579"/>
      </bottom>
      <diagonal/>
    </border>
    <border>
      <left style="thin">
        <color rgb="FF00B050"/>
      </left>
      <right style="thin">
        <color rgb="FF00B050"/>
      </right>
      <top/>
      <bottom style="thin">
        <color theme="0" tint="-0.34998626667073579"/>
      </bottom>
      <diagonal/>
    </border>
    <border>
      <left style="thin">
        <color rgb="FF00B050"/>
      </left>
      <right/>
      <top/>
      <bottom style="thin">
        <color theme="0" tint="-0.34998626667073579"/>
      </bottom>
      <diagonal/>
    </border>
    <border>
      <left style="thin">
        <color theme="0" tint="-0.34998626667073579"/>
      </left>
      <right/>
      <top style="thin">
        <color theme="0" tint="-0.34998626667073579"/>
      </top>
      <bottom style="medium">
        <color theme="0" tint="-0.34998626667073579"/>
      </bottom>
      <diagonal/>
    </border>
    <border>
      <left/>
      <right/>
      <top style="thin">
        <color theme="0" tint="-0.34998626667073579"/>
      </top>
      <bottom style="medium">
        <color theme="0" tint="-0.34998626667073579"/>
      </bottom>
      <diagonal/>
    </border>
    <border>
      <left/>
      <right/>
      <top style="medium">
        <color theme="0" tint="-0.34998626667073579"/>
      </top>
      <bottom style="medium">
        <color theme="0" tint="-0.34998626667073579"/>
      </bottom>
      <diagonal/>
    </border>
    <border>
      <left/>
      <right style="medium">
        <color theme="0" tint="-0.34998626667073579"/>
      </right>
      <top style="medium">
        <color theme="0" tint="-0.34998626667073579"/>
      </top>
      <bottom style="medium">
        <color theme="0" tint="-0.34998626667073579"/>
      </bottom>
      <diagonal/>
    </border>
    <border>
      <left style="medium">
        <color theme="0" tint="-0.34998626667073579"/>
      </left>
      <right/>
      <top style="medium">
        <color theme="0" tint="-0.34998626667073579"/>
      </top>
      <bottom/>
      <diagonal/>
    </border>
    <border>
      <left/>
      <right style="medium">
        <color theme="0" tint="-0.34998626667073579"/>
      </right>
      <top style="medium">
        <color theme="0" tint="-0.34998626667073579"/>
      </top>
      <bottom/>
      <diagonal/>
    </border>
    <border>
      <left/>
      <right/>
      <top style="medium">
        <color theme="0" tint="-0.34998626667073579"/>
      </top>
      <bottom/>
      <diagonal/>
    </border>
    <border>
      <left/>
      <right/>
      <top style="medium">
        <color rgb="FFFF0000"/>
      </top>
      <bottom/>
      <diagonal/>
    </border>
    <border>
      <left/>
      <right style="medium">
        <color rgb="FFFF0000"/>
      </right>
      <top style="medium">
        <color rgb="FFFF0000"/>
      </top>
      <bottom/>
      <diagonal/>
    </border>
    <border>
      <left style="medium">
        <color rgb="FFFF0000"/>
      </left>
      <right/>
      <top/>
      <bottom/>
      <diagonal/>
    </border>
    <border>
      <left/>
      <right style="medium">
        <color rgb="FFFF0000"/>
      </right>
      <top/>
      <bottom/>
      <diagonal/>
    </border>
    <border>
      <left style="medium">
        <color rgb="FFFF0000"/>
      </left>
      <right/>
      <top/>
      <bottom style="medium">
        <color rgb="FFFF0000"/>
      </bottom>
      <diagonal/>
    </border>
    <border>
      <left/>
      <right/>
      <top/>
      <bottom style="medium">
        <color rgb="FFFF0000"/>
      </bottom>
      <diagonal/>
    </border>
    <border>
      <left/>
      <right style="medium">
        <color rgb="FFFF0000"/>
      </right>
      <top/>
      <bottom style="medium">
        <color rgb="FFFF0000"/>
      </bottom>
      <diagonal/>
    </border>
    <border>
      <left style="thin">
        <color rgb="FFFF0000"/>
      </left>
      <right style="thin">
        <color rgb="FFFF0000"/>
      </right>
      <top style="thin">
        <color rgb="FFFF0000"/>
      </top>
      <bottom style="thin">
        <color rgb="FFFF0000"/>
      </bottom>
      <diagonal/>
    </border>
    <border>
      <left/>
      <right/>
      <top style="thin">
        <color rgb="FFFF0000"/>
      </top>
      <bottom style="thin">
        <color rgb="FFFF0000"/>
      </bottom>
      <diagonal/>
    </border>
    <border>
      <left/>
      <right style="thin">
        <color rgb="FFFF0000"/>
      </right>
      <top style="thin">
        <color rgb="FFFF0000"/>
      </top>
      <bottom style="thin">
        <color rgb="FFFF0000"/>
      </bottom>
      <diagonal/>
    </border>
    <border>
      <left/>
      <right/>
      <top style="thin">
        <color rgb="FFFF0000"/>
      </top>
      <bottom style="medium">
        <color rgb="FFFF0000"/>
      </bottom>
      <diagonal/>
    </border>
    <border>
      <left style="medium">
        <color rgb="FFFF0000"/>
      </left>
      <right style="thin">
        <color rgb="FFFF0000"/>
      </right>
      <top style="thin">
        <color rgb="FFFF0000"/>
      </top>
      <bottom style="thin">
        <color rgb="FFFF0000"/>
      </bottom>
      <diagonal/>
    </border>
    <border>
      <left style="medium">
        <color rgb="FFFF0000"/>
      </left>
      <right style="thin">
        <color rgb="FFFF0000"/>
      </right>
      <top style="thin">
        <color rgb="FFFF0000"/>
      </top>
      <bottom style="medium">
        <color rgb="FFFF0000"/>
      </bottom>
      <diagonal/>
    </border>
    <border>
      <left/>
      <right style="thin">
        <color rgb="FFFF0000"/>
      </right>
      <top style="thin">
        <color rgb="FFFF0000"/>
      </top>
      <bottom style="medium">
        <color rgb="FFFF0000"/>
      </bottom>
      <diagonal/>
    </border>
    <border>
      <left style="thin">
        <color rgb="FFFF0000"/>
      </left>
      <right style="thin">
        <color rgb="FFFF0000"/>
      </right>
      <top style="thin">
        <color rgb="FFFF0000"/>
      </top>
      <bottom style="medium">
        <color rgb="FFFF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style="thin">
        <color theme="0" tint="-0.34998626667073579"/>
      </right>
      <top style="thin">
        <color rgb="FF00B050"/>
      </top>
      <bottom/>
      <diagonal/>
    </border>
    <border>
      <left style="thin">
        <color theme="0" tint="-0.249977111117893"/>
      </left>
      <right style="thin">
        <color theme="0" tint="-0.249977111117893"/>
      </right>
      <top/>
      <bottom style="thin">
        <color theme="0" tint="-0.34998626667073579"/>
      </bottom>
      <diagonal/>
    </border>
    <border>
      <left style="thin">
        <color theme="0" tint="-0.34998626667073579"/>
      </left>
      <right style="thin">
        <color theme="0" tint="-0.34998626667073579"/>
      </right>
      <top/>
      <bottom style="thin">
        <color theme="0" tint="-0.249977111117893"/>
      </bottom>
      <diagonal/>
    </border>
    <border>
      <left style="thin">
        <color rgb="FF00B050"/>
      </left>
      <right style="thin">
        <color rgb="FFBFBFBF"/>
      </right>
      <top style="thin">
        <color rgb="FF00B050"/>
      </top>
      <bottom style="thin">
        <color rgb="FFBFBFBF"/>
      </bottom>
      <diagonal/>
    </border>
    <border>
      <left style="thin">
        <color rgb="FF00B050"/>
      </left>
      <right style="thin">
        <color theme="0" tint="-0.249977111117893"/>
      </right>
      <top style="thin">
        <color theme="0" tint="-0.249977111117893"/>
      </top>
      <bottom/>
      <diagonal/>
    </border>
    <border>
      <left style="thin">
        <color rgb="FF00B050"/>
      </left>
      <right style="thin">
        <color theme="0" tint="-0.249977111117893"/>
      </right>
      <top/>
      <bottom/>
      <diagonal/>
    </border>
    <border>
      <left style="thin">
        <color rgb="FF00B050"/>
      </left>
      <right style="thin">
        <color theme="0" tint="-0.249977111117893"/>
      </right>
      <top/>
      <bottom style="thin">
        <color theme="0" tint="-0.34998626667073579"/>
      </bottom>
      <diagonal/>
    </border>
    <border>
      <left/>
      <right style="thin">
        <color rgb="FF00B050"/>
      </right>
      <top style="thin">
        <color theme="0" tint="-0.34998626667073579"/>
      </top>
      <bottom/>
      <diagonal/>
    </border>
    <border>
      <left/>
      <right style="thin">
        <color rgb="FF00B050"/>
      </right>
      <top/>
      <bottom style="thin">
        <color theme="0" tint="-0.34998626667073579"/>
      </bottom>
      <diagonal/>
    </border>
    <border>
      <left style="thin">
        <color rgb="FF00B050"/>
      </left>
      <right/>
      <top style="thin">
        <color theme="0" tint="-0.34998626667073579"/>
      </top>
      <bottom/>
      <diagonal/>
    </border>
    <border>
      <left style="thin">
        <color rgb="FF00B050"/>
      </left>
      <right/>
      <top style="thin">
        <color rgb="FF00B050"/>
      </top>
      <bottom style="thin">
        <color theme="0" tint="-0.34998626667073579"/>
      </bottom>
      <diagonal/>
    </border>
    <border>
      <left style="thin">
        <color theme="0" tint="-0.249977111117893"/>
      </left>
      <right style="thin">
        <color theme="0" tint="-0.249977111117893"/>
      </right>
      <top style="thin">
        <color rgb="FF00B050"/>
      </top>
      <bottom/>
      <diagonal/>
    </border>
    <border>
      <left style="thin">
        <color theme="0" tint="-0.249977111117893"/>
      </left>
      <right/>
      <top style="thin">
        <color rgb="FF00B050"/>
      </top>
      <bottom/>
      <diagonal/>
    </border>
    <border>
      <left style="thin">
        <color theme="0" tint="-0.34998626667073579"/>
      </left>
      <right/>
      <top/>
      <bottom style="thin">
        <color rgb="FF00B050"/>
      </bottom>
      <diagonal/>
    </border>
    <border>
      <left style="thin">
        <color rgb="FF00B050"/>
      </left>
      <right/>
      <top style="thin">
        <color theme="0" tint="-0.249977111117893"/>
      </top>
      <bottom style="thin">
        <color rgb="FF00B050"/>
      </bottom>
      <diagonal/>
    </border>
    <border>
      <left style="thin">
        <color theme="0" tint="-0.249977111117893"/>
      </left>
      <right style="thin">
        <color theme="0" tint="-0.249977111117893"/>
      </right>
      <top style="thin">
        <color theme="0" tint="-0.249977111117893"/>
      </top>
      <bottom style="thin">
        <color rgb="FF00B050"/>
      </bottom>
      <diagonal/>
    </border>
    <border>
      <left style="thin">
        <color theme="0" tint="-0.249977111117893"/>
      </left>
      <right/>
      <top/>
      <bottom style="thin">
        <color rgb="FF00B050"/>
      </bottom>
      <diagonal/>
    </border>
    <border>
      <left/>
      <right style="thin">
        <color theme="0" tint="-0.249977111117893"/>
      </right>
      <top style="thin">
        <color rgb="FF00B050"/>
      </top>
      <bottom/>
      <diagonal/>
    </border>
    <border>
      <left style="thin">
        <color rgb="FF00B050"/>
      </left>
      <right/>
      <top/>
      <bottom style="thin">
        <color theme="0" tint="-0.249977111117893"/>
      </bottom>
      <diagonal/>
    </border>
    <border>
      <left style="thin">
        <color rgb="FF00B050"/>
      </left>
      <right/>
      <top style="thin">
        <color theme="0" tint="-0.249977111117893"/>
      </top>
      <bottom/>
      <diagonal/>
    </border>
    <border>
      <left style="thin">
        <color theme="0" tint="-0.34998626667073579"/>
      </left>
      <right style="thin">
        <color theme="0" tint="-0.34998626667073579"/>
      </right>
      <top style="thin">
        <color rgb="FF00B050"/>
      </top>
      <bottom style="thin">
        <color theme="0" tint="-0.34998626667073579"/>
      </bottom>
      <diagonal/>
    </border>
    <border>
      <left/>
      <right/>
      <top style="thin">
        <color rgb="FF00B050"/>
      </top>
      <bottom style="thin">
        <color theme="0" tint="-0.34998626667073579"/>
      </bottom>
      <diagonal/>
    </border>
    <border>
      <left/>
      <right style="thin">
        <color rgb="FF00B050"/>
      </right>
      <top style="thin">
        <color rgb="FF00B050"/>
      </top>
      <bottom style="thin">
        <color theme="0" tint="-0.34998626667073579"/>
      </bottom>
      <diagonal/>
    </border>
    <border>
      <left style="thin">
        <color rgb="FF00B050"/>
      </left>
      <right/>
      <top style="thin">
        <color rgb="FF00B050"/>
      </top>
      <bottom style="medium">
        <color theme="0" tint="-0.34998626667073579"/>
      </bottom>
      <diagonal/>
    </border>
    <border>
      <left/>
      <right style="thin">
        <color theme="0" tint="-0.249977111117893"/>
      </right>
      <top style="thin">
        <color rgb="FF00B050"/>
      </top>
      <bottom style="medium">
        <color theme="0" tint="-0.34998626667073579"/>
      </bottom>
      <diagonal/>
    </border>
    <border>
      <left/>
      <right/>
      <top style="thin">
        <color rgb="FF00B050"/>
      </top>
      <bottom style="medium">
        <color theme="0" tint="-0.34998626667073579"/>
      </bottom>
      <diagonal/>
    </border>
    <border>
      <left/>
      <right style="thin">
        <color theme="0" tint="-0.34998626667073579"/>
      </right>
      <top style="thin">
        <color rgb="FF00B050"/>
      </top>
      <bottom style="medium">
        <color theme="0" tint="-0.34998626667073579"/>
      </bottom>
      <diagonal/>
    </border>
    <border>
      <left/>
      <right style="thin">
        <color rgb="FF00B050"/>
      </right>
      <top style="thin">
        <color rgb="FF00B050"/>
      </top>
      <bottom style="medium">
        <color theme="0" tint="-0.34998626667073579"/>
      </bottom>
      <diagonal/>
    </border>
    <border>
      <left/>
      <right style="thin">
        <color rgb="FF00B050"/>
      </right>
      <top/>
      <bottom style="thin">
        <color theme="0" tint="-0.249977111117893"/>
      </bottom>
      <diagonal/>
    </border>
    <border>
      <left/>
      <right style="thin">
        <color theme="0" tint="-0.249977111117893"/>
      </right>
      <top style="thin">
        <color theme="0" tint="-0.249977111117893"/>
      </top>
      <bottom style="thin">
        <color rgb="FF00B050"/>
      </bottom>
      <diagonal/>
    </border>
    <border>
      <left/>
      <right/>
      <top style="thin">
        <color theme="0" tint="-0.249977111117893"/>
      </top>
      <bottom style="thin">
        <color rgb="FF00B050"/>
      </bottom>
      <diagonal/>
    </border>
    <border>
      <left/>
      <right style="thin">
        <color theme="0" tint="-0.34998626667073579"/>
      </right>
      <top style="thin">
        <color theme="0" tint="-0.249977111117893"/>
      </top>
      <bottom style="thin">
        <color rgb="FF00B050"/>
      </bottom>
      <diagonal/>
    </border>
    <border>
      <left style="thin">
        <color theme="0" tint="-0.34998626667073579"/>
      </left>
      <right/>
      <top style="thin">
        <color theme="0" tint="-0.249977111117893"/>
      </top>
      <bottom style="thin">
        <color rgb="FF00B050"/>
      </bottom>
      <diagonal/>
    </border>
    <border>
      <left/>
      <right style="thin">
        <color rgb="FF00B050"/>
      </right>
      <top style="thin">
        <color theme="0" tint="-0.249977111117893"/>
      </top>
      <bottom style="thin">
        <color rgb="FF00B050"/>
      </bottom>
      <diagonal/>
    </border>
    <border>
      <left/>
      <right style="thin">
        <color theme="0" tint="-0.249977111117893"/>
      </right>
      <top style="medium">
        <color theme="0" tint="-0.34998626667073579"/>
      </top>
      <bottom/>
      <diagonal/>
    </border>
    <border>
      <left style="thin">
        <color rgb="FF00B050"/>
      </left>
      <right/>
      <top style="thin">
        <color theme="0" tint="-0.249977111117893"/>
      </top>
      <bottom style="thin">
        <color theme="0" tint="-0.249977111117893"/>
      </bottom>
      <diagonal/>
    </border>
    <border>
      <left/>
      <right style="thin">
        <color theme="0" tint="-0.249977111117893"/>
      </right>
      <top/>
      <bottom style="thin">
        <color rgb="FF00B050"/>
      </bottom>
      <diagonal/>
    </border>
    <border>
      <left style="thin">
        <color rgb="FF00B050"/>
      </left>
      <right style="thin">
        <color theme="0" tint="-0.249977111117893"/>
      </right>
      <top style="thin">
        <color theme="0" tint="-0.249977111117893"/>
      </top>
      <bottom style="thin">
        <color theme="0" tint="-0.249977111117893"/>
      </bottom>
      <diagonal/>
    </border>
    <border>
      <left/>
      <right/>
      <top style="thin">
        <color theme="0" tint="-0.499984740745262"/>
      </top>
      <bottom/>
      <diagonal/>
    </border>
    <border>
      <left/>
      <right style="thin">
        <color theme="0" tint="-0.499984740745262"/>
      </right>
      <top style="thin">
        <color theme="0" tint="-0.499984740745262"/>
      </top>
      <bottom/>
      <diagonal/>
    </border>
    <border>
      <left/>
      <right style="thin">
        <color theme="0" tint="-0.499984740745262"/>
      </right>
      <top/>
      <bottom/>
      <diagonal/>
    </border>
    <border>
      <left style="thin">
        <color theme="0" tint="-0.249977111117893"/>
      </left>
      <right/>
      <top/>
      <bottom style="thin">
        <color theme="0" tint="-0.499984740745262"/>
      </bottom>
      <diagonal/>
    </border>
    <border>
      <left/>
      <right/>
      <top/>
      <bottom style="thin">
        <color theme="0" tint="-0.499984740745262"/>
      </bottom>
      <diagonal/>
    </border>
    <border>
      <left/>
      <right style="thin">
        <color theme="0" tint="-0.499984740745262"/>
      </right>
      <top/>
      <bottom style="thin">
        <color theme="0" tint="-0.499984740745262"/>
      </bottom>
      <diagonal/>
    </border>
    <border>
      <left style="thin">
        <color theme="0" tint="-0.499984740745262"/>
      </left>
      <right/>
      <top style="thin">
        <color theme="0" tint="-0.499984740745262"/>
      </top>
      <bottom/>
      <diagonal/>
    </border>
    <border>
      <left style="thin">
        <color theme="0" tint="-0.499984740745262"/>
      </left>
      <right/>
      <top/>
      <bottom/>
      <diagonal/>
    </border>
    <border>
      <left style="thin">
        <color theme="0" tint="-0.499984740745262"/>
      </left>
      <right/>
      <top/>
      <bottom style="thin">
        <color theme="0" tint="-0.249977111117893"/>
      </bottom>
      <diagonal/>
    </border>
    <border>
      <left style="thin">
        <color theme="0" tint="-0.499984740745262"/>
      </left>
      <right/>
      <top/>
      <bottom style="thin">
        <color theme="0" tint="-0.499984740745262"/>
      </bottom>
      <diagonal/>
    </border>
    <border>
      <left style="thin">
        <color theme="0" tint="-0.499984740745262"/>
      </left>
      <right style="thin">
        <color theme="0" tint="-0.499984740745262"/>
      </right>
      <top style="thin">
        <color theme="0" tint="-0.499984740745262"/>
      </top>
      <bottom/>
      <diagonal/>
    </border>
    <border>
      <left style="thin">
        <color theme="0" tint="-0.499984740745262"/>
      </left>
      <right style="thin">
        <color theme="0" tint="-0.499984740745262"/>
      </right>
      <top/>
      <bottom/>
      <diagonal/>
    </border>
    <border>
      <left style="thin">
        <color theme="0" tint="-0.499984740745262"/>
      </left>
      <right style="thin">
        <color theme="0" tint="-0.499984740745262"/>
      </right>
      <top/>
      <bottom style="thin">
        <color theme="0" tint="-0.249977111117893"/>
      </bottom>
      <diagonal/>
    </border>
    <border>
      <left style="thin">
        <color theme="0" tint="-0.499984740745262"/>
      </left>
      <right style="thin">
        <color theme="0" tint="-0.499984740745262"/>
      </right>
      <top/>
      <bottom style="thin">
        <color theme="0" tint="-0.499984740745262"/>
      </bottom>
      <diagonal/>
    </border>
    <border>
      <left/>
      <right/>
      <top style="medium">
        <color theme="0" tint="-0.499984740745262"/>
      </top>
      <bottom/>
      <diagonal/>
    </border>
    <border>
      <left style="thin">
        <color theme="0" tint="-0.249977111117893"/>
      </left>
      <right style="thin">
        <color theme="0" tint="-0.499984740745262"/>
      </right>
      <top/>
      <bottom style="thin">
        <color theme="0" tint="-0.499984740745262"/>
      </bottom>
      <diagonal/>
    </border>
    <border>
      <left style="thin">
        <color theme="0" tint="-0.34998626667073579"/>
      </left>
      <right style="thin">
        <color theme="0" tint="-0.34998626667073579"/>
      </right>
      <top/>
      <bottom style="thin">
        <color theme="0" tint="-0.499984740745262"/>
      </bottom>
      <diagonal/>
    </border>
    <border>
      <left/>
      <right style="thin">
        <color theme="0" tint="-0.499984740745262"/>
      </right>
      <top style="medium">
        <color theme="0" tint="-0.499984740745262"/>
      </top>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tint="-0.34998626667073579"/>
      </left>
      <right/>
      <top style="thin">
        <color theme="0" tint="-0.249977111117893"/>
      </top>
      <bottom style="thin">
        <color theme="0" tint="-0.249977111117893"/>
      </bottom>
      <diagonal/>
    </border>
    <border>
      <left/>
      <right style="thin">
        <color theme="0" tint="-0.499984740745262"/>
      </right>
      <top style="thin">
        <color theme="0" tint="-0.34998626667073579"/>
      </top>
      <bottom style="thin">
        <color theme="0" tint="-0.34998626667073579"/>
      </bottom>
      <diagonal/>
    </border>
    <border>
      <left/>
      <right style="thin">
        <color theme="0" tint="-0.499984740745262"/>
      </right>
      <top style="thin">
        <color theme="0" tint="-0.34998626667073579"/>
      </top>
      <bottom style="medium">
        <color theme="0" tint="-0.34998626667073579"/>
      </bottom>
      <diagonal/>
    </border>
    <border>
      <left/>
      <right style="thin">
        <color theme="0" tint="-0.499984740745262"/>
      </right>
      <top style="thin">
        <color rgb="FF00B050"/>
      </top>
      <bottom/>
      <diagonal/>
    </border>
    <border>
      <left/>
      <right style="thin">
        <color theme="0" tint="-0.499984740745262"/>
      </right>
      <top/>
      <bottom style="thin">
        <color rgb="FF00B050"/>
      </bottom>
      <diagonal/>
    </border>
    <border>
      <left/>
      <right style="thin">
        <color theme="0" tint="-0.499984740745262"/>
      </right>
      <top/>
      <bottom style="thin">
        <color theme="0" tint="-0.34998626667073579"/>
      </bottom>
      <diagonal/>
    </border>
    <border>
      <left style="medium">
        <color rgb="FF00B050"/>
      </left>
      <right/>
      <top/>
      <bottom style="medium">
        <color rgb="FF00B050"/>
      </bottom>
      <diagonal/>
    </border>
    <border>
      <left/>
      <right/>
      <top/>
      <bottom style="medium">
        <color rgb="FF00B050"/>
      </bottom>
      <diagonal/>
    </border>
    <border>
      <left/>
      <right style="medium">
        <color rgb="FF00B050"/>
      </right>
      <top/>
      <bottom style="medium">
        <color rgb="FF00B050"/>
      </bottom>
      <diagonal/>
    </border>
    <border>
      <left/>
      <right/>
      <top style="medium">
        <color rgb="FFFF0000"/>
      </top>
      <bottom style="medium">
        <color rgb="FFFF0000"/>
      </bottom>
      <diagonal/>
    </border>
    <border>
      <left/>
      <right style="medium">
        <color rgb="FFFF0000"/>
      </right>
      <top style="medium">
        <color rgb="FFFF0000"/>
      </top>
      <bottom style="medium">
        <color rgb="FFFF0000"/>
      </bottom>
      <diagonal/>
    </border>
    <border>
      <left/>
      <right/>
      <top/>
      <bottom style="thin">
        <color theme="0" tint="-4.9989318521683403E-2"/>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medium">
        <color theme="0" tint="-0.499984740745262"/>
      </left>
      <right style="thin">
        <color theme="0" tint="-4.9989318521683403E-2"/>
      </right>
      <top style="medium">
        <color theme="0" tint="-0.499984740745262"/>
      </top>
      <bottom style="thin">
        <color theme="0" tint="-4.9989318521683403E-2"/>
      </bottom>
      <diagonal/>
    </border>
    <border>
      <left style="thin">
        <color theme="0" tint="-4.9989318521683403E-2"/>
      </left>
      <right style="thin">
        <color theme="0" tint="-4.9989318521683403E-2"/>
      </right>
      <top style="medium">
        <color theme="0" tint="-0.499984740745262"/>
      </top>
      <bottom style="thin">
        <color theme="0" tint="-4.9989318521683403E-2"/>
      </bottom>
      <diagonal/>
    </border>
    <border>
      <left style="medium">
        <color theme="0" tint="-0.499984740745262"/>
      </left>
      <right style="thin">
        <color theme="0" tint="-4.9989318521683403E-2"/>
      </right>
      <top style="thin">
        <color theme="0" tint="-4.9989318521683403E-2"/>
      </top>
      <bottom style="thin">
        <color theme="0" tint="-4.9989318521683403E-2"/>
      </bottom>
      <diagonal/>
    </border>
    <border>
      <left style="medium">
        <color theme="0" tint="-0.499984740745262"/>
      </left>
      <right style="thin">
        <color theme="0" tint="-4.9989318521683403E-2"/>
      </right>
      <top style="thin">
        <color theme="0" tint="-4.9989318521683403E-2"/>
      </top>
      <bottom style="medium">
        <color theme="0" tint="-0.499984740745262"/>
      </bottom>
      <diagonal/>
    </border>
    <border>
      <left style="thin">
        <color theme="0" tint="-4.9989318521683403E-2"/>
      </left>
      <right style="thin">
        <color theme="0" tint="-4.9989318521683403E-2"/>
      </right>
      <top style="thin">
        <color theme="0" tint="-4.9989318521683403E-2"/>
      </top>
      <bottom style="medium">
        <color theme="0" tint="-0.499984740745262"/>
      </bottom>
      <diagonal/>
    </border>
    <border>
      <left/>
      <right/>
      <top style="medium">
        <color theme="0" tint="-0.499984740745262"/>
      </top>
      <bottom style="medium">
        <color theme="0" tint="-0.499984740745262"/>
      </bottom>
      <diagonal/>
    </border>
    <border>
      <left/>
      <right style="medium">
        <color theme="0" tint="-0.499984740745262"/>
      </right>
      <top style="medium">
        <color theme="0" tint="-0.499984740745262"/>
      </top>
      <bottom style="medium">
        <color theme="0" tint="-0.499984740745262"/>
      </bottom>
      <diagonal/>
    </border>
    <border>
      <left/>
      <right style="thin">
        <color theme="0" tint="-0.34998626667073579"/>
      </right>
      <top style="thin">
        <color theme="0" tint="-0.34998626667073579"/>
      </top>
      <bottom style="medium">
        <color theme="0" tint="-0.34998626667073579"/>
      </bottom>
      <diagonal/>
    </border>
    <border>
      <left style="thin">
        <color theme="0" tint="-0.34998626667073579"/>
      </left>
      <right style="thin">
        <color theme="0" tint="-0.499984740745262"/>
      </right>
      <top style="thin">
        <color theme="0" tint="-0.34998626667073579"/>
      </top>
      <bottom style="thin">
        <color theme="0" tint="-0.34998626667073579"/>
      </bottom>
      <diagonal/>
    </border>
    <border>
      <left style="medium">
        <color rgb="FFFF0000"/>
      </left>
      <right style="medium">
        <color rgb="FFFF0000"/>
      </right>
      <top style="medium">
        <color rgb="FFFF0000"/>
      </top>
      <bottom style="medium">
        <color rgb="FFFF0000"/>
      </bottom>
      <diagonal/>
    </border>
    <border>
      <left style="thin">
        <color theme="0" tint="-0.34998626667073579"/>
      </left>
      <right style="thin">
        <color theme="0" tint="-0.499984740745262"/>
      </right>
      <top/>
      <bottom style="thin">
        <color theme="0" tint="-0.34998626667073579"/>
      </bottom>
      <diagonal/>
    </border>
    <border>
      <left style="medium">
        <color rgb="FFFF0000"/>
      </left>
      <right style="medium">
        <color rgb="FFFF0000"/>
      </right>
      <top style="medium">
        <color rgb="FFFF0000"/>
      </top>
      <bottom/>
      <diagonal/>
    </border>
    <border>
      <left/>
      <right/>
      <top style="thin">
        <color theme="0" tint="-4.9989318521683403E-2"/>
      </top>
      <bottom/>
      <diagonal/>
    </border>
    <border>
      <left/>
      <right style="thin">
        <color theme="0" tint="-4.9989318521683403E-2"/>
      </right>
      <top style="thin">
        <color theme="0" tint="-4.9989318521683403E-2"/>
      </top>
      <bottom/>
      <diagonal/>
    </border>
    <border>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bottom/>
      <diagonal/>
    </border>
    <border>
      <left/>
      <right style="thin">
        <color theme="0" tint="-4.9989318521683403E-2"/>
      </right>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right/>
      <top style="thin">
        <color theme="0" tint="-4.9989318521683403E-2"/>
      </top>
      <bottom style="medium">
        <color theme="0" tint="-0.499984740745262"/>
      </bottom>
      <diagonal/>
    </border>
    <border>
      <left/>
      <right style="thin">
        <color theme="0" tint="-4.9989318521683403E-2"/>
      </right>
      <top style="thin">
        <color theme="0" tint="-4.9989318521683403E-2"/>
      </top>
      <bottom style="medium">
        <color theme="0" tint="-0.499984740745262"/>
      </bottom>
      <diagonal/>
    </border>
    <border>
      <left style="medium">
        <color theme="0" tint="-0.499984740745262"/>
      </left>
      <right style="medium">
        <color theme="0" tint="-0.499984740745262"/>
      </right>
      <top style="medium">
        <color theme="0" tint="-0.499984740745262"/>
      </top>
      <bottom style="medium">
        <color theme="0" tint="-0.499984740745262"/>
      </bottom>
      <diagonal/>
    </border>
    <border>
      <left style="thin">
        <color theme="0" tint="-0.499984740745262"/>
      </left>
      <right style="thin">
        <color theme="0" tint="-0.499984740745262"/>
      </right>
      <top style="medium">
        <color theme="0" tint="-0.499984740745262"/>
      </top>
      <bottom style="thin">
        <color theme="0" tint="-0.499984740745262"/>
      </bottom>
      <diagonal/>
    </border>
    <border>
      <left/>
      <right/>
      <top style="medium">
        <color theme="0" tint="-0.499984740745262"/>
      </top>
      <bottom style="thin">
        <color theme="0" tint="-4.9989318521683403E-2"/>
      </bottom>
      <diagonal/>
    </border>
    <border>
      <left/>
      <right style="thin">
        <color theme="0" tint="-4.9989318521683403E-2"/>
      </right>
      <top style="medium">
        <color theme="0" tint="-0.499984740745262"/>
      </top>
      <bottom style="thin">
        <color theme="0" tint="-4.9989318521683403E-2"/>
      </bottom>
      <diagonal/>
    </border>
    <border>
      <left style="thin">
        <color theme="0" tint="-0.34998626667073579"/>
      </left>
      <right style="thin">
        <color theme="0" tint="-0.34998626667073579"/>
      </right>
      <top style="thin">
        <color theme="0" tint="-0.249977111117893"/>
      </top>
      <bottom style="thin">
        <color theme="0" tint="-0.34998626667073579"/>
      </bottom>
      <diagonal/>
    </border>
    <border>
      <left style="thin">
        <color theme="0" tint="-0.34998626667073579"/>
      </left>
      <right style="thin">
        <color theme="0" tint="-0.34998626667073579"/>
      </right>
      <top style="thin">
        <color theme="0" tint="-0.34998626667073579"/>
      </top>
      <bottom style="thin">
        <color theme="0" tint="-0.249977111117893"/>
      </bottom>
      <diagonal/>
    </border>
    <border>
      <left style="thin">
        <color theme="0" tint="-0.34998626667073579"/>
      </left>
      <right style="thin">
        <color theme="0" tint="-0.34998626667073579"/>
      </right>
      <top style="thin">
        <color theme="0" tint="-0.249977111117893"/>
      </top>
      <bottom style="thin">
        <color theme="0" tint="-0.249977111117893"/>
      </bottom>
      <diagonal/>
    </border>
    <border>
      <left style="thin">
        <color theme="0" tint="-0.34998626667073579"/>
      </left>
      <right/>
      <top style="thin">
        <color theme="0" tint="-0.34998626667073579"/>
      </top>
      <bottom style="thin">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thin">
        <color indexed="64"/>
      </left>
      <right style="thin">
        <color theme="0" tint="-0.249977111117893"/>
      </right>
      <top/>
      <bottom/>
      <diagonal/>
    </border>
    <border>
      <left style="thin">
        <color theme="0" tint="-0.249977111117893"/>
      </left>
      <right style="thin">
        <color rgb="FF00B050"/>
      </right>
      <top style="thin">
        <color rgb="FF00B050"/>
      </top>
      <bottom/>
      <diagonal/>
    </border>
    <border>
      <left/>
      <right style="thin">
        <color theme="0" tint="-0.34998626667073579"/>
      </right>
      <top style="thin">
        <color rgb="FF00B050"/>
      </top>
      <bottom style="thin">
        <color theme="0" tint="-0.34998626667073579"/>
      </bottom>
      <diagonal/>
    </border>
    <border>
      <left style="thin">
        <color theme="0" tint="-0.34998626667073579"/>
      </left>
      <right style="thin">
        <color rgb="FF00B050"/>
      </right>
      <top style="thin">
        <color theme="0" tint="-0.34998626667073579"/>
      </top>
      <bottom style="thin">
        <color rgb="FF00B050"/>
      </bottom>
      <diagonal/>
    </border>
    <border>
      <left style="thin">
        <color theme="0" tint="-0.34998626667073579"/>
      </left>
      <right style="thin">
        <color rgb="FF00B050"/>
      </right>
      <top style="thin">
        <color rgb="FF00B050"/>
      </top>
      <bottom style="thin">
        <color theme="0" tint="-0.34998626667073579"/>
      </bottom>
      <diagonal/>
    </border>
    <border>
      <left style="thin">
        <color theme="0" tint="-0.249977111117893"/>
      </left>
      <right style="thin">
        <color rgb="FF00B050"/>
      </right>
      <top/>
      <bottom style="thin">
        <color rgb="FF00B050"/>
      </bottom>
      <diagonal/>
    </border>
    <border>
      <left style="thin">
        <color theme="0" tint="-0.34998626667073579"/>
      </left>
      <right style="thin">
        <color theme="0" tint="-0.34998626667073579"/>
      </right>
      <top style="thin">
        <color rgb="FF00B050"/>
      </top>
      <bottom/>
      <diagonal/>
    </border>
    <border>
      <left style="thin">
        <color rgb="FF00B050"/>
      </left>
      <right style="thin">
        <color theme="0" tint="-0.499984740745262"/>
      </right>
      <top style="thin">
        <color rgb="FF00B050"/>
      </top>
      <bottom/>
      <diagonal/>
    </border>
    <border>
      <left style="thin">
        <color rgb="FF00B050"/>
      </left>
      <right style="thin">
        <color theme="0" tint="-0.499984740745262"/>
      </right>
      <top/>
      <bottom style="thin">
        <color rgb="FF00B050"/>
      </bottom>
      <diagonal/>
    </border>
    <border>
      <left style="thin">
        <color rgb="FF00B050"/>
      </left>
      <right style="thin">
        <color rgb="FF00B050"/>
      </right>
      <top style="thin">
        <color rgb="FF00B050"/>
      </top>
      <bottom/>
      <diagonal/>
    </border>
  </borders>
  <cellStyleXfs count="3">
    <xf numFmtId="0" fontId="0" fillId="0" borderId="0"/>
    <xf numFmtId="0" fontId="2" fillId="0" borderId="0"/>
    <xf numFmtId="0" fontId="13" fillId="0" borderId="0"/>
  </cellStyleXfs>
  <cellXfs count="1648">
    <xf numFmtId="0" fontId="0" fillId="0" borderId="0" xfId="0"/>
    <xf numFmtId="0" fontId="4" fillId="0" borderId="0" xfId="0" applyFont="1"/>
    <xf numFmtId="0" fontId="5" fillId="0" borderId="0" xfId="0" applyFont="1"/>
    <xf numFmtId="0" fontId="5" fillId="0" borderId="0" xfId="0" applyFont="1" applyAlignment="1">
      <alignment wrapText="1"/>
    </xf>
    <xf numFmtId="0" fontId="4" fillId="0" borderId="0" xfId="0" applyFont="1" applyAlignment="1">
      <alignment wrapText="1"/>
    </xf>
    <xf numFmtId="0" fontId="8" fillId="0" borderId="0" xfId="0" applyFont="1"/>
    <xf numFmtId="0" fontId="12" fillId="0" borderId="0" xfId="0" applyFont="1"/>
    <xf numFmtId="0" fontId="4" fillId="0" borderId="0" xfId="0" applyFont="1" applyAlignment="1">
      <alignment horizontal="left" vertical="top"/>
    </xf>
    <xf numFmtId="0" fontId="14" fillId="0" borderId="0" xfId="0" applyFont="1" applyAlignment="1">
      <alignment horizontal="left" vertical="top"/>
    </xf>
    <xf numFmtId="0" fontId="5" fillId="0" borderId="0" xfId="0" applyFont="1" applyProtection="1">
      <protection hidden="1"/>
    </xf>
    <xf numFmtId="164" fontId="15" fillId="8" borderId="26" xfId="0" applyNumberFormat="1" applyFont="1" applyFill="1" applyBorder="1" applyAlignment="1" applyProtection="1">
      <alignment horizontal="left" vertical="top" wrapText="1"/>
      <protection locked="0"/>
    </xf>
    <xf numFmtId="3" fontId="5" fillId="14" borderId="17" xfId="0" applyNumberFormat="1" applyFont="1" applyFill="1" applyBorder="1" applyAlignment="1" applyProtection="1">
      <alignment wrapText="1"/>
      <protection locked="0"/>
    </xf>
    <xf numFmtId="0" fontId="43" fillId="0" borderId="0" xfId="0" applyFont="1"/>
    <xf numFmtId="3" fontId="5" fillId="14" borderId="28" xfId="0" applyNumberFormat="1" applyFont="1" applyFill="1" applyBorder="1" applyAlignment="1" applyProtection="1">
      <alignment wrapText="1"/>
      <protection locked="0"/>
    </xf>
    <xf numFmtId="3" fontId="20" fillId="14" borderId="27" xfId="0" applyNumberFormat="1" applyFont="1" applyFill="1" applyBorder="1" applyAlignment="1" applyProtection="1">
      <alignment horizontal="right" vertical="top" wrapText="1"/>
      <protection locked="0"/>
    </xf>
    <xf numFmtId="0" fontId="5" fillId="19" borderId="0" xfId="0" applyFont="1" applyFill="1"/>
    <xf numFmtId="165" fontId="5" fillId="14" borderId="28" xfId="0" applyNumberFormat="1" applyFont="1" applyFill="1" applyBorder="1" applyAlignment="1" applyProtection="1">
      <alignment wrapText="1"/>
      <protection locked="0"/>
    </xf>
    <xf numFmtId="165" fontId="5" fillId="14" borderId="37" xfId="0" applyNumberFormat="1" applyFont="1" applyFill="1" applyBorder="1" applyAlignment="1" applyProtection="1">
      <alignment wrapText="1"/>
      <protection locked="0"/>
    </xf>
    <xf numFmtId="0" fontId="8" fillId="19" borderId="0" xfId="0" applyFont="1" applyFill="1"/>
    <xf numFmtId="3" fontId="20" fillId="13" borderId="28" xfId="0" applyNumberFormat="1" applyFont="1" applyFill="1" applyBorder="1" applyAlignment="1" applyProtection="1">
      <alignment horizontal="right" vertical="top" wrapText="1"/>
      <protection locked="0"/>
    </xf>
    <xf numFmtId="0" fontId="5" fillId="0" borderId="35" xfId="0" applyFont="1" applyBorder="1"/>
    <xf numFmtId="164" fontId="16" fillId="8" borderId="33" xfId="0" applyNumberFormat="1" applyFont="1" applyFill="1" applyBorder="1" applyAlignment="1" applyProtection="1">
      <alignment vertical="top" wrapText="1"/>
      <protection locked="0"/>
    </xf>
    <xf numFmtId="0" fontId="35" fillId="8" borderId="37" xfId="0" applyFont="1" applyFill="1" applyBorder="1" applyAlignment="1" applyProtection="1">
      <alignment horizontal="left" vertical="center" wrapText="1"/>
      <protection locked="0"/>
    </xf>
    <xf numFmtId="0" fontId="44" fillId="8" borderId="26" xfId="0" applyFont="1" applyFill="1" applyBorder="1" applyAlignment="1" applyProtection="1">
      <alignment horizontal="left" vertical="center" wrapText="1"/>
      <protection locked="0"/>
    </xf>
    <xf numFmtId="0" fontId="44" fillId="8" borderId="35" xfId="0" applyFont="1" applyFill="1" applyBorder="1" applyAlignment="1" applyProtection="1">
      <alignment horizontal="left" vertical="center" wrapText="1"/>
      <protection locked="0"/>
    </xf>
    <xf numFmtId="0" fontId="5" fillId="0" borderId="32" xfId="0" applyFont="1" applyBorder="1"/>
    <xf numFmtId="3" fontId="5" fillId="0" borderId="0" xfId="0" applyNumberFormat="1" applyFont="1"/>
    <xf numFmtId="9" fontId="8" fillId="2" borderId="113" xfId="0" applyNumberFormat="1" applyFont="1" applyFill="1" applyBorder="1" applyProtection="1">
      <protection locked="0"/>
    </xf>
    <xf numFmtId="9" fontId="8" fillId="19" borderId="0" xfId="0" applyNumberFormat="1" applyFont="1" applyFill="1" applyProtection="1">
      <protection locked="0"/>
    </xf>
    <xf numFmtId="9" fontId="76" fillId="19" borderId="0" xfId="0" applyNumberFormat="1" applyFont="1" applyFill="1" applyAlignment="1" applyProtection="1">
      <alignment horizontal="right"/>
      <protection locked="0"/>
    </xf>
    <xf numFmtId="0" fontId="83" fillId="3" borderId="106" xfId="0" applyFont="1" applyFill="1" applyBorder="1" applyAlignment="1" applyProtection="1">
      <alignment vertical="top" wrapText="1"/>
      <protection locked="0"/>
    </xf>
    <xf numFmtId="0" fontId="83" fillId="3" borderId="132" xfId="0" applyFont="1" applyFill="1" applyBorder="1" applyAlignment="1" applyProtection="1">
      <alignment horizontal="left" vertical="top"/>
      <protection locked="0"/>
    </xf>
    <xf numFmtId="0" fontId="83" fillId="3" borderId="133" xfId="0" applyFont="1" applyFill="1" applyBorder="1" applyAlignment="1" applyProtection="1">
      <alignment horizontal="left" vertical="top"/>
      <protection locked="0"/>
    </xf>
    <xf numFmtId="0" fontId="0" fillId="19" borderId="0" xfId="0" applyFill="1"/>
    <xf numFmtId="0" fontId="8" fillId="19" borderId="16" xfId="0" applyFont="1" applyFill="1" applyBorder="1"/>
    <xf numFmtId="0" fontId="12" fillId="0" borderId="0" xfId="0" applyFont="1" applyAlignment="1">
      <alignment wrapText="1"/>
    </xf>
    <xf numFmtId="0" fontId="30" fillId="0" borderId="0" xfId="0" applyFont="1"/>
    <xf numFmtId="0" fontId="12" fillId="0" borderId="0" xfId="0" applyFont="1" applyAlignment="1">
      <alignment vertical="center"/>
    </xf>
    <xf numFmtId="0" fontId="27" fillId="0" borderId="0" xfId="0" applyFont="1"/>
    <xf numFmtId="0" fontId="48" fillId="0" borderId="0" xfId="0" applyFont="1"/>
    <xf numFmtId="165" fontId="56" fillId="0" borderId="0" xfId="0" applyNumberFormat="1" applyFont="1"/>
    <xf numFmtId="165" fontId="56" fillId="0" borderId="16" xfId="0" applyNumberFormat="1" applyFont="1" applyBorder="1"/>
    <xf numFmtId="0" fontId="16" fillId="0" borderId="0" xfId="0" applyFont="1"/>
    <xf numFmtId="0" fontId="14" fillId="3" borderId="0" xfId="0" applyFont="1" applyFill="1"/>
    <xf numFmtId="0" fontId="10" fillId="0" borderId="0" xfId="0" applyFont="1"/>
    <xf numFmtId="0" fontId="21" fillId="0" borderId="0" xfId="0" applyFont="1"/>
    <xf numFmtId="0" fontId="1" fillId="0" borderId="0" xfId="0" applyFont="1"/>
    <xf numFmtId="0" fontId="8" fillId="0" borderId="82" xfId="0" applyFont="1" applyBorder="1" applyAlignment="1" applyProtection="1">
      <alignment vertical="top" wrapText="1"/>
      <protection locked="0"/>
    </xf>
    <xf numFmtId="0" fontId="8" fillId="3" borderId="82" xfId="0" applyFont="1" applyFill="1" applyBorder="1" applyAlignment="1" applyProtection="1">
      <alignment vertical="top" wrapText="1"/>
      <protection locked="0"/>
    </xf>
    <xf numFmtId="0" fontId="12" fillId="0" borderId="82" xfId="0" applyFont="1" applyBorder="1" applyAlignment="1" applyProtection="1">
      <alignment vertical="top" wrapText="1"/>
      <protection locked="0"/>
    </xf>
    <xf numFmtId="0" fontId="15" fillId="19" borderId="0" xfId="0" applyFont="1" applyFill="1" applyAlignment="1" applyProtection="1">
      <alignment vertical="top" wrapText="1"/>
      <protection locked="0"/>
    </xf>
    <xf numFmtId="0" fontId="8" fillId="19" borderId="0" xfId="0" applyFont="1" applyFill="1" applyAlignment="1" applyProtection="1">
      <alignment vertical="top" wrapText="1"/>
      <protection locked="0"/>
    </xf>
    <xf numFmtId="0" fontId="83" fillId="19" borderId="0" xfId="0" applyFont="1" applyFill="1" applyAlignment="1" applyProtection="1">
      <alignment vertical="top"/>
      <protection locked="0"/>
    </xf>
    <xf numFmtId="3" fontId="8" fillId="2" borderId="113" xfId="0" applyNumberFormat="1" applyFont="1" applyFill="1" applyBorder="1" applyProtection="1">
      <protection locked="0"/>
    </xf>
    <xf numFmtId="164" fontId="14" fillId="8" borderId="127" xfId="0" applyNumberFormat="1" applyFont="1" applyFill="1" applyBorder="1" applyAlignment="1" applyProtection="1">
      <alignment horizontal="left" vertical="top" wrapText="1"/>
      <protection locked="0"/>
    </xf>
    <xf numFmtId="0" fontId="35" fillId="8" borderId="166" xfId="0" applyFont="1" applyFill="1" applyBorder="1" applyAlignment="1" applyProtection="1">
      <alignment horizontal="left" vertical="center" wrapText="1"/>
      <protection locked="0"/>
    </xf>
    <xf numFmtId="0" fontId="44" fillId="8" borderId="166" xfId="0" applyFont="1" applyFill="1" applyBorder="1" applyAlignment="1" applyProtection="1">
      <alignment horizontal="left" vertical="center" wrapText="1"/>
      <protection locked="0"/>
    </xf>
    <xf numFmtId="0" fontId="44" fillId="8" borderId="118" xfId="0" applyFont="1" applyFill="1" applyBorder="1" applyAlignment="1" applyProtection="1">
      <alignment horizontal="left" vertical="center" wrapText="1"/>
      <protection locked="0"/>
    </xf>
    <xf numFmtId="164" fontId="28" fillId="8" borderId="116" xfId="0" applyNumberFormat="1" applyFont="1" applyFill="1" applyBorder="1" applyAlignment="1" applyProtection="1">
      <alignment vertical="top" wrapText="1"/>
      <protection locked="0"/>
    </xf>
    <xf numFmtId="3" fontId="5" fillId="14" borderId="201" xfId="0" applyNumberFormat="1" applyFont="1" applyFill="1" applyBorder="1" applyAlignment="1" applyProtection="1">
      <alignment horizontal="right" vertical="top" wrapText="1"/>
      <protection locked="0"/>
    </xf>
    <xf numFmtId="3" fontId="5" fillId="14" borderId="202" xfId="0" applyNumberFormat="1" applyFont="1" applyFill="1" applyBorder="1" applyAlignment="1" applyProtection="1">
      <alignment horizontal="right" vertical="top" wrapText="1"/>
      <protection locked="0"/>
    </xf>
    <xf numFmtId="0" fontId="20" fillId="14" borderId="205" xfId="0" applyFont="1" applyFill="1" applyBorder="1" applyProtection="1">
      <protection locked="0"/>
    </xf>
    <xf numFmtId="0" fontId="20" fillId="14" borderId="206" xfId="0" applyFont="1" applyFill="1" applyBorder="1" applyProtection="1">
      <protection locked="0"/>
    </xf>
    <xf numFmtId="0" fontId="17" fillId="8" borderId="87" xfId="0" applyFont="1" applyFill="1" applyBorder="1" applyAlignment="1" applyProtection="1">
      <alignment horizontal="center" vertical="center" wrapText="1"/>
      <protection locked="0"/>
    </xf>
    <xf numFmtId="0" fontId="17" fillId="8" borderId="89" xfId="0" applyFont="1" applyFill="1" applyBorder="1" applyAlignment="1" applyProtection="1">
      <alignment horizontal="center" vertical="center" wrapText="1"/>
      <protection locked="0"/>
    </xf>
    <xf numFmtId="0" fontId="17" fillId="8" borderId="91" xfId="0" applyFont="1" applyFill="1" applyBorder="1" applyAlignment="1" applyProtection="1">
      <alignment horizontal="center" vertical="center" wrapText="1"/>
      <protection locked="0"/>
    </xf>
    <xf numFmtId="0" fontId="17" fillId="8" borderId="83" xfId="0" applyFont="1" applyFill="1" applyBorder="1" applyAlignment="1" applyProtection="1">
      <alignment horizontal="center" vertical="center" wrapText="1"/>
      <protection locked="0"/>
    </xf>
    <xf numFmtId="0" fontId="17" fillId="8" borderId="84" xfId="0" applyFont="1" applyFill="1" applyBorder="1" applyAlignment="1" applyProtection="1">
      <alignment horizontal="center" vertical="center" wrapText="1"/>
      <protection locked="0"/>
    </xf>
    <xf numFmtId="3" fontId="17" fillId="8" borderId="129" xfId="0" applyNumberFormat="1" applyFont="1" applyFill="1" applyBorder="1" applyAlignment="1" applyProtection="1">
      <alignment horizontal="center" vertical="center"/>
      <protection locked="0"/>
    </xf>
    <xf numFmtId="3" fontId="17" fillId="8" borderId="84" xfId="0" applyNumberFormat="1" applyFont="1" applyFill="1" applyBorder="1" applyAlignment="1" applyProtection="1">
      <alignment horizontal="center" vertical="center"/>
      <protection locked="0"/>
    </xf>
    <xf numFmtId="0" fontId="83" fillId="3" borderId="216" xfId="0" applyFont="1" applyFill="1" applyBorder="1" applyAlignment="1" applyProtection="1">
      <alignment horizontal="left" vertical="top"/>
      <protection locked="0"/>
    </xf>
    <xf numFmtId="3" fontId="89" fillId="14" borderId="0" xfId="0" applyNumberFormat="1" applyFont="1" applyFill="1" applyAlignment="1" applyProtection="1">
      <alignment wrapText="1"/>
      <protection locked="0"/>
    </xf>
    <xf numFmtId="3" fontId="89" fillId="13" borderId="0" xfId="0" applyNumberFormat="1" applyFont="1" applyFill="1" applyAlignment="1" applyProtection="1">
      <alignment wrapText="1"/>
      <protection locked="0"/>
    </xf>
    <xf numFmtId="3" fontId="5" fillId="19" borderId="0" xfId="0" applyNumberFormat="1" applyFont="1" applyFill="1" applyAlignment="1" applyProtection="1">
      <alignment wrapText="1"/>
      <protection locked="0"/>
    </xf>
    <xf numFmtId="3" fontId="5" fillId="19" borderId="17" xfId="0" applyNumberFormat="1" applyFont="1" applyFill="1" applyBorder="1" applyAlignment="1" applyProtection="1">
      <alignment wrapText="1"/>
      <protection locked="0"/>
    </xf>
    <xf numFmtId="3" fontId="5" fillId="19" borderId="16" xfId="0" applyNumberFormat="1" applyFont="1" applyFill="1" applyBorder="1" applyAlignment="1" applyProtection="1">
      <alignment wrapText="1"/>
      <protection locked="0"/>
    </xf>
    <xf numFmtId="3" fontId="5" fillId="19" borderId="18" xfId="0" applyNumberFormat="1" applyFont="1" applyFill="1" applyBorder="1" applyAlignment="1" applyProtection="1">
      <alignment wrapText="1"/>
      <protection locked="0"/>
    </xf>
    <xf numFmtId="3" fontId="5" fillId="19" borderId="27" xfId="0" applyNumberFormat="1" applyFont="1" applyFill="1" applyBorder="1" applyAlignment="1" applyProtection="1">
      <alignment horizontal="right" vertical="top" wrapText="1"/>
      <protection locked="0"/>
    </xf>
    <xf numFmtId="3" fontId="5" fillId="19" borderId="28" xfId="0" applyNumberFormat="1" applyFont="1" applyFill="1" applyBorder="1" applyAlignment="1" applyProtection="1">
      <alignment horizontal="right" vertical="top" wrapText="1"/>
      <protection locked="0"/>
    </xf>
    <xf numFmtId="3" fontId="5" fillId="19" borderId="32" xfId="0" applyNumberFormat="1" applyFont="1" applyFill="1" applyBorder="1" applyAlignment="1" applyProtection="1">
      <alignment horizontal="right" vertical="top" wrapText="1"/>
      <protection locked="0"/>
    </xf>
    <xf numFmtId="3" fontId="5" fillId="19" borderId="33" xfId="0" applyNumberFormat="1" applyFont="1" applyFill="1" applyBorder="1" applyAlignment="1" applyProtection="1">
      <alignment horizontal="right" vertical="top" wrapText="1"/>
      <protection locked="0"/>
    </xf>
    <xf numFmtId="3" fontId="5" fillId="19" borderId="32" xfId="0" applyNumberFormat="1" applyFont="1" applyFill="1" applyBorder="1" applyAlignment="1" applyProtection="1">
      <alignment wrapText="1"/>
      <protection locked="0"/>
    </xf>
    <xf numFmtId="3" fontId="5" fillId="19" borderId="196" xfId="0" applyNumberFormat="1" applyFont="1" applyFill="1" applyBorder="1" applyAlignment="1" applyProtection="1">
      <alignment horizontal="right" vertical="top" wrapText="1"/>
      <protection locked="0"/>
    </xf>
    <xf numFmtId="3" fontId="5" fillId="19" borderId="26" xfId="0" applyNumberFormat="1" applyFont="1" applyFill="1" applyBorder="1" applyAlignment="1" applyProtection="1">
      <alignment horizontal="right" vertical="top" wrapText="1"/>
      <protection locked="0"/>
    </xf>
    <xf numFmtId="3" fontId="5" fillId="19" borderId="37" xfId="0" applyNumberFormat="1" applyFont="1" applyFill="1" applyBorder="1" applyAlignment="1" applyProtection="1">
      <alignment horizontal="right" vertical="top" wrapText="1"/>
      <protection locked="0"/>
    </xf>
    <xf numFmtId="3" fontId="5" fillId="19" borderId="37" xfId="0" applyNumberFormat="1" applyFont="1" applyFill="1" applyBorder="1" applyAlignment="1" applyProtection="1">
      <alignment horizontal="right" vertical="top"/>
      <protection locked="0"/>
    </xf>
    <xf numFmtId="3" fontId="5" fillId="19" borderId="28" xfId="0" applyNumberFormat="1" applyFont="1" applyFill="1" applyBorder="1" applyAlignment="1" applyProtection="1">
      <alignment horizontal="right" vertical="top"/>
      <protection locked="0"/>
    </xf>
    <xf numFmtId="10" fontId="5" fillId="19" borderId="37" xfId="0" applyNumberFormat="1" applyFont="1" applyFill="1" applyBorder="1" applyAlignment="1" applyProtection="1">
      <alignment horizontal="right" vertical="top"/>
      <protection locked="0"/>
    </xf>
    <xf numFmtId="10" fontId="5" fillId="19" borderId="28" xfId="0" applyNumberFormat="1" applyFont="1" applyFill="1" applyBorder="1" applyAlignment="1" applyProtection="1">
      <alignment horizontal="right" vertical="top"/>
      <protection locked="0"/>
    </xf>
    <xf numFmtId="10" fontId="5" fillId="19" borderId="31" xfId="0" applyNumberFormat="1" applyFont="1" applyFill="1" applyBorder="1" applyAlignment="1" applyProtection="1">
      <alignment wrapText="1"/>
      <protection locked="0"/>
    </xf>
    <xf numFmtId="3" fontId="5" fillId="19" borderId="34" xfId="0" applyNumberFormat="1" applyFont="1" applyFill="1" applyBorder="1" applyAlignment="1" applyProtection="1">
      <alignment wrapText="1"/>
      <protection locked="0"/>
    </xf>
    <xf numFmtId="3" fontId="5" fillId="19" borderId="33" xfId="0" applyNumberFormat="1" applyFont="1" applyFill="1" applyBorder="1" applyAlignment="1" applyProtection="1">
      <alignment wrapText="1"/>
      <protection locked="0"/>
    </xf>
    <xf numFmtId="10" fontId="5" fillId="19" borderId="36" xfId="0" applyNumberFormat="1" applyFont="1" applyFill="1" applyBorder="1" applyAlignment="1" applyProtection="1">
      <alignment wrapText="1"/>
      <protection locked="0"/>
    </xf>
    <xf numFmtId="10" fontId="5" fillId="19" borderId="16" xfId="0" applyNumberFormat="1" applyFont="1" applyFill="1" applyBorder="1" applyAlignment="1" applyProtection="1">
      <alignment wrapText="1"/>
      <protection locked="0"/>
    </xf>
    <xf numFmtId="10" fontId="5" fillId="19" borderId="36" xfId="0" applyNumberFormat="1" applyFont="1" applyFill="1" applyBorder="1" applyProtection="1">
      <protection locked="0"/>
    </xf>
    <xf numFmtId="10" fontId="5" fillId="19" borderId="16" xfId="0" applyNumberFormat="1" applyFont="1" applyFill="1" applyBorder="1" applyProtection="1">
      <protection locked="0"/>
    </xf>
    <xf numFmtId="10" fontId="5" fillId="19" borderId="18" xfId="0" applyNumberFormat="1" applyFont="1" applyFill="1" applyBorder="1" applyProtection="1">
      <protection locked="0"/>
    </xf>
    <xf numFmtId="3" fontId="5" fillId="19" borderId="36" xfId="0" applyNumberFormat="1" applyFont="1" applyFill="1" applyBorder="1" applyAlignment="1" applyProtection="1">
      <alignment wrapText="1"/>
      <protection locked="0"/>
    </xf>
    <xf numFmtId="3" fontId="5" fillId="19" borderId="37" xfId="0" applyNumberFormat="1" applyFont="1" applyFill="1" applyBorder="1" applyProtection="1">
      <protection locked="0"/>
    </xf>
    <xf numFmtId="3" fontId="5" fillId="19" borderId="27" xfId="0" applyNumberFormat="1" applyFont="1" applyFill="1" applyBorder="1" applyProtection="1">
      <protection locked="0"/>
    </xf>
    <xf numFmtId="3" fontId="5" fillId="19" borderId="28" xfId="0" applyNumberFormat="1" applyFont="1" applyFill="1" applyBorder="1" applyProtection="1">
      <protection locked="0"/>
    </xf>
    <xf numFmtId="3" fontId="5" fillId="19" borderId="156" xfId="0" applyNumberFormat="1" applyFont="1" applyFill="1" applyBorder="1" applyProtection="1">
      <protection locked="0"/>
    </xf>
    <xf numFmtId="3" fontId="5" fillId="19" borderId="32" xfId="0" applyNumberFormat="1" applyFont="1" applyFill="1" applyBorder="1" applyProtection="1">
      <protection locked="0"/>
    </xf>
    <xf numFmtId="10" fontId="6" fillId="19" borderId="0" xfId="0" applyNumberFormat="1" applyFont="1" applyFill="1" applyProtection="1">
      <protection locked="0"/>
    </xf>
    <xf numFmtId="10" fontId="5" fillId="19" borderId="0" xfId="0" applyNumberFormat="1" applyFont="1" applyFill="1" applyProtection="1">
      <protection locked="0"/>
    </xf>
    <xf numFmtId="10" fontId="5" fillId="19" borderId="195" xfId="0" applyNumberFormat="1" applyFont="1" applyFill="1" applyBorder="1" applyProtection="1">
      <protection locked="0"/>
    </xf>
    <xf numFmtId="4" fontId="8" fillId="19" borderId="88" xfId="0" applyNumberFormat="1" applyFont="1" applyFill="1" applyBorder="1" applyAlignment="1" applyProtection="1">
      <alignment wrapText="1"/>
      <protection locked="0"/>
    </xf>
    <xf numFmtId="4" fontId="8" fillId="19" borderId="78" xfId="0" applyNumberFormat="1" applyFont="1" applyFill="1" applyBorder="1" applyAlignment="1" applyProtection="1">
      <alignment wrapText="1"/>
      <protection locked="0"/>
    </xf>
    <xf numFmtId="165" fontId="8" fillId="19" borderId="129" xfId="0" applyNumberFormat="1" applyFont="1" applyFill="1" applyBorder="1" applyAlignment="1" applyProtection="1">
      <alignment vertical="center" wrapText="1"/>
      <protection locked="0"/>
    </xf>
    <xf numFmtId="165" fontId="8" fillId="19" borderId="129" xfId="0" applyNumberFormat="1" applyFont="1" applyFill="1" applyBorder="1" applyAlignment="1" applyProtection="1">
      <alignment vertical="center"/>
      <protection locked="0"/>
    </xf>
    <xf numFmtId="165" fontId="8" fillId="19" borderId="84" xfId="0" applyNumberFormat="1" applyFont="1" applyFill="1" applyBorder="1" applyAlignment="1" applyProtection="1">
      <alignment vertical="center"/>
      <protection locked="0"/>
    </xf>
    <xf numFmtId="0" fontId="8" fillId="19" borderId="213" xfId="0" applyFont="1" applyFill="1" applyBorder="1" applyAlignment="1" applyProtection="1">
      <alignment vertical="top" wrapText="1"/>
      <protection locked="0"/>
    </xf>
    <xf numFmtId="9" fontId="8" fillId="19" borderId="87" xfId="0" applyNumberFormat="1" applyFont="1" applyFill="1" applyBorder="1" applyAlignment="1" applyProtection="1">
      <alignment wrapText="1"/>
      <protection locked="0"/>
    </xf>
    <xf numFmtId="3" fontId="89" fillId="19" borderId="35" xfId="0" applyNumberFormat="1" applyFont="1" applyFill="1" applyBorder="1" applyAlignment="1" applyProtection="1">
      <alignment wrapText="1"/>
      <protection locked="0"/>
    </xf>
    <xf numFmtId="4" fontId="89" fillId="19" borderId="30" xfId="0" applyNumberFormat="1" applyFont="1" applyFill="1" applyBorder="1" applyAlignment="1" applyProtection="1">
      <alignment wrapText="1"/>
      <protection locked="0"/>
    </xf>
    <xf numFmtId="4" fontId="89" fillId="19" borderId="30" xfId="0" applyNumberFormat="1" applyFont="1" applyFill="1" applyBorder="1" applyProtection="1">
      <protection locked="0"/>
    </xf>
    <xf numFmtId="4" fontId="89" fillId="19" borderId="31" xfId="0" applyNumberFormat="1" applyFont="1" applyFill="1" applyBorder="1" applyProtection="1">
      <protection locked="0"/>
    </xf>
    <xf numFmtId="4" fontId="89" fillId="19" borderId="29" xfId="0" applyNumberFormat="1" applyFont="1" applyFill="1" applyBorder="1" applyProtection="1">
      <protection locked="0"/>
    </xf>
    <xf numFmtId="3" fontId="81" fillId="19" borderId="113" xfId="0" applyNumberFormat="1" applyFont="1" applyFill="1" applyBorder="1" applyAlignment="1" applyProtection="1">
      <alignment horizontal="right" vertical="center" wrapText="1"/>
      <protection locked="0"/>
    </xf>
    <xf numFmtId="9" fontId="81" fillId="19" borderId="113" xfId="0" applyNumberFormat="1" applyFont="1" applyFill="1" applyBorder="1" applyAlignment="1" applyProtection="1">
      <alignment horizontal="right" vertical="center" wrapText="1"/>
      <protection locked="0"/>
    </xf>
    <xf numFmtId="3" fontId="81" fillId="19" borderId="170" xfId="0" applyNumberFormat="1" applyFont="1" applyFill="1" applyBorder="1" applyAlignment="1" applyProtection="1">
      <alignment horizontal="right" vertical="center" wrapText="1"/>
      <protection locked="0"/>
    </xf>
    <xf numFmtId="3" fontId="81" fillId="19" borderId="170" xfId="0" applyNumberFormat="1" applyFont="1" applyFill="1" applyBorder="1" applyAlignment="1" applyProtection="1">
      <alignment horizontal="right" vertical="center"/>
      <protection locked="0"/>
    </xf>
    <xf numFmtId="10" fontId="81" fillId="19" borderId="170" xfId="0" applyNumberFormat="1" applyFont="1" applyFill="1" applyBorder="1" applyAlignment="1" applyProtection="1">
      <alignment horizontal="right" vertical="center"/>
      <protection locked="0"/>
    </xf>
    <xf numFmtId="165" fontId="8" fillId="19" borderId="81" xfId="0" applyNumberFormat="1" applyFont="1" applyFill="1" applyBorder="1" applyProtection="1">
      <protection locked="0"/>
    </xf>
    <xf numFmtId="165" fontId="8" fillId="19" borderId="0" xfId="0" applyNumberFormat="1" applyFont="1" applyFill="1" applyProtection="1">
      <protection locked="0"/>
    </xf>
    <xf numFmtId="165" fontId="5" fillId="19" borderId="0" xfId="0" applyNumberFormat="1" applyFont="1" applyFill="1" applyProtection="1">
      <protection locked="0"/>
    </xf>
    <xf numFmtId="165" fontId="5" fillId="19" borderId="76" xfId="0" applyNumberFormat="1" applyFont="1" applyFill="1" applyBorder="1" applyProtection="1">
      <protection locked="0"/>
    </xf>
    <xf numFmtId="165" fontId="8" fillId="19" borderId="76" xfId="0" applyNumberFormat="1" applyFont="1" applyFill="1" applyBorder="1" applyProtection="1">
      <protection locked="0"/>
    </xf>
    <xf numFmtId="3" fontId="5" fillId="19" borderId="204" xfId="0" applyNumberFormat="1" applyFont="1" applyFill="1" applyBorder="1" applyAlignment="1" applyProtection="1">
      <alignment horizontal="right" vertical="top"/>
      <protection locked="0"/>
    </xf>
    <xf numFmtId="3" fontId="5" fillId="19" borderId="204" xfId="0" applyNumberFormat="1" applyFont="1" applyFill="1" applyBorder="1" applyProtection="1">
      <protection locked="0"/>
    </xf>
    <xf numFmtId="3" fontId="5" fillId="19" borderId="200" xfId="0" applyNumberFormat="1" applyFont="1" applyFill="1" applyBorder="1" applyAlignment="1" applyProtection="1">
      <alignment horizontal="right" vertical="top" wrapText="1"/>
      <protection locked="0"/>
    </xf>
    <xf numFmtId="3" fontId="5" fillId="19" borderId="200" xfId="0" applyNumberFormat="1" applyFont="1" applyFill="1" applyBorder="1" applyAlignment="1" applyProtection="1">
      <alignment wrapText="1"/>
      <protection locked="0"/>
    </xf>
    <xf numFmtId="3" fontId="10" fillId="19" borderId="31" xfId="0" applyNumberFormat="1" applyFont="1" applyFill="1" applyBorder="1" applyAlignment="1" applyProtection="1">
      <alignment horizontal="right" vertical="top" wrapText="1"/>
      <protection locked="0"/>
    </xf>
    <xf numFmtId="165" fontId="5" fillId="19" borderId="226" xfId="0" applyNumberFormat="1" applyFont="1" applyFill="1" applyBorder="1" applyAlignment="1" applyProtection="1">
      <alignment horizontal="right" vertical="top" wrapText="1"/>
      <protection locked="0"/>
    </xf>
    <xf numFmtId="165" fontId="5" fillId="14" borderId="226" xfId="0" applyNumberFormat="1" applyFont="1" applyFill="1" applyBorder="1" applyAlignment="1" applyProtection="1">
      <alignment horizontal="right" vertical="top" wrapText="1"/>
      <protection locked="0"/>
    </xf>
    <xf numFmtId="4" fontId="5" fillId="14" borderId="226" xfId="0" applyNumberFormat="1" applyFont="1" applyFill="1" applyBorder="1" applyAlignment="1" applyProtection="1">
      <alignment horizontal="right" vertical="top" wrapText="1"/>
      <protection locked="0"/>
    </xf>
    <xf numFmtId="165" fontId="5" fillId="19" borderId="226" xfId="0" applyNumberFormat="1" applyFont="1" applyFill="1" applyBorder="1" applyAlignment="1" applyProtection="1">
      <alignment horizontal="right" vertical="center" wrapText="1"/>
      <protection locked="0"/>
    </xf>
    <xf numFmtId="3" fontId="5" fillId="19" borderId="226" xfId="0" applyNumberFormat="1" applyFont="1" applyFill="1" applyBorder="1" applyAlignment="1" applyProtection="1">
      <alignment horizontal="right" vertical="top" wrapText="1"/>
      <protection locked="0"/>
    </xf>
    <xf numFmtId="0" fontId="0" fillId="0" borderId="0" xfId="0" applyProtection="1">
      <protection locked="0"/>
    </xf>
    <xf numFmtId="0" fontId="31" fillId="19" borderId="0" xfId="0" applyFont="1" applyFill="1" applyAlignment="1" applyProtection="1">
      <alignment horizontal="left" vertical="top"/>
      <protection locked="0"/>
    </xf>
    <xf numFmtId="0" fontId="6" fillId="19" borderId="0" xfId="0" applyFont="1" applyFill="1" applyProtection="1">
      <protection locked="0"/>
    </xf>
    <xf numFmtId="0" fontId="13" fillId="0" borderId="0" xfId="2" applyAlignment="1" applyProtection="1">
      <alignment horizontal="left" vertical="center"/>
      <protection locked="0"/>
    </xf>
    <xf numFmtId="0" fontId="6" fillId="19" borderId="0" xfId="0" applyFont="1" applyFill="1" applyAlignment="1" applyProtection="1">
      <alignment vertical="top" wrapText="1"/>
      <protection locked="0"/>
    </xf>
    <xf numFmtId="0" fontId="13" fillId="0" borderId="0" xfId="2" applyProtection="1">
      <protection locked="0"/>
    </xf>
    <xf numFmtId="0" fontId="6" fillId="0" borderId="0" xfId="0" applyFont="1" applyAlignment="1" applyProtection="1">
      <alignment vertical="top" wrapText="1"/>
      <protection locked="0"/>
    </xf>
    <xf numFmtId="0" fontId="6" fillId="0" borderId="0" xfId="0" applyFont="1" applyProtection="1">
      <protection locked="0"/>
    </xf>
    <xf numFmtId="0" fontId="4" fillId="2" borderId="150" xfId="0" applyFont="1" applyFill="1" applyBorder="1" applyProtection="1">
      <protection locked="0"/>
    </xf>
    <xf numFmtId="3" fontId="4" fillId="2" borderId="146" xfId="0" applyNumberFormat="1" applyFont="1" applyFill="1" applyBorder="1" applyProtection="1">
      <protection locked="0"/>
    </xf>
    <xf numFmtId="0" fontId="4" fillId="2" borderId="151" xfId="0" applyFont="1" applyFill="1" applyBorder="1" applyProtection="1">
      <protection locked="0"/>
    </xf>
    <xf numFmtId="3" fontId="4" fillId="2" borderId="153" xfId="0" applyNumberFormat="1" applyFont="1" applyFill="1" applyBorder="1" applyProtection="1">
      <protection locked="0"/>
    </xf>
    <xf numFmtId="3" fontId="6" fillId="0" borderId="0" xfId="0" applyNumberFormat="1" applyFont="1" applyProtection="1">
      <protection locked="0"/>
    </xf>
    <xf numFmtId="3" fontId="5" fillId="0" borderId="0" xfId="0" applyNumberFormat="1" applyFont="1" applyProtection="1">
      <protection locked="0"/>
    </xf>
    <xf numFmtId="0" fontId="82" fillId="0" borderId="0" xfId="0" applyFont="1" applyAlignment="1" applyProtection="1">
      <alignment vertical="center"/>
      <protection locked="0"/>
    </xf>
    <xf numFmtId="0" fontId="5" fillId="19" borderId="0" xfId="0" applyFont="1" applyFill="1" applyProtection="1">
      <protection locked="0"/>
    </xf>
    <xf numFmtId="0" fontId="85" fillId="19" borderId="0" xfId="0" applyFont="1" applyFill="1" applyAlignment="1" applyProtection="1">
      <alignment horizontal="left" vertical="center"/>
      <protection locked="0"/>
    </xf>
    <xf numFmtId="0" fontId="94" fillId="0" borderId="0" xfId="0" applyFont="1" applyProtection="1">
      <protection locked="0"/>
    </xf>
    <xf numFmtId="0" fontId="5" fillId="0" borderId="0" xfId="0" applyFont="1" applyProtection="1">
      <protection locked="0"/>
    </xf>
    <xf numFmtId="0" fontId="42" fillId="8" borderId="105" xfId="0" applyFont="1" applyFill="1" applyBorder="1" applyAlignment="1" applyProtection="1">
      <alignment horizontal="center" vertical="center"/>
      <protection locked="0"/>
    </xf>
    <xf numFmtId="0" fontId="42" fillId="8" borderId="103" xfId="0" applyFont="1" applyFill="1" applyBorder="1" applyAlignment="1" applyProtection="1">
      <alignment horizontal="center" vertical="center"/>
      <protection locked="0"/>
    </xf>
    <xf numFmtId="0" fontId="42" fillId="8" borderId="104" xfId="0" applyFont="1" applyFill="1" applyBorder="1" applyAlignment="1" applyProtection="1">
      <alignment horizontal="center" vertical="center"/>
      <protection locked="0"/>
    </xf>
    <xf numFmtId="0" fontId="4" fillId="0" borderId="0" xfId="0" applyFont="1" applyProtection="1">
      <protection locked="0"/>
    </xf>
    <xf numFmtId="0" fontId="5" fillId="19" borderId="108" xfId="0" applyFont="1" applyFill="1" applyBorder="1" applyProtection="1">
      <protection locked="0"/>
    </xf>
    <xf numFmtId="0" fontId="5" fillId="19" borderId="109" xfId="0" applyFont="1" applyFill="1" applyBorder="1" applyProtection="1">
      <protection locked="0"/>
    </xf>
    <xf numFmtId="3" fontId="5" fillId="19" borderId="109" xfId="0" applyNumberFormat="1" applyFont="1" applyFill="1" applyBorder="1" applyProtection="1">
      <protection locked="0"/>
    </xf>
    <xf numFmtId="0" fontId="5" fillId="19" borderId="110" xfId="0" applyFont="1" applyFill="1" applyBorder="1" applyProtection="1">
      <protection locked="0"/>
    </xf>
    <xf numFmtId="0" fontId="5" fillId="19" borderId="111" xfId="0" applyFont="1" applyFill="1" applyBorder="1" applyProtection="1">
      <protection locked="0"/>
    </xf>
    <xf numFmtId="3" fontId="5" fillId="19" borderId="0" xfId="0" applyNumberFormat="1" applyFont="1" applyFill="1" applyProtection="1">
      <protection locked="0"/>
    </xf>
    <xf numFmtId="0" fontId="5" fillId="19" borderId="112" xfId="0" applyFont="1" applyFill="1" applyBorder="1" applyProtection="1">
      <protection locked="0"/>
    </xf>
    <xf numFmtId="0" fontId="4" fillId="19" borderId="0" xfId="0" applyFont="1" applyFill="1" applyAlignment="1" applyProtection="1">
      <alignment horizontal="center" vertical="center"/>
      <protection locked="0"/>
    </xf>
    <xf numFmtId="0" fontId="14" fillId="19" borderId="0" xfId="0" applyFont="1" applyFill="1" applyAlignment="1" applyProtection="1">
      <alignment horizontal="left" wrapText="1"/>
      <protection locked="0"/>
    </xf>
    <xf numFmtId="165" fontId="76" fillId="19" borderId="0" xfId="0" applyNumberFormat="1" applyFont="1" applyFill="1" applyAlignment="1" applyProtection="1">
      <alignment horizontal="center"/>
      <protection locked="0"/>
    </xf>
    <xf numFmtId="165" fontId="76" fillId="19" borderId="220" xfId="0" applyNumberFormat="1" applyFont="1" applyFill="1" applyBorder="1" applyAlignment="1" applyProtection="1">
      <alignment horizontal="center"/>
      <protection locked="0"/>
    </xf>
    <xf numFmtId="165" fontId="76" fillId="19" borderId="221" xfId="0" applyNumberFormat="1" applyFont="1" applyFill="1" applyBorder="1" applyAlignment="1" applyProtection="1">
      <alignment horizontal="center"/>
      <protection locked="0"/>
    </xf>
    <xf numFmtId="0" fontId="5" fillId="19" borderId="221" xfId="0" applyFont="1" applyFill="1" applyBorder="1" applyProtection="1">
      <protection locked="0"/>
    </xf>
    <xf numFmtId="0" fontId="5" fillId="19" borderId="222" xfId="0" applyFont="1" applyFill="1" applyBorder="1" applyProtection="1">
      <protection locked="0"/>
    </xf>
    <xf numFmtId="0" fontId="5" fillId="19" borderId="0" xfId="0" applyFont="1" applyFill="1" applyAlignment="1" applyProtection="1">
      <alignment wrapText="1"/>
      <protection locked="0"/>
    </xf>
    <xf numFmtId="0" fontId="5" fillId="19" borderId="32" xfId="0" applyFont="1" applyFill="1" applyBorder="1" applyProtection="1">
      <protection locked="0"/>
    </xf>
    <xf numFmtId="0" fontId="59" fillId="19" borderId="0" xfId="2" applyFont="1" applyFill="1" applyAlignment="1" applyProtection="1">
      <alignment wrapText="1"/>
      <protection locked="0"/>
    </xf>
    <xf numFmtId="0" fontId="5" fillId="19" borderId="17" xfId="0" applyFont="1" applyFill="1" applyBorder="1" applyProtection="1">
      <protection locked="0"/>
    </xf>
    <xf numFmtId="0" fontId="5" fillId="19" borderId="17" xfId="0" applyFont="1" applyFill="1" applyBorder="1" applyAlignment="1" applyProtection="1">
      <alignment wrapText="1"/>
      <protection locked="0"/>
    </xf>
    <xf numFmtId="0" fontId="87" fillId="0" borderId="0" xfId="0" applyFont="1" applyAlignment="1" applyProtection="1">
      <alignment horizontal="left" vertical="top"/>
      <protection locked="0"/>
    </xf>
    <xf numFmtId="0" fontId="5" fillId="0" borderId="32" xfId="0" applyFont="1" applyBorder="1" applyProtection="1">
      <protection locked="0"/>
    </xf>
    <xf numFmtId="0" fontId="4" fillId="6" borderId="227" xfId="0" applyFont="1" applyFill="1" applyBorder="1" applyAlignment="1" applyProtection="1">
      <alignment horizontal="left" vertical="top" wrapText="1"/>
      <protection locked="0"/>
    </xf>
    <xf numFmtId="0" fontId="12" fillId="6" borderId="228" xfId="0" applyFont="1" applyFill="1" applyBorder="1" applyAlignment="1" applyProtection="1">
      <alignment horizontal="left" vertical="top" wrapText="1"/>
      <protection locked="0"/>
    </xf>
    <xf numFmtId="0" fontId="35" fillId="19" borderId="0" xfId="0" applyFont="1" applyFill="1" applyAlignment="1" applyProtection="1">
      <alignment vertical="center" wrapText="1"/>
      <protection locked="0"/>
    </xf>
    <xf numFmtId="0" fontId="5" fillId="6" borderId="229" xfId="0" applyFont="1" applyFill="1" applyBorder="1" applyAlignment="1" applyProtection="1">
      <alignment vertical="top" wrapText="1"/>
      <protection locked="0"/>
    </xf>
    <xf numFmtId="0" fontId="5" fillId="14" borderId="226" xfId="0" applyFont="1" applyFill="1" applyBorder="1" applyAlignment="1" applyProtection="1">
      <alignment wrapText="1"/>
      <protection locked="0"/>
    </xf>
    <xf numFmtId="0" fontId="30" fillId="19" borderId="0" xfId="0" applyFont="1" applyFill="1" applyAlignment="1" applyProtection="1">
      <alignment vertical="top" wrapText="1"/>
      <protection locked="0"/>
    </xf>
    <xf numFmtId="0" fontId="5" fillId="6" borderId="229" xfId="0" applyFont="1" applyFill="1" applyBorder="1" applyAlignment="1" applyProtection="1">
      <alignment wrapText="1"/>
      <protection locked="0"/>
    </xf>
    <xf numFmtId="3" fontId="5" fillId="19" borderId="226" xfId="0" applyNumberFormat="1" applyFont="1" applyFill="1" applyBorder="1" applyAlignment="1" applyProtection="1">
      <alignment vertical="center" wrapText="1"/>
      <protection locked="0"/>
    </xf>
    <xf numFmtId="0" fontId="5" fillId="6" borderId="230" xfId="0" applyFont="1" applyFill="1" applyBorder="1" applyAlignment="1" applyProtection="1">
      <alignment vertical="top" wrapText="1"/>
      <protection locked="0"/>
    </xf>
    <xf numFmtId="165" fontId="5" fillId="19" borderId="231" xfId="0" applyNumberFormat="1" applyFont="1" applyFill="1" applyBorder="1" applyAlignment="1" applyProtection="1">
      <alignment horizontal="right" vertical="top" wrapText="1"/>
      <protection locked="0"/>
    </xf>
    <xf numFmtId="0" fontId="87" fillId="0" borderId="225" xfId="0" applyFont="1" applyBorder="1" applyAlignment="1" applyProtection="1">
      <alignment horizontal="left" vertical="top"/>
      <protection locked="0"/>
    </xf>
    <xf numFmtId="0" fontId="86" fillId="19" borderId="0" xfId="0" applyFont="1" applyFill="1" applyAlignment="1" applyProtection="1">
      <alignment horizontal="left" vertical="top"/>
      <protection locked="0"/>
    </xf>
    <xf numFmtId="165" fontId="5" fillId="19" borderId="0" xfId="0" applyNumberFormat="1" applyFont="1" applyFill="1" applyAlignment="1" applyProtection="1">
      <alignment horizontal="right" vertical="top" wrapText="1"/>
      <protection locked="0"/>
    </xf>
    <xf numFmtId="4" fontId="5" fillId="19" borderId="0" xfId="0" applyNumberFormat="1" applyFont="1" applyFill="1" applyAlignment="1" applyProtection="1">
      <alignment horizontal="right" vertical="top" wrapText="1"/>
      <protection locked="0"/>
    </xf>
    <xf numFmtId="0" fontId="5" fillId="19" borderId="0" xfId="0" applyFont="1" applyFill="1" applyAlignment="1" applyProtection="1">
      <alignment horizontal="left" vertical="top" wrapText="1"/>
      <protection locked="0"/>
    </xf>
    <xf numFmtId="0" fontId="6" fillId="19" borderId="0" xfId="0" applyFont="1" applyFill="1" applyAlignment="1" applyProtection="1">
      <alignment wrapText="1"/>
      <protection locked="0"/>
    </xf>
    <xf numFmtId="0" fontId="4" fillId="19" borderId="0" xfId="0" applyFont="1" applyFill="1" applyProtection="1">
      <protection locked="0"/>
    </xf>
    <xf numFmtId="0" fontId="14" fillId="8" borderId="26" xfId="0" applyFont="1" applyFill="1" applyBorder="1" applyAlignment="1" applyProtection="1">
      <alignment horizontal="left" vertical="top" wrapText="1"/>
      <protection locked="0"/>
    </xf>
    <xf numFmtId="0" fontId="35" fillId="8" borderId="26" xfId="0" applyFont="1" applyFill="1" applyBorder="1" applyAlignment="1" applyProtection="1">
      <alignment horizontal="left" vertical="center" wrapText="1"/>
      <protection locked="0"/>
    </xf>
    <xf numFmtId="0" fontId="35" fillId="8" borderId="0" xfId="0" applyFont="1" applyFill="1" applyAlignment="1" applyProtection="1">
      <alignment horizontal="left" vertical="center" wrapText="1"/>
      <protection locked="0"/>
    </xf>
    <xf numFmtId="0" fontId="33" fillId="8" borderId="0" xfId="0" applyFont="1" applyFill="1" applyAlignment="1" applyProtection="1">
      <alignment wrapText="1"/>
      <protection locked="0"/>
    </xf>
    <xf numFmtId="4" fontId="32" fillId="19" borderId="0" xfId="0" applyNumberFormat="1" applyFont="1" applyFill="1" applyAlignment="1" applyProtection="1">
      <alignment wrapText="1"/>
      <protection locked="0"/>
    </xf>
    <xf numFmtId="165" fontId="21" fillId="14" borderId="34" xfId="0" applyNumberFormat="1" applyFont="1" applyFill="1" applyBorder="1" applyAlignment="1" applyProtection="1">
      <alignment wrapText="1"/>
      <protection locked="0"/>
    </xf>
    <xf numFmtId="4" fontId="21" fillId="14" borderId="37" xfId="0" applyNumberFormat="1" applyFont="1" applyFill="1" applyBorder="1" applyAlignment="1" applyProtection="1">
      <alignment wrapText="1"/>
      <protection locked="0"/>
    </xf>
    <xf numFmtId="3" fontId="21" fillId="14" borderId="16" xfId="0" applyNumberFormat="1" applyFont="1" applyFill="1" applyBorder="1" applyAlignment="1" applyProtection="1">
      <alignment wrapText="1"/>
      <protection locked="0"/>
    </xf>
    <xf numFmtId="3" fontId="21" fillId="14" borderId="0" xfId="0" applyNumberFormat="1" applyFont="1" applyFill="1" applyAlignment="1" applyProtection="1">
      <alignment wrapText="1"/>
      <protection locked="0"/>
    </xf>
    <xf numFmtId="0" fontId="21" fillId="14" borderId="34" xfId="0" applyFont="1" applyFill="1" applyBorder="1" applyProtection="1">
      <protection locked="0"/>
    </xf>
    <xf numFmtId="0" fontId="16" fillId="8" borderId="0" xfId="0" applyFont="1" applyFill="1" applyAlignment="1" applyProtection="1">
      <alignment horizontal="right" wrapText="1"/>
      <protection locked="0"/>
    </xf>
    <xf numFmtId="165" fontId="21" fillId="14" borderId="32" xfId="0" applyNumberFormat="1" applyFont="1" applyFill="1" applyBorder="1" applyAlignment="1" applyProtection="1">
      <alignment wrapText="1"/>
      <protection locked="0"/>
    </xf>
    <xf numFmtId="3" fontId="21" fillId="14" borderId="27" xfId="0" applyNumberFormat="1" applyFont="1" applyFill="1" applyBorder="1" applyAlignment="1" applyProtection="1">
      <alignment wrapText="1"/>
      <protection locked="0"/>
    </xf>
    <xf numFmtId="0" fontId="21" fillId="14" borderId="32" xfId="0" applyFont="1" applyFill="1" applyBorder="1" applyProtection="1">
      <protection locked="0"/>
    </xf>
    <xf numFmtId="165" fontId="21" fillId="13" borderId="32" xfId="0" applyNumberFormat="1" applyFont="1" applyFill="1" applyBorder="1" applyAlignment="1" applyProtection="1">
      <alignment wrapText="1"/>
      <protection locked="0"/>
    </xf>
    <xf numFmtId="3" fontId="21" fillId="13" borderId="27" xfId="0" applyNumberFormat="1" applyFont="1" applyFill="1" applyBorder="1" applyAlignment="1" applyProtection="1">
      <alignment wrapText="1"/>
      <protection locked="0"/>
    </xf>
    <xf numFmtId="3" fontId="21" fillId="13" borderId="16" xfId="0" applyNumberFormat="1" applyFont="1" applyFill="1" applyBorder="1" applyAlignment="1" applyProtection="1">
      <alignment wrapText="1"/>
      <protection locked="0"/>
    </xf>
    <xf numFmtId="3" fontId="21" fillId="13" borderId="0" xfId="0" applyNumberFormat="1" applyFont="1" applyFill="1" applyAlignment="1" applyProtection="1">
      <alignment wrapText="1"/>
      <protection locked="0"/>
    </xf>
    <xf numFmtId="0" fontId="21" fillId="13" borderId="32" xfId="0" applyFont="1" applyFill="1" applyBorder="1" applyProtection="1">
      <protection locked="0"/>
    </xf>
    <xf numFmtId="165" fontId="21" fillId="14" borderId="33" xfId="0" applyNumberFormat="1" applyFont="1" applyFill="1" applyBorder="1" applyAlignment="1" applyProtection="1">
      <alignment wrapText="1"/>
      <protection locked="0"/>
    </xf>
    <xf numFmtId="3" fontId="21" fillId="14" borderId="28" xfId="0" applyNumberFormat="1" applyFont="1" applyFill="1" applyBorder="1" applyAlignment="1" applyProtection="1">
      <alignment wrapText="1"/>
      <protection locked="0"/>
    </xf>
    <xf numFmtId="3" fontId="21" fillId="14" borderId="18" xfId="0" applyNumberFormat="1" applyFont="1" applyFill="1" applyBorder="1" applyAlignment="1" applyProtection="1">
      <alignment wrapText="1"/>
      <protection locked="0"/>
    </xf>
    <xf numFmtId="3" fontId="21" fillId="14" borderId="17" xfId="0" applyNumberFormat="1" applyFont="1" applyFill="1" applyBorder="1" applyAlignment="1" applyProtection="1">
      <alignment wrapText="1"/>
      <protection locked="0"/>
    </xf>
    <xf numFmtId="0" fontId="21" fillId="14" borderId="33" xfId="0" applyFont="1" applyFill="1" applyBorder="1" applyProtection="1">
      <protection locked="0"/>
    </xf>
    <xf numFmtId="165" fontId="21" fillId="14" borderId="27" xfId="0" applyNumberFormat="1" applyFont="1" applyFill="1" applyBorder="1" applyAlignment="1" applyProtection="1">
      <alignment wrapText="1"/>
      <protection locked="0"/>
    </xf>
    <xf numFmtId="165" fontId="21" fillId="13" borderId="27" xfId="0" applyNumberFormat="1" applyFont="1" applyFill="1" applyBorder="1" applyAlignment="1" applyProtection="1">
      <alignment wrapText="1"/>
      <protection locked="0"/>
    </xf>
    <xf numFmtId="0" fontId="33" fillId="8" borderId="26" xfId="0" applyFont="1" applyFill="1" applyBorder="1" applyAlignment="1" applyProtection="1">
      <alignment horizontal="right" wrapText="1"/>
      <protection locked="0"/>
    </xf>
    <xf numFmtId="3" fontId="29" fillId="19" borderId="31" xfId="0" applyNumberFormat="1" applyFont="1" applyFill="1" applyBorder="1" applyAlignment="1" applyProtection="1">
      <alignment wrapText="1"/>
      <protection locked="0"/>
    </xf>
    <xf numFmtId="165" fontId="29" fillId="13" borderId="29" xfId="0" applyNumberFormat="1" applyFont="1" applyFill="1" applyBorder="1" applyAlignment="1" applyProtection="1">
      <alignment wrapText="1"/>
      <protection locked="0"/>
    </xf>
    <xf numFmtId="3" fontId="26" fillId="13" borderId="29" xfId="0" applyNumberFormat="1" applyFont="1" applyFill="1" applyBorder="1" applyAlignment="1" applyProtection="1">
      <alignment wrapText="1"/>
      <protection locked="0"/>
    </xf>
    <xf numFmtId="3" fontId="26" fillId="13" borderId="30" xfId="0" applyNumberFormat="1" applyFont="1" applyFill="1" applyBorder="1" applyAlignment="1" applyProtection="1">
      <alignment wrapText="1"/>
      <protection locked="0"/>
    </xf>
    <xf numFmtId="0" fontId="26" fillId="13" borderId="30" xfId="0" applyFont="1" applyFill="1" applyBorder="1" applyProtection="1">
      <protection locked="0"/>
    </xf>
    <xf numFmtId="0" fontId="4" fillId="0" borderId="32" xfId="0" applyFont="1" applyBorder="1" applyProtection="1">
      <protection locked="0"/>
    </xf>
    <xf numFmtId="3" fontId="5" fillId="14" borderId="37" xfId="0" applyNumberFormat="1" applyFont="1" applyFill="1" applyBorder="1" applyAlignment="1" applyProtection="1">
      <alignment wrapText="1"/>
      <protection locked="0"/>
    </xf>
    <xf numFmtId="3" fontId="5" fillId="14" borderId="27" xfId="0" applyNumberFormat="1" applyFont="1" applyFill="1" applyBorder="1" applyAlignment="1" applyProtection="1">
      <alignment wrapText="1"/>
      <protection locked="0"/>
    </xf>
    <xf numFmtId="0" fontId="20" fillId="14" borderId="32" xfId="0" applyFont="1" applyFill="1" applyBorder="1" applyProtection="1">
      <protection locked="0"/>
    </xf>
    <xf numFmtId="0" fontId="20" fillId="14" borderId="33" xfId="0" applyFont="1" applyFill="1" applyBorder="1" applyProtection="1">
      <protection locked="0"/>
    </xf>
    <xf numFmtId="0" fontId="14" fillId="8" borderId="26" xfId="0" applyFont="1" applyFill="1" applyBorder="1" applyAlignment="1" applyProtection="1">
      <alignment horizontal="left" vertical="center" wrapText="1"/>
      <protection locked="0"/>
    </xf>
    <xf numFmtId="0" fontId="35" fillId="8" borderId="31" xfId="0" applyFont="1" applyFill="1" applyBorder="1" applyAlignment="1" applyProtection="1">
      <alignment horizontal="left" vertical="center" wrapText="1"/>
      <protection locked="0"/>
    </xf>
    <xf numFmtId="0" fontId="33" fillId="8" borderId="27" xfId="0" applyFont="1" applyFill="1" applyBorder="1" applyAlignment="1" applyProtection="1">
      <alignment wrapText="1"/>
      <protection locked="0"/>
    </xf>
    <xf numFmtId="3" fontId="5" fillId="19" borderId="27" xfId="0" applyNumberFormat="1" applyFont="1" applyFill="1" applyBorder="1" applyAlignment="1" applyProtection="1">
      <alignment wrapText="1"/>
      <protection locked="0"/>
    </xf>
    <xf numFmtId="0" fontId="5" fillId="14" borderId="16" xfId="0" applyFont="1" applyFill="1" applyBorder="1" applyProtection="1">
      <protection locked="0"/>
    </xf>
    <xf numFmtId="0" fontId="16" fillId="8" borderId="27" xfId="0" applyFont="1" applyFill="1" applyBorder="1" applyAlignment="1" applyProtection="1">
      <alignment horizontal="right" vertical="top" wrapText="1"/>
      <protection locked="0"/>
    </xf>
    <xf numFmtId="165" fontId="20" fillId="14" borderId="27" xfId="0" applyNumberFormat="1" applyFont="1" applyFill="1" applyBorder="1" applyAlignment="1" applyProtection="1">
      <alignment horizontal="right" vertical="top" wrapText="1"/>
      <protection locked="0"/>
    </xf>
    <xf numFmtId="0" fontId="20" fillId="14" borderId="16" xfId="0" applyFont="1" applyFill="1" applyBorder="1" applyAlignment="1" applyProtection="1">
      <alignment horizontal="right" vertical="top"/>
      <protection locked="0"/>
    </xf>
    <xf numFmtId="0" fontId="16" fillId="8" borderId="28" xfId="0" applyFont="1" applyFill="1" applyBorder="1" applyAlignment="1" applyProtection="1">
      <alignment horizontal="right" vertical="top" wrapText="1"/>
      <protection locked="0"/>
    </xf>
    <xf numFmtId="165" fontId="20" fillId="13" borderId="28" xfId="0" applyNumberFormat="1" applyFont="1" applyFill="1" applyBorder="1" applyAlignment="1" applyProtection="1">
      <alignment horizontal="right" vertical="top" wrapText="1"/>
      <protection locked="0"/>
    </xf>
    <xf numFmtId="0" fontId="20" fillId="13" borderId="18" xfId="0" applyFont="1" applyFill="1" applyBorder="1" applyAlignment="1" applyProtection="1">
      <alignment vertical="top"/>
      <protection locked="0"/>
    </xf>
    <xf numFmtId="165" fontId="5" fillId="14" borderId="27" xfId="0" applyNumberFormat="1" applyFont="1" applyFill="1" applyBorder="1" applyAlignment="1" applyProtection="1">
      <alignment wrapText="1"/>
      <protection locked="0"/>
    </xf>
    <xf numFmtId="3" fontId="20" fillId="14" borderId="27" xfId="0" applyNumberFormat="1" applyFont="1" applyFill="1" applyBorder="1" applyAlignment="1" applyProtection="1">
      <alignment wrapText="1"/>
      <protection locked="0"/>
    </xf>
    <xf numFmtId="0" fontId="20" fillId="14" borderId="16" xfId="0" applyFont="1" applyFill="1" applyBorder="1" applyProtection="1">
      <protection locked="0"/>
    </xf>
    <xf numFmtId="0" fontId="35" fillId="8" borderId="36" xfId="0" applyFont="1" applyFill="1" applyBorder="1" applyAlignment="1" applyProtection="1">
      <alignment horizontal="left" vertical="center" wrapText="1"/>
      <protection locked="0"/>
    </xf>
    <xf numFmtId="0" fontId="35" fillId="8" borderId="29" xfId="0" applyFont="1" applyFill="1" applyBorder="1" applyAlignment="1" applyProtection="1">
      <alignment horizontal="left" vertical="center" wrapText="1"/>
      <protection locked="0"/>
    </xf>
    <xf numFmtId="0" fontId="35" fillId="8" borderId="199" xfId="0" applyFont="1" applyFill="1" applyBorder="1" applyAlignment="1" applyProtection="1">
      <alignment horizontal="left" vertical="center" wrapText="1"/>
      <protection locked="0"/>
    </xf>
    <xf numFmtId="0" fontId="35" fillId="8" borderId="203" xfId="0" applyFont="1" applyFill="1" applyBorder="1" applyAlignment="1" applyProtection="1">
      <alignment horizontal="left" vertical="center" wrapText="1"/>
      <protection locked="0"/>
    </xf>
    <xf numFmtId="9" fontId="5" fillId="14" borderId="85" xfId="0" applyNumberFormat="1" applyFont="1" applyFill="1" applyBorder="1" applyAlignment="1" applyProtection="1">
      <alignment wrapText="1"/>
      <protection locked="0"/>
    </xf>
    <xf numFmtId="9" fontId="5" fillId="14" borderId="0" xfId="0" applyNumberFormat="1" applyFont="1" applyFill="1" applyAlignment="1" applyProtection="1">
      <alignment wrapText="1"/>
      <protection locked="0"/>
    </xf>
    <xf numFmtId="3" fontId="5" fillId="19" borderId="199" xfId="0" applyNumberFormat="1" applyFont="1" applyFill="1" applyBorder="1" applyAlignment="1" applyProtection="1">
      <alignment wrapText="1"/>
      <protection locked="0"/>
    </xf>
    <xf numFmtId="3" fontId="19" fillId="19" borderId="203" xfId="0" applyNumberFormat="1" applyFont="1" applyFill="1" applyBorder="1" applyProtection="1">
      <protection locked="0"/>
    </xf>
    <xf numFmtId="0" fontId="5" fillId="14" borderId="203" xfId="0" applyFont="1" applyFill="1" applyBorder="1" applyProtection="1">
      <protection locked="0"/>
    </xf>
    <xf numFmtId="0" fontId="5" fillId="14" borderId="199" xfId="0" applyFont="1" applyFill="1" applyBorder="1" applyProtection="1">
      <protection locked="0"/>
    </xf>
    <xf numFmtId="9" fontId="20" fillId="14" borderId="86" xfId="0" applyNumberFormat="1" applyFont="1" applyFill="1" applyBorder="1" applyAlignment="1" applyProtection="1">
      <alignment horizontal="right" vertical="top" wrapText="1"/>
      <protection locked="0"/>
    </xf>
    <xf numFmtId="3" fontId="20" fillId="14" borderId="0" xfId="0" applyNumberFormat="1" applyFont="1" applyFill="1" applyAlignment="1" applyProtection="1">
      <alignment horizontal="right" vertical="top" wrapText="1"/>
      <protection locked="0"/>
    </xf>
    <xf numFmtId="4" fontId="21" fillId="14" borderId="204" xfId="0" applyNumberFormat="1" applyFont="1" applyFill="1" applyBorder="1" applyAlignment="1" applyProtection="1">
      <alignment horizontal="right" vertical="top"/>
      <protection locked="0"/>
    </xf>
    <xf numFmtId="0" fontId="21" fillId="14" borderId="204" xfId="0" applyFont="1" applyFill="1" applyBorder="1" applyAlignment="1" applyProtection="1">
      <alignment horizontal="right" vertical="top"/>
      <protection locked="0"/>
    </xf>
    <xf numFmtId="0" fontId="21" fillId="14" borderId="200" xfId="0" applyFont="1" applyFill="1" applyBorder="1" applyAlignment="1" applyProtection="1">
      <alignment horizontal="right" vertical="top"/>
      <protection locked="0"/>
    </xf>
    <xf numFmtId="9" fontId="20" fillId="14" borderId="87" xfId="0" applyNumberFormat="1" applyFont="1" applyFill="1" applyBorder="1" applyAlignment="1" applyProtection="1">
      <alignment horizontal="right" vertical="top" wrapText="1"/>
      <protection locked="0"/>
    </xf>
    <xf numFmtId="3" fontId="20" fillId="14" borderId="17" xfId="0" applyNumberFormat="1" applyFont="1" applyFill="1" applyBorder="1" applyAlignment="1" applyProtection="1">
      <alignment horizontal="right" vertical="top" wrapText="1"/>
      <protection locked="0"/>
    </xf>
    <xf numFmtId="3" fontId="5" fillId="14" borderId="33" xfId="0" applyNumberFormat="1" applyFont="1" applyFill="1" applyBorder="1" applyAlignment="1" applyProtection="1">
      <alignment horizontal="right" vertical="top" wrapText="1"/>
      <protection locked="0"/>
    </xf>
    <xf numFmtId="0" fontId="21" fillId="14" borderId="205" xfId="0" applyFont="1" applyFill="1" applyBorder="1" applyProtection="1">
      <protection locked="0"/>
    </xf>
    <xf numFmtId="0" fontId="21" fillId="14" borderId="205" xfId="0" applyFont="1" applyFill="1" applyBorder="1" applyAlignment="1" applyProtection="1">
      <alignment vertical="top"/>
      <protection locked="0"/>
    </xf>
    <xf numFmtId="0" fontId="21" fillId="14" borderId="201" xfId="0" applyFont="1" applyFill="1" applyBorder="1" applyAlignment="1" applyProtection="1">
      <alignment vertical="top"/>
      <protection locked="0"/>
    </xf>
    <xf numFmtId="9" fontId="20" fillId="14" borderId="86" xfId="0" applyNumberFormat="1" applyFont="1" applyFill="1" applyBorder="1" applyAlignment="1" applyProtection="1">
      <alignment wrapText="1"/>
      <protection locked="0"/>
    </xf>
    <xf numFmtId="3" fontId="20" fillId="14" borderId="0" xfId="0" applyNumberFormat="1" applyFont="1" applyFill="1" applyAlignment="1" applyProtection="1">
      <alignment wrapText="1"/>
      <protection locked="0"/>
    </xf>
    <xf numFmtId="4" fontId="21" fillId="14" borderId="204" xfId="0" applyNumberFormat="1" applyFont="1" applyFill="1" applyBorder="1" applyProtection="1">
      <protection locked="0"/>
    </xf>
    <xf numFmtId="0" fontId="21" fillId="14" borderId="204" xfId="0" applyFont="1" applyFill="1" applyBorder="1" applyProtection="1">
      <protection locked="0"/>
    </xf>
    <xf numFmtId="0" fontId="21" fillId="14" borderId="200" xfId="0" applyFont="1" applyFill="1" applyBorder="1" applyProtection="1">
      <protection locked="0"/>
    </xf>
    <xf numFmtId="9" fontId="20" fillId="14" borderId="209" xfId="0" applyNumberFormat="1" applyFont="1" applyFill="1" applyBorder="1" applyAlignment="1" applyProtection="1">
      <alignment horizontal="right" vertical="top" wrapText="1"/>
      <protection locked="0"/>
    </xf>
    <xf numFmtId="3" fontId="20" fillId="14" borderId="197" xfId="0" applyNumberFormat="1" applyFont="1" applyFill="1" applyBorder="1" applyAlignment="1" applyProtection="1">
      <alignment horizontal="right" vertical="top" wrapText="1"/>
      <protection locked="0"/>
    </xf>
    <xf numFmtId="3" fontId="5" fillId="14" borderId="208" xfId="0" applyNumberFormat="1" applyFont="1" applyFill="1" applyBorder="1" applyAlignment="1" applyProtection="1">
      <alignment horizontal="right" vertical="top" wrapText="1"/>
      <protection locked="0"/>
    </xf>
    <xf numFmtId="0" fontId="21" fillId="14" borderId="206" xfId="0" applyFont="1" applyFill="1" applyBorder="1" applyProtection="1">
      <protection locked="0"/>
    </xf>
    <xf numFmtId="0" fontId="21" fillId="14" borderId="202" xfId="0" applyFont="1" applyFill="1" applyBorder="1" applyProtection="1">
      <protection locked="0"/>
    </xf>
    <xf numFmtId="4" fontId="5" fillId="19" borderId="0" xfId="0" applyNumberFormat="1" applyFont="1" applyFill="1" applyAlignment="1" applyProtection="1">
      <alignment wrapText="1"/>
      <protection locked="0"/>
    </xf>
    <xf numFmtId="0" fontId="5" fillId="19" borderId="193" xfId="0" applyFont="1" applyFill="1" applyBorder="1" applyProtection="1">
      <protection locked="0"/>
    </xf>
    <xf numFmtId="0" fontId="3" fillId="19" borderId="0" xfId="0" applyFont="1" applyFill="1" applyAlignment="1" applyProtection="1">
      <alignment horizontal="center"/>
      <protection locked="0"/>
    </xf>
    <xf numFmtId="0" fontId="39" fillId="19" borderId="0" xfId="0" applyFont="1" applyFill="1" applyAlignment="1" applyProtection="1">
      <alignment horizontal="center" wrapText="1"/>
      <protection locked="0"/>
    </xf>
    <xf numFmtId="0" fontId="14" fillId="19" borderId="0" xfId="0" applyFont="1" applyFill="1" applyAlignment="1" applyProtection="1">
      <alignment horizontal="left" vertical="top"/>
      <protection locked="0"/>
    </xf>
    <xf numFmtId="4" fontId="35" fillId="8" borderId="37" xfId="0" applyNumberFormat="1" applyFont="1" applyFill="1" applyBorder="1" applyAlignment="1" applyProtection="1">
      <alignment horizontal="left" vertical="center" wrapText="1"/>
      <protection locked="0"/>
    </xf>
    <xf numFmtId="0" fontId="44" fillId="8" borderId="37" xfId="0" applyFont="1" applyFill="1" applyBorder="1" applyAlignment="1" applyProtection="1">
      <alignment horizontal="left" vertical="center" wrapText="1"/>
      <protection locked="0"/>
    </xf>
    <xf numFmtId="0" fontId="16" fillId="19" borderId="0" xfId="0" applyFont="1" applyFill="1" applyAlignment="1" applyProtection="1">
      <alignment horizontal="left" vertical="top"/>
      <protection locked="0"/>
    </xf>
    <xf numFmtId="0" fontId="16" fillId="19" borderId="32" xfId="0" applyFont="1" applyFill="1" applyBorder="1" applyAlignment="1" applyProtection="1">
      <alignment horizontal="left" vertical="top"/>
      <protection locked="0"/>
    </xf>
    <xf numFmtId="0" fontId="16" fillId="0" borderId="0" xfId="0" applyFont="1" applyAlignment="1" applyProtection="1">
      <alignment horizontal="left" vertical="top"/>
      <protection locked="0"/>
    </xf>
    <xf numFmtId="3" fontId="21" fillId="14" borderId="26" xfId="0" applyNumberFormat="1" applyFont="1" applyFill="1" applyBorder="1" applyAlignment="1" applyProtection="1">
      <alignment horizontal="right" vertical="top" wrapText="1"/>
      <protection locked="0"/>
    </xf>
    <xf numFmtId="3" fontId="20" fillId="14" borderId="28" xfId="0" applyNumberFormat="1" applyFont="1" applyFill="1" applyBorder="1" applyAlignment="1" applyProtection="1">
      <alignment horizontal="right" vertical="top" wrapText="1"/>
      <protection locked="0"/>
    </xf>
    <xf numFmtId="166" fontId="21" fillId="14" borderId="30" xfId="0" applyNumberFormat="1" applyFont="1" applyFill="1" applyBorder="1" applyAlignment="1" applyProtection="1">
      <alignment horizontal="right" vertical="top" wrapText="1"/>
      <protection locked="0"/>
    </xf>
    <xf numFmtId="4" fontId="8" fillId="0" borderId="0" xfId="0" applyNumberFormat="1" applyFont="1" applyAlignment="1" applyProtection="1">
      <alignment wrapText="1"/>
      <protection locked="0"/>
    </xf>
    <xf numFmtId="3" fontId="8" fillId="0" borderId="0" xfId="0" applyNumberFormat="1" applyFont="1" applyAlignment="1" applyProtection="1">
      <alignment wrapText="1"/>
      <protection locked="0"/>
    </xf>
    <xf numFmtId="0" fontId="8" fillId="0" borderId="0" xfId="0" applyFont="1" applyProtection="1">
      <protection locked="0"/>
    </xf>
    <xf numFmtId="0" fontId="8" fillId="19" borderId="0" xfId="0" applyFont="1" applyFill="1" applyProtection="1">
      <protection locked="0"/>
    </xf>
    <xf numFmtId="0" fontId="4" fillId="19" borderId="0" xfId="0" applyFont="1" applyFill="1" applyAlignment="1" applyProtection="1">
      <alignment horizontal="left" vertical="top"/>
      <protection locked="0"/>
    </xf>
    <xf numFmtId="0" fontId="15" fillId="8" borderId="26" xfId="0" applyFont="1" applyFill="1" applyBorder="1" applyAlignment="1" applyProtection="1">
      <alignment horizontal="left" vertical="top" wrapText="1"/>
      <protection locked="0"/>
    </xf>
    <xf numFmtId="3" fontId="35" fillId="8" borderId="37" xfId="0" applyNumberFormat="1" applyFont="1" applyFill="1" applyBorder="1" applyAlignment="1" applyProtection="1">
      <alignment horizontal="left" vertical="center" wrapText="1"/>
      <protection locked="0"/>
    </xf>
    <xf numFmtId="165" fontId="35" fillId="8" borderId="37" xfId="0" applyNumberFormat="1" applyFont="1" applyFill="1" applyBorder="1" applyAlignment="1" applyProtection="1">
      <alignment horizontal="left" vertical="center" wrapText="1"/>
      <protection locked="0"/>
    </xf>
    <xf numFmtId="0" fontId="35" fillId="8" borderId="37" xfId="0" applyFont="1" applyFill="1" applyBorder="1" applyAlignment="1" applyProtection="1">
      <alignment vertical="center" wrapText="1"/>
      <protection locked="0"/>
    </xf>
    <xf numFmtId="10" fontId="35" fillId="8" borderId="37" xfId="0" applyNumberFormat="1" applyFont="1" applyFill="1" applyBorder="1" applyAlignment="1" applyProtection="1">
      <alignment vertical="center" wrapText="1"/>
      <protection locked="0"/>
    </xf>
    <xf numFmtId="0" fontId="5" fillId="19" borderId="0" xfId="0" applyFont="1" applyFill="1" applyAlignment="1" applyProtection="1">
      <alignment horizontal="left" vertical="top"/>
      <protection locked="0"/>
    </xf>
    <xf numFmtId="0" fontId="5" fillId="0" borderId="32" xfId="0" applyFont="1" applyBorder="1" applyAlignment="1" applyProtection="1">
      <alignment horizontal="left" vertical="top"/>
      <protection locked="0"/>
    </xf>
    <xf numFmtId="0" fontId="5" fillId="0" borderId="0" xfId="0" applyFont="1" applyAlignment="1" applyProtection="1">
      <alignment horizontal="left" vertical="top"/>
      <protection locked="0"/>
    </xf>
    <xf numFmtId="0" fontId="16" fillId="8" borderId="34" xfId="0" applyFont="1" applyFill="1" applyBorder="1" applyAlignment="1" applyProtection="1">
      <alignment horizontal="left" wrapText="1"/>
      <protection locked="0"/>
    </xf>
    <xf numFmtId="3" fontId="20" fillId="14" borderId="37" xfId="0" applyNumberFormat="1" applyFont="1" applyFill="1" applyBorder="1" applyAlignment="1" applyProtection="1">
      <alignment horizontal="right" vertical="top"/>
      <protection locked="0"/>
    </xf>
    <xf numFmtId="0" fontId="16" fillId="8" borderId="33" xfId="0" applyFont="1" applyFill="1" applyBorder="1" applyAlignment="1" applyProtection="1">
      <alignment horizontal="left" wrapText="1"/>
      <protection locked="0"/>
    </xf>
    <xf numFmtId="3" fontId="20" fillId="14" borderId="28" xfId="0" applyNumberFormat="1" applyFont="1" applyFill="1" applyBorder="1" applyAlignment="1" applyProtection="1">
      <alignment horizontal="right" vertical="top"/>
      <protection locked="0"/>
    </xf>
    <xf numFmtId="0" fontId="5" fillId="0" borderId="0" xfId="0" applyFont="1" applyAlignment="1" applyProtection="1">
      <alignment horizontal="left" wrapText="1"/>
      <protection locked="0"/>
    </xf>
    <xf numFmtId="4" fontId="5" fillId="0" borderId="0" xfId="0" applyNumberFormat="1" applyFont="1" applyAlignment="1" applyProtection="1">
      <alignment horizontal="left" wrapText="1"/>
      <protection locked="0"/>
    </xf>
    <xf numFmtId="4" fontId="16" fillId="8" borderId="34" xfId="0" applyNumberFormat="1" applyFont="1" applyFill="1" applyBorder="1" applyAlignment="1" applyProtection="1">
      <alignment horizontal="left" vertical="center" wrapText="1"/>
      <protection locked="0"/>
    </xf>
    <xf numFmtId="0" fontId="16" fillId="8" borderId="36" xfId="0" applyFont="1" applyFill="1" applyBorder="1" applyAlignment="1" applyProtection="1">
      <alignment vertical="center" wrapText="1"/>
      <protection locked="0"/>
    </xf>
    <xf numFmtId="0" fontId="5" fillId="14" borderId="29" xfId="0" applyFont="1" applyFill="1" applyBorder="1" applyAlignment="1" applyProtection="1">
      <alignment horizontal="center" vertical="center" wrapText="1"/>
      <protection locked="0"/>
    </xf>
    <xf numFmtId="0" fontId="39" fillId="19" borderId="0" xfId="0" applyFont="1" applyFill="1" applyAlignment="1" applyProtection="1">
      <alignment vertical="top" wrapText="1"/>
      <protection locked="0"/>
    </xf>
    <xf numFmtId="0" fontId="14" fillId="8" borderId="26" xfId="0" applyFont="1" applyFill="1" applyBorder="1" applyAlignment="1" applyProtection="1">
      <alignment wrapText="1"/>
      <protection locked="0"/>
    </xf>
    <xf numFmtId="0" fontId="44" fillId="8" borderId="37" xfId="0" applyFont="1" applyFill="1" applyBorder="1" applyAlignment="1" applyProtection="1">
      <alignment vertical="center" wrapText="1"/>
      <protection locked="0"/>
    </xf>
    <xf numFmtId="0" fontId="44" fillId="8" borderId="41" xfId="0" applyFont="1" applyFill="1" applyBorder="1" applyAlignment="1" applyProtection="1">
      <alignment vertical="center" wrapText="1"/>
      <protection locked="0"/>
    </xf>
    <xf numFmtId="10" fontId="44" fillId="8" borderId="37" xfId="0" applyNumberFormat="1" applyFont="1" applyFill="1" applyBorder="1" applyAlignment="1" applyProtection="1">
      <alignment vertical="center" wrapText="1"/>
      <protection locked="0"/>
    </xf>
    <xf numFmtId="0" fontId="44" fillId="8" borderId="36" xfId="0" applyFont="1" applyFill="1" applyBorder="1" applyAlignment="1" applyProtection="1">
      <alignment vertical="center" wrapText="1"/>
      <protection locked="0"/>
    </xf>
    <xf numFmtId="0" fontId="16" fillId="19" borderId="0" xfId="0" applyFont="1" applyFill="1" applyAlignment="1" applyProtection="1">
      <alignment wrapText="1"/>
      <protection locked="0"/>
    </xf>
    <xf numFmtId="0" fontId="5" fillId="0" borderId="32" xfId="0" applyFont="1" applyBorder="1" applyAlignment="1" applyProtection="1">
      <alignment wrapText="1"/>
      <protection locked="0"/>
    </xf>
    <xf numFmtId="0" fontId="5" fillId="0" borderId="0" xfId="0" applyFont="1" applyAlignment="1" applyProtection="1">
      <alignment wrapText="1"/>
      <protection locked="0"/>
    </xf>
    <xf numFmtId="0" fontId="16" fillId="8" borderId="32" xfId="0" applyFont="1" applyFill="1" applyBorder="1" applyAlignment="1" applyProtection="1">
      <alignment horizontal="right" wrapText="1"/>
      <protection locked="0"/>
    </xf>
    <xf numFmtId="4" fontId="21" fillId="14" borderId="34" xfId="0" applyNumberFormat="1" applyFont="1" applyFill="1" applyBorder="1" applyAlignment="1" applyProtection="1">
      <alignment wrapText="1"/>
      <protection locked="0"/>
    </xf>
    <xf numFmtId="4" fontId="21" fillId="14" borderId="34" xfId="0" applyNumberFormat="1" applyFont="1" applyFill="1" applyBorder="1" applyProtection="1">
      <protection locked="0"/>
    </xf>
    <xf numFmtId="4" fontId="21" fillId="14" borderId="37" xfId="0" applyNumberFormat="1" applyFont="1" applyFill="1" applyBorder="1" applyProtection="1">
      <protection locked="0"/>
    </xf>
    <xf numFmtId="3" fontId="21" fillId="14" borderId="35" xfId="0" applyNumberFormat="1" applyFont="1" applyFill="1" applyBorder="1" applyProtection="1">
      <protection locked="0"/>
    </xf>
    <xf numFmtId="3" fontId="21" fillId="14" borderId="37" xfId="0" applyNumberFormat="1" applyFont="1" applyFill="1" applyBorder="1" applyProtection="1">
      <protection locked="0"/>
    </xf>
    <xf numFmtId="4" fontId="21" fillId="13" borderId="32" xfId="0" applyNumberFormat="1" applyFont="1" applyFill="1" applyBorder="1" applyAlignment="1" applyProtection="1">
      <alignment wrapText="1"/>
      <protection locked="0"/>
    </xf>
    <xf numFmtId="4" fontId="21" fillId="13" borderId="27" xfId="0" applyNumberFormat="1" applyFont="1" applyFill="1" applyBorder="1" applyAlignment="1" applyProtection="1">
      <alignment wrapText="1"/>
      <protection locked="0"/>
    </xf>
    <xf numFmtId="4" fontId="21" fillId="13" borderId="32" xfId="0" applyNumberFormat="1" applyFont="1" applyFill="1" applyBorder="1" applyProtection="1">
      <protection locked="0"/>
    </xf>
    <xf numFmtId="4" fontId="21" fillId="13" borderId="27" xfId="0" applyNumberFormat="1" applyFont="1" applyFill="1" applyBorder="1" applyProtection="1">
      <protection locked="0"/>
    </xf>
    <xf numFmtId="3" fontId="21" fillId="13" borderId="0" xfId="0" applyNumberFormat="1" applyFont="1" applyFill="1" applyProtection="1">
      <protection locked="0"/>
    </xf>
    <xf numFmtId="3" fontId="21" fillId="13" borderId="27" xfId="0" applyNumberFormat="1" applyFont="1" applyFill="1" applyBorder="1" applyProtection="1">
      <protection locked="0"/>
    </xf>
    <xf numFmtId="4" fontId="21" fillId="14" borderId="32" xfId="0" applyNumberFormat="1" applyFont="1" applyFill="1" applyBorder="1" applyAlignment="1" applyProtection="1">
      <alignment wrapText="1"/>
      <protection locked="0"/>
    </xf>
    <xf numFmtId="4" fontId="21" fillId="14" borderId="27" xfId="0" applyNumberFormat="1" applyFont="1" applyFill="1" applyBorder="1" applyAlignment="1" applyProtection="1">
      <alignment wrapText="1"/>
      <protection locked="0"/>
    </xf>
    <xf numFmtId="4" fontId="21" fillId="14" borderId="32" xfId="0" applyNumberFormat="1" applyFont="1" applyFill="1" applyBorder="1" applyProtection="1">
      <protection locked="0"/>
    </xf>
    <xf numFmtId="4" fontId="21" fillId="14" borderId="27" xfId="0" applyNumberFormat="1" applyFont="1" applyFill="1" applyBorder="1" applyProtection="1">
      <protection locked="0"/>
    </xf>
    <xf numFmtId="3" fontId="21" fillId="14" borderId="0" xfId="0" applyNumberFormat="1" applyFont="1" applyFill="1" applyProtection="1">
      <protection locked="0"/>
    </xf>
    <xf numFmtId="3" fontId="21" fillId="14" borderId="27" xfId="0" applyNumberFormat="1" applyFont="1" applyFill="1" applyBorder="1" applyProtection="1">
      <protection locked="0"/>
    </xf>
    <xf numFmtId="3" fontId="21" fillId="14" borderId="1" xfId="0" applyNumberFormat="1" applyFont="1" applyFill="1" applyBorder="1" applyAlignment="1" applyProtection="1">
      <alignment wrapText="1"/>
      <protection locked="0"/>
    </xf>
    <xf numFmtId="4" fontId="21" fillId="14" borderId="33" xfId="0" applyNumberFormat="1" applyFont="1" applyFill="1" applyBorder="1" applyAlignment="1" applyProtection="1">
      <alignment wrapText="1"/>
      <protection locked="0"/>
    </xf>
    <xf numFmtId="4" fontId="21" fillId="14" borderId="28" xfId="0" applyNumberFormat="1" applyFont="1" applyFill="1" applyBorder="1" applyAlignment="1" applyProtection="1">
      <alignment wrapText="1"/>
      <protection locked="0"/>
    </xf>
    <xf numFmtId="4" fontId="21" fillId="14" borderId="33" xfId="0" applyNumberFormat="1" applyFont="1" applyFill="1" applyBorder="1" applyProtection="1">
      <protection locked="0"/>
    </xf>
    <xf numFmtId="4" fontId="21" fillId="14" borderId="28" xfId="0" applyNumberFormat="1" applyFont="1" applyFill="1" applyBorder="1" applyProtection="1">
      <protection locked="0"/>
    </xf>
    <xf numFmtId="3" fontId="21" fillId="14" borderId="28" xfId="0" applyNumberFormat="1" applyFont="1" applyFill="1" applyBorder="1" applyProtection="1">
      <protection locked="0"/>
    </xf>
    <xf numFmtId="0" fontId="46" fillId="8" borderId="29" xfId="0" applyFont="1" applyFill="1" applyBorder="1" applyAlignment="1" applyProtection="1">
      <alignment wrapText="1"/>
      <protection locked="0"/>
    </xf>
    <xf numFmtId="3" fontId="21" fillId="13" borderId="29" xfId="0" applyNumberFormat="1" applyFont="1" applyFill="1" applyBorder="1" applyAlignment="1" applyProtection="1">
      <alignment wrapText="1"/>
      <protection locked="0"/>
    </xf>
    <xf numFmtId="3" fontId="21" fillId="13" borderId="28" xfId="0" applyNumberFormat="1" applyFont="1" applyFill="1" applyBorder="1" applyAlignment="1" applyProtection="1">
      <alignment wrapText="1"/>
      <protection locked="0"/>
    </xf>
    <xf numFmtId="3" fontId="21" fillId="13" borderId="30" xfId="0" applyNumberFormat="1" applyFont="1" applyFill="1" applyBorder="1" applyAlignment="1" applyProtection="1">
      <alignment wrapText="1"/>
      <protection locked="0"/>
    </xf>
    <xf numFmtId="3" fontId="21" fillId="13" borderId="26" xfId="0" applyNumberFormat="1" applyFont="1" applyFill="1" applyBorder="1" applyAlignment="1" applyProtection="1">
      <alignment wrapText="1"/>
      <protection locked="0"/>
    </xf>
    <xf numFmtId="3" fontId="21" fillId="13" borderId="17" xfId="0" applyNumberFormat="1" applyFont="1" applyFill="1" applyBorder="1" applyAlignment="1" applyProtection="1">
      <alignment wrapText="1"/>
      <protection locked="0"/>
    </xf>
    <xf numFmtId="3" fontId="21" fillId="13" borderId="18" xfId="0" applyNumberFormat="1" applyFont="1" applyFill="1" applyBorder="1" applyAlignment="1" applyProtection="1">
      <alignment wrapText="1"/>
      <protection locked="0"/>
    </xf>
    <xf numFmtId="0" fontId="46" fillId="19" borderId="0" xfId="0" applyFont="1" applyFill="1" applyAlignment="1" applyProtection="1">
      <alignment wrapText="1"/>
      <protection locked="0"/>
    </xf>
    <xf numFmtId="3" fontId="21" fillId="19" borderId="0" xfId="0" applyNumberFormat="1" applyFont="1" applyFill="1" applyAlignment="1" applyProtection="1">
      <alignment wrapText="1"/>
      <protection locked="0"/>
    </xf>
    <xf numFmtId="3" fontId="62" fillId="8" borderId="37" xfId="0" applyNumberFormat="1" applyFont="1" applyFill="1" applyBorder="1" applyAlignment="1" applyProtection="1">
      <alignment horizontal="left" vertical="center" wrapText="1"/>
      <protection locked="0"/>
    </xf>
    <xf numFmtId="3" fontId="44" fillId="8" borderId="37" xfId="0" applyNumberFormat="1" applyFont="1" applyFill="1" applyBorder="1" applyAlignment="1" applyProtection="1">
      <alignment horizontal="left" vertical="center" wrapText="1"/>
      <protection locked="0"/>
    </xf>
    <xf numFmtId="4" fontId="44" fillId="8" borderId="37" xfId="0" applyNumberFormat="1" applyFont="1" applyFill="1" applyBorder="1" applyAlignment="1" applyProtection="1">
      <alignment horizontal="left" vertical="center" wrapText="1"/>
      <protection locked="0"/>
    </xf>
    <xf numFmtId="10" fontId="44" fillId="8" borderId="36" xfId="0" applyNumberFormat="1" applyFont="1" applyFill="1" applyBorder="1" applyAlignment="1" applyProtection="1">
      <alignment vertical="center" wrapText="1"/>
      <protection locked="0"/>
    </xf>
    <xf numFmtId="0" fontId="16" fillId="8" borderId="32" xfId="0" applyFont="1" applyFill="1" applyBorder="1" applyAlignment="1" applyProtection="1">
      <alignment horizontal="right" wrapText="1" indent="1"/>
      <protection locked="0"/>
    </xf>
    <xf numFmtId="3" fontId="21" fillId="14" borderId="37" xfId="0" applyNumberFormat="1" applyFont="1" applyFill="1" applyBorder="1" applyAlignment="1" applyProtection="1">
      <alignment wrapText="1"/>
      <protection locked="0"/>
    </xf>
    <xf numFmtId="3" fontId="21" fillId="14" borderId="34" xfId="0" applyNumberFormat="1" applyFont="1" applyFill="1" applyBorder="1" applyAlignment="1" applyProtection="1">
      <alignment wrapText="1"/>
      <protection locked="0"/>
    </xf>
    <xf numFmtId="3" fontId="21" fillId="14" borderId="85" xfId="0" applyNumberFormat="1" applyFont="1" applyFill="1" applyBorder="1" applyAlignment="1" applyProtection="1">
      <alignment wrapText="1"/>
      <protection locked="0"/>
    </xf>
    <xf numFmtId="3" fontId="21" fillId="14" borderId="36" xfId="0" applyNumberFormat="1" applyFont="1" applyFill="1" applyBorder="1" applyAlignment="1" applyProtection="1">
      <alignment wrapText="1"/>
      <protection locked="0"/>
    </xf>
    <xf numFmtId="3" fontId="21" fillId="14" borderId="35" xfId="0" applyNumberFormat="1" applyFont="1" applyFill="1" applyBorder="1" applyAlignment="1" applyProtection="1">
      <alignment wrapText="1"/>
      <protection locked="0"/>
    </xf>
    <xf numFmtId="3" fontId="21" fillId="13" borderId="32" xfId="0" applyNumberFormat="1" applyFont="1" applyFill="1" applyBorder="1" applyAlignment="1" applyProtection="1">
      <alignment wrapText="1"/>
      <protection locked="0"/>
    </xf>
    <xf numFmtId="3" fontId="21" fillId="13" borderId="86" xfId="0" applyNumberFormat="1" applyFont="1" applyFill="1" applyBorder="1" applyAlignment="1" applyProtection="1">
      <alignment wrapText="1"/>
      <protection locked="0"/>
    </xf>
    <xf numFmtId="0" fontId="0" fillId="0" borderId="76" xfId="0" applyBorder="1" applyProtection="1">
      <protection locked="0"/>
    </xf>
    <xf numFmtId="3" fontId="21" fillId="14" borderId="32" xfId="0" applyNumberFormat="1" applyFont="1" applyFill="1" applyBorder="1" applyAlignment="1" applyProtection="1">
      <alignment wrapText="1"/>
      <protection locked="0"/>
    </xf>
    <xf numFmtId="3" fontId="21" fillId="14" borderId="86" xfId="0" applyNumberFormat="1" applyFont="1" applyFill="1" applyBorder="1" applyAlignment="1" applyProtection="1">
      <alignment wrapText="1"/>
      <protection locked="0"/>
    </xf>
    <xf numFmtId="3" fontId="21" fillId="14" borderId="33" xfId="0" applyNumberFormat="1" applyFont="1" applyFill="1" applyBorder="1" applyAlignment="1" applyProtection="1">
      <alignment wrapText="1"/>
      <protection locked="0"/>
    </xf>
    <xf numFmtId="0" fontId="16" fillId="8" borderId="34" xfId="0" applyFont="1" applyFill="1" applyBorder="1" applyAlignment="1" applyProtection="1">
      <alignment horizontal="right" wrapText="1" indent="1"/>
      <protection locked="0"/>
    </xf>
    <xf numFmtId="0" fontId="16" fillId="8" borderId="33" xfId="0" applyFont="1" applyFill="1" applyBorder="1" applyAlignment="1" applyProtection="1">
      <alignment horizontal="right" wrapText="1" indent="1"/>
      <protection locked="0"/>
    </xf>
    <xf numFmtId="3" fontId="21" fillId="14" borderId="87" xfId="0" applyNumberFormat="1" applyFont="1" applyFill="1" applyBorder="1" applyAlignment="1" applyProtection="1">
      <alignment wrapText="1"/>
      <protection locked="0"/>
    </xf>
    <xf numFmtId="0" fontId="8" fillId="19" borderId="0" xfId="0" applyFont="1" applyFill="1" applyAlignment="1" applyProtection="1">
      <alignment wrapText="1"/>
      <protection locked="0"/>
    </xf>
    <xf numFmtId="0" fontId="8" fillId="0" borderId="32" xfId="0" applyFont="1" applyBorder="1" applyProtection="1">
      <protection locked="0"/>
    </xf>
    <xf numFmtId="0" fontId="42" fillId="19" borderId="0" xfId="0" applyFont="1" applyFill="1" applyAlignment="1" applyProtection="1">
      <alignment horizontal="left" vertical="top" wrapText="1"/>
      <protection locked="0"/>
    </xf>
    <xf numFmtId="0" fontId="8" fillId="19" borderId="32" xfId="0" applyFont="1" applyFill="1" applyBorder="1" applyProtection="1">
      <protection locked="0"/>
    </xf>
    <xf numFmtId="0" fontId="4" fillId="0" borderId="0" xfId="0" applyFont="1" applyAlignment="1" applyProtection="1">
      <alignment vertical="center"/>
      <protection locked="0"/>
    </xf>
    <xf numFmtId="0" fontId="14" fillId="8" borderId="85" xfId="0" applyFont="1" applyFill="1" applyBorder="1" applyAlignment="1" applyProtection="1">
      <alignment vertical="center" wrapText="1"/>
      <protection locked="0"/>
    </xf>
    <xf numFmtId="0" fontId="14" fillId="8" borderId="85" xfId="0" applyFont="1" applyFill="1" applyBorder="1" applyAlignment="1" applyProtection="1">
      <alignment horizontal="center" vertical="center"/>
      <protection locked="0"/>
    </xf>
    <xf numFmtId="0" fontId="14" fillId="8" borderId="88" xfId="0" applyFont="1" applyFill="1" applyBorder="1" applyAlignment="1" applyProtection="1">
      <alignment horizontal="center" vertical="center"/>
      <protection locked="0"/>
    </xf>
    <xf numFmtId="0" fontId="4" fillId="0" borderId="88" xfId="0" applyFont="1" applyBorder="1" applyAlignment="1" applyProtection="1">
      <alignment horizontal="center" vertical="center"/>
      <protection locked="0"/>
    </xf>
    <xf numFmtId="0" fontId="14" fillId="8" borderId="203" xfId="0" applyFont="1" applyFill="1" applyBorder="1" applyAlignment="1" applyProtection="1">
      <alignment horizontal="left" vertical="top"/>
      <protection locked="0"/>
    </xf>
    <xf numFmtId="0" fontId="14" fillId="8" borderId="204" xfId="0" applyFont="1" applyFill="1" applyBorder="1" applyAlignment="1" applyProtection="1">
      <alignment horizontal="left" vertical="top" wrapText="1"/>
      <protection locked="0"/>
    </xf>
    <xf numFmtId="166" fontId="34" fillId="13" borderId="0" xfId="0" applyNumberFormat="1" applyFont="1" applyFill="1" applyProtection="1">
      <protection locked="0"/>
    </xf>
    <xf numFmtId="166" fontId="34" fillId="13" borderId="195" xfId="0" applyNumberFormat="1" applyFont="1" applyFill="1" applyBorder="1" applyProtection="1">
      <protection locked="0"/>
    </xf>
    <xf numFmtId="0" fontId="4" fillId="0" borderId="78" xfId="0" applyFont="1" applyBorder="1" applyAlignment="1" applyProtection="1">
      <alignment horizontal="center" vertical="center"/>
      <protection locked="0"/>
    </xf>
    <xf numFmtId="0" fontId="14" fillId="8" borderId="206" xfId="0" applyFont="1" applyFill="1" applyBorder="1" applyAlignment="1" applyProtection="1">
      <alignment horizontal="left" vertical="top" wrapText="1"/>
      <protection locked="0"/>
    </xf>
    <xf numFmtId="166" fontId="34" fillId="13" borderId="197" xfId="0" applyNumberFormat="1" applyFont="1" applyFill="1" applyBorder="1" applyProtection="1">
      <protection locked="0"/>
    </xf>
    <xf numFmtId="166" fontId="34" fillId="13" borderId="198" xfId="0" applyNumberFormat="1" applyFont="1" applyFill="1" applyBorder="1" applyProtection="1">
      <protection locked="0"/>
    </xf>
    <xf numFmtId="165" fontId="8" fillId="19" borderId="0" xfId="0" applyNumberFormat="1" applyFont="1" applyFill="1" applyAlignment="1" applyProtection="1">
      <alignment wrapText="1"/>
      <protection locked="0"/>
    </xf>
    <xf numFmtId="165" fontId="30" fillId="19" borderId="0" xfId="0" applyNumberFormat="1" applyFont="1" applyFill="1" applyAlignment="1" applyProtection="1">
      <alignment wrapText="1"/>
      <protection locked="0"/>
    </xf>
    <xf numFmtId="0" fontId="14" fillId="8" borderId="82" xfId="0" applyFont="1" applyFill="1" applyBorder="1" applyAlignment="1" applyProtection="1">
      <alignment vertical="center" wrapText="1"/>
      <protection locked="0"/>
    </xf>
    <xf numFmtId="0" fontId="14" fillId="8" borderId="0" xfId="0" applyFont="1" applyFill="1" applyAlignment="1" applyProtection="1">
      <alignment horizontal="center" vertical="center" wrapText="1"/>
      <protection locked="0"/>
    </xf>
    <xf numFmtId="0" fontId="14" fillId="8" borderId="0" xfId="0" applyFont="1" applyFill="1" applyAlignment="1" applyProtection="1">
      <alignment horizontal="center" vertical="center"/>
      <protection locked="0"/>
    </xf>
    <xf numFmtId="0" fontId="17" fillId="8" borderId="85" xfId="0" applyFont="1" applyFill="1" applyBorder="1" applyAlignment="1" applyProtection="1">
      <alignment horizontal="right" vertical="center" wrapText="1"/>
      <protection locked="0"/>
    </xf>
    <xf numFmtId="0" fontId="12" fillId="19" borderId="85" xfId="0" applyFont="1" applyFill="1" applyBorder="1" applyAlignment="1" applyProtection="1">
      <alignment horizontal="center" vertical="center"/>
      <protection locked="0"/>
    </xf>
    <xf numFmtId="0" fontId="35" fillId="8" borderId="0" xfId="0" applyFont="1" applyFill="1" applyAlignment="1" applyProtection="1">
      <alignment wrapText="1"/>
      <protection locked="0"/>
    </xf>
    <xf numFmtId="4" fontId="30" fillId="13" borderId="81" xfId="0" applyNumberFormat="1" applyFont="1" applyFill="1" applyBorder="1" applyAlignment="1" applyProtection="1">
      <alignment wrapText="1"/>
      <protection locked="0"/>
    </xf>
    <xf numFmtId="4" fontId="30" fillId="13" borderId="90" xfId="0" applyNumberFormat="1" applyFont="1" applyFill="1" applyBorder="1" applyAlignment="1" applyProtection="1">
      <alignment wrapText="1"/>
      <protection locked="0"/>
    </xf>
    <xf numFmtId="4" fontId="30" fillId="13" borderId="0" xfId="0" applyNumberFormat="1" applyFont="1" applyFill="1" applyAlignment="1" applyProtection="1">
      <alignment wrapText="1"/>
      <protection locked="0"/>
    </xf>
    <xf numFmtId="4" fontId="30" fillId="13" borderId="76" xfId="0" applyNumberFormat="1" applyFont="1" applyFill="1" applyBorder="1" applyAlignment="1" applyProtection="1">
      <alignment wrapText="1"/>
      <protection locked="0"/>
    </xf>
    <xf numFmtId="0" fontId="12" fillId="19" borderId="213" xfId="0" applyFont="1" applyFill="1" applyBorder="1" applyAlignment="1" applyProtection="1">
      <alignment horizontal="center" vertical="center"/>
      <protection locked="0"/>
    </xf>
    <xf numFmtId="0" fontId="17" fillId="8" borderId="83" xfId="0" applyFont="1" applyFill="1" applyBorder="1" applyAlignment="1" applyProtection="1">
      <alignment vertical="center" wrapText="1"/>
      <protection locked="0"/>
    </xf>
    <xf numFmtId="0" fontId="30" fillId="13" borderId="83" xfId="0" applyFont="1" applyFill="1" applyBorder="1" applyAlignment="1" applyProtection="1">
      <alignment wrapText="1"/>
      <protection locked="0"/>
    </xf>
    <xf numFmtId="0" fontId="16" fillId="8" borderId="85" xfId="0" applyFont="1" applyFill="1" applyBorder="1" applyAlignment="1" applyProtection="1">
      <alignment vertical="center"/>
      <protection locked="0"/>
    </xf>
    <xf numFmtId="0" fontId="16" fillId="8" borderId="86" xfId="0" applyFont="1" applyFill="1" applyBorder="1" applyAlignment="1" applyProtection="1">
      <alignment vertical="center"/>
      <protection locked="0"/>
    </xf>
    <xf numFmtId="0" fontId="17" fillId="8" borderId="0" xfId="0" applyFont="1" applyFill="1" applyAlignment="1" applyProtection="1">
      <alignment horizontal="right" vertical="center"/>
      <protection locked="0"/>
    </xf>
    <xf numFmtId="0" fontId="14" fillId="8" borderId="86" xfId="0" applyFont="1" applyFill="1" applyBorder="1" applyAlignment="1" applyProtection="1">
      <alignment vertical="center"/>
      <protection locked="0"/>
    </xf>
    <xf numFmtId="165" fontId="30" fillId="14" borderId="0" xfId="0" applyNumberFormat="1" applyFont="1" applyFill="1" applyProtection="1">
      <protection locked="0"/>
    </xf>
    <xf numFmtId="165" fontId="30" fillId="14" borderId="76" xfId="0" applyNumberFormat="1" applyFont="1" applyFill="1" applyBorder="1" applyProtection="1">
      <protection locked="0"/>
    </xf>
    <xf numFmtId="0" fontId="8" fillId="19" borderId="82" xfId="0" applyFont="1" applyFill="1" applyBorder="1" applyAlignment="1" applyProtection="1">
      <alignment horizontal="center" vertical="center"/>
      <protection locked="0"/>
    </xf>
    <xf numFmtId="0" fontId="14" fillId="8" borderId="87" xfId="0" applyFont="1" applyFill="1" applyBorder="1" applyAlignment="1" applyProtection="1">
      <alignment vertical="center"/>
      <protection locked="0"/>
    </xf>
    <xf numFmtId="165" fontId="30" fillId="14" borderId="91" xfId="0" applyNumberFormat="1" applyFont="1" applyFill="1" applyBorder="1" applyProtection="1">
      <protection locked="0"/>
    </xf>
    <xf numFmtId="165" fontId="30" fillId="14" borderId="92" xfId="0" applyNumberFormat="1" applyFont="1" applyFill="1" applyBorder="1" applyProtection="1">
      <protection locked="0"/>
    </xf>
    <xf numFmtId="0" fontId="8" fillId="0" borderId="8" xfId="0" applyFont="1" applyBorder="1" applyAlignment="1" applyProtection="1">
      <alignment horizontal="center" wrapText="1"/>
      <protection locked="0"/>
    </xf>
    <xf numFmtId="0" fontId="17" fillId="8" borderId="34" xfId="0" applyFont="1" applyFill="1" applyBorder="1" applyAlignment="1" applyProtection="1">
      <alignment wrapText="1"/>
      <protection locked="0"/>
    </xf>
    <xf numFmtId="0" fontId="48" fillId="8" borderId="37" xfId="0" applyFont="1" applyFill="1" applyBorder="1" applyAlignment="1" applyProtection="1">
      <alignment wrapText="1"/>
      <protection locked="0"/>
    </xf>
    <xf numFmtId="0" fontId="35" fillId="8" borderId="0" xfId="0" applyFont="1" applyFill="1" applyProtection="1">
      <protection locked="0"/>
    </xf>
    <xf numFmtId="0" fontId="35" fillId="8" borderId="35" xfId="0" applyFont="1" applyFill="1" applyBorder="1" applyProtection="1">
      <protection locked="0"/>
    </xf>
    <xf numFmtId="0" fontId="35" fillId="0" borderId="32" xfId="0" applyFont="1" applyBorder="1" applyProtection="1">
      <protection locked="0"/>
    </xf>
    <xf numFmtId="0" fontId="35" fillId="0" borderId="0" xfId="0" applyFont="1" applyProtection="1">
      <protection locked="0"/>
    </xf>
    <xf numFmtId="0" fontId="17" fillId="8" borderId="35" xfId="0" applyFont="1" applyFill="1" applyBorder="1" applyAlignment="1" applyProtection="1">
      <alignment horizontal="right" wrapText="1"/>
      <protection locked="0"/>
    </xf>
    <xf numFmtId="3" fontId="88" fillId="14" borderId="37" xfId="0" applyNumberFormat="1" applyFont="1" applyFill="1" applyBorder="1" applyAlignment="1" applyProtection="1">
      <alignment horizontal="right" wrapText="1"/>
      <protection locked="0"/>
    </xf>
    <xf numFmtId="3" fontId="12" fillId="0" borderId="32" xfId="0" applyNumberFormat="1" applyFont="1" applyBorder="1" applyAlignment="1" applyProtection="1">
      <alignment wrapText="1"/>
      <protection locked="0"/>
    </xf>
    <xf numFmtId="3" fontId="12" fillId="0" borderId="0" xfId="0" applyNumberFormat="1" applyFont="1" applyAlignment="1" applyProtection="1">
      <alignment wrapText="1"/>
      <protection locked="0"/>
    </xf>
    <xf numFmtId="0" fontId="12" fillId="0" borderId="0" xfId="0" applyFont="1" applyProtection="1">
      <protection locked="0"/>
    </xf>
    <xf numFmtId="0" fontId="95" fillId="8" borderId="0" xfId="0" applyFont="1" applyFill="1" applyAlignment="1" applyProtection="1">
      <alignment horizontal="right" wrapText="1"/>
      <protection locked="0"/>
    </xf>
    <xf numFmtId="3" fontId="88" fillId="14" borderId="27" xfId="0" applyNumberFormat="1" applyFont="1" applyFill="1" applyBorder="1" applyAlignment="1" applyProtection="1">
      <alignment horizontal="right" wrapText="1"/>
      <protection locked="0"/>
    </xf>
    <xf numFmtId="3" fontId="96" fillId="14" borderId="0" xfId="0" applyNumberFormat="1" applyFont="1" applyFill="1" applyAlignment="1" applyProtection="1">
      <alignment wrapText="1"/>
      <protection locked="0"/>
    </xf>
    <xf numFmtId="0" fontId="35" fillId="8" borderId="0" xfId="0" applyFont="1" applyFill="1" applyAlignment="1" applyProtection="1">
      <alignment horizontal="right" wrapText="1"/>
      <protection locked="0"/>
    </xf>
    <xf numFmtId="4" fontId="49" fillId="14" borderId="27" xfId="0" applyNumberFormat="1" applyFont="1" applyFill="1" applyBorder="1" applyAlignment="1" applyProtection="1">
      <alignment horizontal="right" wrapText="1"/>
      <protection locked="0"/>
    </xf>
    <xf numFmtId="4" fontId="49" fillId="14" borderId="0" xfId="0" applyNumberFormat="1" applyFont="1" applyFill="1" applyAlignment="1" applyProtection="1">
      <alignment wrapText="1"/>
      <protection locked="0"/>
    </xf>
    <xf numFmtId="4" fontId="49" fillId="14" borderId="32" xfId="0" applyNumberFormat="1" applyFont="1" applyFill="1" applyBorder="1" applyAlignment="1" applyProtection="1">
      <alignment wrapText="1"/>
      <protection locked="0"/>
    </xf>
    <xf numFmtId="4" fontId="8" fillId="0" borderId="32" xfId="0" applyNumberFormat="1" applyFont="1" applyBorder="1" applyAlignment="1" applyProtection="1">
      <alignment wrapText="1"/>
      <protection locked="0"/>
    </xf>
    <xf numFmtId="0" fontId="38" fillId="8" borderId="0" xfId="0" applyFont="1" applyFill="1" applyAlignment="1" applyProtection="1">
      <alignment wrapText="1"/>
      <protection locked="0"/>
    </xf>
    <xf numFmtId="4" fontId="88" fillId="13" borderId="27" xfId="0" applyNumberFormat="1" applyFont="1" applyFill="1" applyBorder="1" applyAlignment="1" applyProtection="1">
      <alignment horizontal="right" wrapText="1"/>
      <protection locked="0"/>
    </xf>
    <xf numFmtId="4" fontId="88" fillId="13" borderId="0" xfId="0" applyNumberFormat="1" applyFont="1" applyFill="1" applyAlignment="1" applyProtection="1">
      <alignment wrapText="1"/>
      <protection locked="0"/>
    </xf>
    <xf numFmtId="4" fontId="88" fillId="13" borderId="32" xfId="0" applyNumberFormat="1" applyFont="1" applyFill="1" applyBorder="1" applyAlignment="1" applyProtection="1">
      <alignment wrapText="1"/>
      <protection locked="0"/>
    </xf>
    <xf numFmtId="4" fontId="12" fillId="0" borderId="32" xfId="0" applyNumberFormat="1" applyFont="1" applyBorder="1" applyAlignment="1" applyProtection="1">
      <alignment wrapText="1"/>
      <protection locked="0"/>
    </xf>
    <xf numFmtId="4" fontId="12" fillId="0" borderId="0" xfId="0" applyNumberFormat="1" applyFont="1" applyAlignment="1" applyProtection="1">
      <alignment wrapText="1"/>
      <protection locked="0"/>
    </xf>
    <xf numFmtId="10" fontId="49" fillId="14" borderId="27" xfId="0" applyNumberFormat="1" applyFont="1" applyFill="1" applyBorder="1" applyAlignment="1" applyProtection="1">
      <alignment horizontal="right"/>
      <protection locked="0"/>
    </xf>
    <xf numFmtId="10" fontId="49" fillId="14" borderId="0" xfId="0" applyNumberFormat="1" applyFont="1" applyFill="1" applyAlignment="1" applyProtection="1">
      <alignment wrapText="1"/>
      <protection locked="0"/>
    </xf>
    <xf numFmtId="10" fontId="49" fillId="14" borderId="32" xfId="0" applyNumberFormat="1" applyFont="1" applyFill="1" applyBorder="1" applyAlignment="1" applyProtection="1">
      <alignment wrapText="1"/>
      <protection locked="0"/>
    </xf>
    <xf numFmtId="10" fontId="8" fillId="0" borderId="32" xfId="0" applyNumberFormat="1" applyFont="1" applyBorder="1" applyAlignment="1" applyProtection="1">
      <alignment wrapText="1"/>
      <protection locked="0"/>
    </xf>
    <xf numFmtId="10" fontId="8" fillId="0" borderId="0" xfId="0" applyNumberFormat="1" applyFont="1" applyAlignment="1" applyProtection="1">
      <alignment wrapText="1"/>
      <protection locked="0"/>
    </xf>
    <xf numFmtId="0" fontId="36" fillId="8" borderId="0" xfId="0" applyFont="1" applyFill="1" applyAlignment="1" applyProtection="1">
      <alignment wrapText="1"/>
      <protection locked="0"/>
    </xf>
    <xf numFmtId="4" fontId="4" fillId="0" borderId="32" xfId="0" applyNumberFormat="1" applyFont="1" applyBorder="1" applyAlignment="1" applyProtection="1">
      <alignment wrapText="1"/>
      <protection locked="0"/>
    </xf>
    <xf numFmtId="4" fontId="4" fillId="0" borderId="0" xfId="0" applyNumberFormat="1" applyFont="1" applyAlignment="1" applyProtection="1">
      <alignment wrapText="1"/>
      <protection locked="0"/>
    </xf>
    <xf numFmtId="4" fontId="88" fillId="14" borderId="27" xfId="0" applyNumberFormat="1" applyFont="1" applyFill="1" applyBorder="1" applyAlignment="1" applyProtection="1">
      <alignment horizontal="right" wrapText="1"/>
      <protection locked="0"/>
    </xf>
    <xf numFmtId="4" fontId="88" fillId="14" borderId="0" xfId="0" applyNumberFormat="1" applyFont="1" applyFill="1" applyAlignment="1" applyProtection="1">
      <alignment wrapText="1"/>
      <protection locked="0"/>
    </xf>
    <xf numFmtId="4" fontId="88" fillId="14" borderId="32" xfId="0" applyNumberFormat="1" applyFont="1" applyFill="1" applyBorder="1" applyAlignment="1" applyProtection="1">
      <alignment wrapText="1"/>
      <protection locked="0"/>
    </xf>
    <xf numFmtId="3" fontId="88" fillId="13" borderId="37" xfId="0" applyNumberFormat="1" applyFont="1" applyFill="1" applyBorder="1" applyAlignment="1" applyProtection="1">
      <alignment horizontal="right" wrapText="1"/>
      <protection locked="0"/>
    </xf>
    <xf numFmtId="3" fontId="88" fillId="13" borderId="27" xfId="0" applyNumberFormat="1" applyFont="1" applyFill="1" applyBorder="1" applyAlignment="1" applyProtection="1">
      <alignment horizontal="right" wrapText="1"/>
      <protection locked="0"/>
    </xf>
    <xf numFmtId="3" fontId="96" fillId="13" borderId="0" xfId="0" applyNumberFormat="1" applyFont="1" applyFill="1" applyAlignment="1" applyProtection="1">
      <alignment wrapText="1"/>
      <protection locked="0"/>
    </xf>
    <xf numFmtId="4" fontId="49" fillId="13" borderId="27" xfId="0" applyNumberFormat="1" applyFont="1" applyFill="1" applyBorder="1" applyAlignment="1" applyProtection="1">
      <alignment horizontal="right" wrapText="1"/>
      <protection locked="0"/>
    </xf>
    <xf numFmtId="4" fontId="49" fillId="13" borderId="0" xfId="0" applyNumberFormat="1" applyFont="1" applyFill="1" applyAlignment="1" applyProtection="1">
      <alignment wrapText="1"/>
      <protection locked="0"/>
    </xf>
    <xf numFmtId="4" fontId="49" fillId="13" borderId="32" xfId="0" applyNumberFormat="1" applyFont="1" applyFill="1" applyBorder="1" applyAlignment="1" applyProtection="1">
      <alignment wrapText="1"/>
      <protection locked="0"/>
    </xf>
    <xf numFmtId="10" fontId="49" fillId="13" borderId="27" xfId="0" applyNumberFormat="1" applyFont="1" applyFill="1" applyBorder="1" applyAlignment="1" applyProtection="1">
      <alignment horizontal="right"/>
      <protection locked="0"/>
    </xf>
    <xf numFmtId="10" fontId="49" fillId="13" borderId="0" xfId="0" applyNumberFormat="1" applyFont="1" applyFill="1" applyAlignment="1" applyProtection="1">
      <alignment wrapText="1"/>
      <protection locked="0"/>
    </xf>
    <xf numFmtId="0" fontId="36" fillId="8" borderId="17" xfId="0" applyFont="1" applyFill="1" applyBorder="1" applyAlignment="1" applyProtection="1">
      <alignment wrapText="1"/>
      <protection locked="0"/>
    </xf>
    <xf numFmtId="4" fontId="88" fillId="14" borderId="28" xfId="0" applyNumberFormat="1" applyFont="1" applyFill="1" applyBorder="1" applyAlignment="1" applyProtection="1">
      <alignment horizontal="right" wrapText="1"/>
      <protection locked="0"/>
    </xf>
    <xf numFmtId="4" fontId="88" fillId="14" borderId="17" xfId="0" applyNumberFormat="1" applyFont="1" applyFill="1" applyBorder="1" applyAlignment="1" applyProtection="1">
      <alignment wrapText="1"/>
      <protection locked="0"/>
    </xf>
    <xf numFmtId="4" fontId="88" fillId="14" borderId="33" xfId="0" applyNumberFormat="1" applyFont="1" applyFill="1" applyBorder="1" applyAlignment="1" applyProtection="1">
      <alignment wrapText="1"/>
      <protection locked="0"/>
    </xf>
    <xf numFmtId="0" fontId="61" fillId="8" borderId="33" xfId="0" applyFont="1" applyFill="1" applyBorder="1" applyAlignment="1" applyProtection="1">
      <alignment horizontal="right" wrapText="1"/>
      <protection locked="0"/>
    </xf>
    <xf numFmtId="4" fontId="88" fillId="13" borderId="28" xfId="0" applyNumberFormat="1" applyFont="1" applyFill="1" applyBorder="1" applyAlignment="1" applyProtection="1">
      <alignment horizontal="right" wrapText="1"/>
      <protection locked="0"/>
    </xf>
    <xf numFmtId="4" fontId="12" fillId="0" borderId="32" xfId="0" applyNumberFormat="1" applyFont="1" applyBorder="1" applyProtection="1">
      <protection locked="0"/>
    </xf>
    <xf numFmtId="4" fontId="12" fillId="0" borderId="0" xfId="0" applyNumberFormat="1" applyFont="1" applyProtection="1">
      <protection locked="0"/>
    </xf>
    <xf numFmtId="0" fontId="12" fillId="19" borderId="0" xfId="0" applyFont="1" applyFill="1" applyProtection="1">
      <protection locked="0"/>
    </xf>
    <xf numFmtId="4" fontId="8" fillId="19" borderId="0" xfId="0" applyNumberFormat="1" applyFont="1" applyFill="1" applyAlignment="1" applyProtection="1">
      <alignment wrapText="1"/>
      <protection locked="0"/>
    </xf>
    <xf numFmtId="4" fontId="8" fillId="19" borderId="0" xfId="0" applyNumberFormat="1" applyFont="1" applyFill="1" applyProtection="1">
      <protection locked="0"/>
    </xf>
    <xf numFmtId="0" fontId="5" fillId="0" borderId="35" xfId="0" applyFont="1" applyBorder="1" applyAlignment="1" applyProtection="1">
      <alignment wrapText="1"/>
      <protection locked="0"/>
    </xf>
    <xf numFmtId="0" fontId="5" fillId="0" borderId="34" xfId="0" applyFont="1" applyBorder="1" applyProtection="1">
      <protection locked="0"/>
    </xf>
    <xf numFmtId="0" fontId="5" fillId="0" borderId="35" xfId="0" applyFont="1" applyBorder="1" applyProtection="1">
      <protection locked="0"/>
    </xf>
    <xf numFmtId="0" fontId="5" fillId="19" borderId="48" xfId="0" applyFont="1" applyFill="1" applyBorder="1" applyAlignment="1" applyProtection="1">
      <alignment wrapText="1"/>
      <protection locked="0"/>
    </xf>
    <xf numFmtId="0" fontId="5" fillId="19" borderId="53" xfId="0" applyFont="1" applyFill="1" applyBorder="1" applyProtection="1">
      <protection locked="0"/>
    </xf>
    <xf numFmtId="0" fontId="40" fillId="6" borderId="11" xfId="0" applyFont="1" applyFill="1" applyBorder="1" applyAlignment="1" applyProtection="1">
      <alignment wrapText="1"/>
      <protection locked="0"/>
    </xf>
    <xf numFmtId="0" fontId="40" fillId="6" borderId="11" xfId="0" applyFont="1" applyFill="1" applyBorder="1" applyProtection="1">
      <protection locked="0"/>
    </xf>
    <xf numFmtId="0" fontId="40" fillId="6" borderId="51" xfId="0" applyFont="1" applyFill="1" applyBorder="1" applyAlignment="1" applyProtection="1">
      <alignment wrapText="1"/>
      <protection locked="0"/>
    </xf>
    <xf numFmtId="0" fontId="10" fillId="3" borderId="34" xfId="0" applyFont="1" applyFill="1" applyBorder="1" applyProtection="1">
      <protection locked="0"/>
    </xf>
    <xf numFmtId="3" fontId="10" fillId="3" borderId="35" xfId="0" applyNumberFormat="1" applyFont="1" applyFill="1" applyBorder="1" applyProtection="1">
      <protection locked="0"/>
    </xf>
    <xf numFmtId="0" fontId="10" fillId="3" borderId="36" xfId="0" applyFont="1" applyFill="1" applyBorder="1" applyProtection="1">
      <protection locked="0"/>
    </xf>
    <xf numFmtId="0" fontId="14" fillId="0" borderId="0" xfId="0" applyFont="1" applyProtection="1">
      <protection locked="0"/>
    </xf>
    <xf numFmtId="0" fontId="22" fillId="10" borderId="13" xfId="0" applyFont="1" applyFill="1" applyBorder="1" applyAlignment="1" applyProtection="1">
      <alignment wrapText="1"/>
      <protection locked="0"/>
    </xf>
    <xf numFmtId="166" fontId="49" fillId="3" borderId="8" xfId="0" applyNumberFormat="1" applyFont="1" applyFill="1" applyBorder="1" applyAlignment="1" applyProtection="1">
      <alignment wrapText="1"/>
      <protection locked="0"/>
    </xf>
    <xf numFmtId="166" fontId="40" fillId="3" borderId="7" xfId="0" applyNumberFormat="1" applyFont="1" applyFill="1" applyBorder="1" applyAlignment="1" applyProtection="1">
      <alignment wrapText="1"/>
      <protection locked="0"/>
    </xf>
    <xf numFmtId="166" fontId="40" fillId="3" borderId="52" xfId="0" applyNumberFormat="1" applyFont="1" applyFill="1" applyBorder="1" applyAlignment="1" applyProtection="1">
      <alignment wrapText="1"/>
      <protection locked="0"/>
    </xf>
    <xf numFmtId="0" fontId="16" fillId="0" borderId="0" xfId="0" applyFont="1" applyProtection="1">
      <protection locked="0"/>
    </xf>
    <xf numFmtId="0" fontId="10" fillId="3" borderId="32" xfId="0" applyFont="1" applyFill="1" applyBorder="1" applyProtection="1">
      <protection locked="0"/>
    </xf>
    <xf numFmtId="3" fontId="10" fillId="3" borderId="0" xfId="0" applyNumberFormat="1" applyFont="1" applyFill="1" applyProtection="1">
      <protection locked="0"/>
    </xf>
    <xf numFmtId="0" fontId="10" fillId="3" borderId="16" xfId="0" applyFont="1" applyFill="1" applyBorder="1" applyProtection="1">
      <protection locked="0"/>
    </xf>
    <xf numFmtId="0" fontId="22" fillId="5" borderId="13" xfId="0" applyFont="1" applyFill="1" applyBorder="1" applyAlignment="1" applyProtection="1">
      <alignment wrapText="1"/>
      <protection locked="0"/>
    </xf>
    <xf numFmtId="166" fontId="49" fillId="3" borderId="14" xfId="0" applyNumberFormat="1" applyFont="1" applyFill="1" applyBorder="1" applyAlignment="1" applyProtection="1">
      <alignment wrapText="1"/>
      <protection locked="0"/>
    </xf>
    <xf numFmtId="166" fontId="40" fillId="3" borderId="0" xfId="0" applyNumberFormat="1" applyFont="1" applyFill="1" applyAlignment="1" applyProtection="1">
      <alignment wrapText="1"/>
      <protection locked="0"/>
    </xf>
    <xf numFmtId="166" fontId="40" fillId="3" borderId="53" xfId="0" applyNumberFormat="1" applyFont="1" applyFill="1" applyBorder="1" applyAlignment="1" applyProtection="1">
      <alignment wrapText="1"/>
      <protection locked="0"/>
    </xf>
    <xf numFmtId="4" fontId="5" fillId="0" borderId="0" xfId="0" applyNumberFormat="1" applyFont="1" applyAlignment="1" applyProtection="1">
      <alignment wrapText="1"/>
      <protection locked="0"/>
    </xf>
    <xf numFmtId="4" fontId="10" fillId="3" borderId="32" xfId="0" applyNumberFormat="1" applyFont="1" applyFill="1" applyBorder="1" applyAlignment="1" applyProtection="1">
      <alignment wrapText="1"/>
      <protection locked="0"/>
    </xf>
    <xf numFmtId="3" fontId="10" fillId="3" borderId="0" xfId="0" applyNumberFormat="1" applyFont="1" applyFill="1" applyAlignment="1" applyProtection="1">
      <alignment wrapText="1"/>
      <protection locked="0"/>
    </xf>
    <xf numFmtId="4" fontId="10" fillId="3" borderId="16" xfId="0" applyNumberFormat="1" applyFont="1" applyFill="1" applyBorder="1" applyAlignment="1" applyProtection="1">
      <alignment wrapText="1"/>
      <protection locked="0"/>
    </xf>
    <xf numFmtId="4" fontId="10" fillId="3" borderId="0" xfId="0" applyNumberFormat="1" applyFont="1" applyFill="1" applyAlignment="1" applyProtection="1">
      <alignment wrapText="1"/>
      <protection locked="0"/>
    </xf>
    <xf numFmtId="166" fontId="49" fillId="3" borderId="6" xfId="0" applyNumberFormat="1" applyFont="1" applyFill="1" applyBorder="1" applyAlignment="1" applyProtection="1">
      <alignment wrapText="1"/>
      <protection locked="0"/>
    </xf>
    <xf numFmtId="166" fontId="40" fillId="3" borderId="1" xfId="0" applyNumberFormat="1" applyFont="1" applyFill="1" applyBorder="1" applyAlignment="1" applyProtection="1">
      <alignment wrapText="1"/>
      <protection locked="0"/>
    </xf>
    <xf numFmtId="166" fontId="40" fillId="3" borderId="54" xfId="0" applyNumberFormat="1" applyFont="1" applyFill="1" applyBorder="1" applyAlignment="1" applyProtection="1">
      <alignment wrapText="1"/>
      <protection locked="0"/>
    </xf>
    <xf numFmtId="3" fontId="10" fillId="3" borderId="32" xfId="0" applyNumberFormat="1" applyFont="1" applyFill="1" applyBorder="1" applyAlignment="1" applyProtection="1">
      <alignment wrapText="1"/>
      <protection locked="0"/>
    </xf>
    <xf numFmtId="0" fontId="22" fillId="10" borderId="15" xfId="0" applyFont="1" applyFill="1" applyBorder="1" applyAlignment="1" applyProtection="1">
      <alignment wrapText="1"/>
      <protection locked="0"/>
    </xf>
    <xf numFmtId="0" fontId="10" fillId="3" borderId="0" xfId="0" applyFont="1" applyFill="1" applyProtection="1">
      <protection locked="0"/>
    </xf>
    <xf numFmtId="9" fontId="10" fillId="3" borderId="16" xfId="0" applyNumberFormat="1" applyFont="1" applyFill="1" applyBorder="1" applyProtection="1">
      <protection locked="0"/>
    </xf>
    <xf numFmtId="9" fontId="67" fillId="3" borderId="16" xfId="0" applyNumberFormat="1" applyFont="1" applyFill="1" applyBorder="1" applyProtection="1">
      <protection locked="0"/>
    </xf>
    <xf numFmtId="0" fontId="22" fillId="11" borderId="15" xfId="0" applyFont="1" applyFill="1" applyBorder="1" applyAlignment="1" applyProtection="1">
      <alignment wrapText="1"/>
      <protection locked="0"/>
    </xf>
    <xf numFmtId="166" fontId="49" fillId="3" borderId="7" xfId="0" applyNumberFormat="1" applyFont="1" applyFill="1" applyBorder="1" applyAlignment="1" applyProtection="1">
      <alignment wrapText="1"/>
      <protection locked="0"/>
    </xf>
    <xf numFmtId="166" fontId="40" fillId="3" borderId="7" xfId="0" applyNumberFormat="1" applyFont="1" applyFill="1" applyBorder="1" applyProtection="1">
      <protection locked="0"/>
    </xf>
    <xf numFmtId="166" fontId="40" fillId="3" borderId="52" xfId="0" applyNumberFormat="1" applyFont="1" applyFill="1" applyBorder="1" applyProtection="1">
      <protection locked="0"/>
    </xf>
    <xf numFmtId="3" fontId="10" fillId="3" borderId="32" xfId="0" applyNumberFormat="1" applyFont="1" applyFill="1" applyBorder="1" applyProtection="1">
      <protection locked="0"/>
    </xf>
    <xf numFmtId="9" fontId="10" fillId="3" borderId="0" xfId="0" applyNumberFormat="1" applyFont="1" applyFill="1" applyProtection="1">
      <protection locked="0"/>
    </xf>
    <xf numFmtId="0" fontId="5" fillId="3" borderId="13" xfId="0" applyFont="1" applyFill="1" applyBorder="1" applyAlignment="1" applyProtection="1">
      <alignment wrapText="1"/>
      <protection locked="0"/>
    </xf>
    <xf numFmtId="166" fontId="49" fillId="3" borderId="0" xfId="0" applyNumberFormat="1" applyFont="1" applyFill="1" applyAlignment="1" applyProtection="1">
      <alignment horizontal="right" wrapText="1"/>
      <protection locked="0"/>
    </xf>
    <xf numFmtId="166" fontId="40" fillId="3" borderId="0" xfId="0" applyNumberFormat="1" applyFont="1" applyFill="1" applyAlignment="1" applyProtection="1">
      <alignment horizontal="right" wrapText="1"/>
      <protection locked="0"/>
    </xf>
    <xf numFmtId="166" fontId="40" fillId="3" borderId="53" xfId="0" applyNumberFormat="1" applyFont="1" applyFill="1" applyBorder="1" applyAlignment="1" applyProtection="1">
      <alignment horizontal="right" wrapText="1"/>
      <protection locked="0"/>
    </xf>
    <xf numFmtId="4" fontId="5" fillId="0" borderId="0" xfId="0" applyNumberFormat="1" applyFont="1" applyAlignment="1" applyProtection="1">
      <alignment horizontal="right" wrapText="1"/>
      <protection locked="0"/>
    </xf>
    <xf numFmtId="3" fontId="10" fillId="3" borderId="32" xfId="0" applyNumberFormat="1" applyFont="1" applyFill="1" applyBorder="1" applyAlignment="1" applyProtection="1">
      <alignment horizontal="right" wrapText="1"/>
      <protection locked="0"/>
    </xf>
    <xf numFmtId="9" fontId="10" fillId="3" borderId="0" xfId="0" applyNumberFormat="1" applyFont="1" applyFill="1" applyAlignment="1" applyProtection="1">
      <alignment horizontal="right" wrapText="1"/>
      <protection locked="0"/>
    </xf>
    <xf numFmtId="9" fontId="67" fillId="3" borderId="0" xfId="0" applyNumberFormat="1" applyFont="1" applyFill="1" applyProtection="1">
      <protection locked="0"/>
    </xf>
    <xf numFmtId="4" fontId="10" fillId="3" borderId="32" xfId="0" applyNumberFormat="1" applyFont="1" applyFill="1" applyBorder="1" applyAlignment="1" applyProtection="1">
      <alignment horizontal="right" wrapText="1"/>
      <protection locked="0"/>
    </xf>
    <xf numFmtId="9" fontId="68" fillId="3" borderId="0" xfId="0" applyNumberFormat="1" applyFont="1" applyFill="1" applyProtection="1">
      <protection locked="0"/>
    </xf>
    <xf numFmtId="0" fontId="5" fillId="6" borderId="4" xfId="0" applyFont="1" applyFill="1" applyBorder="1" applyAlignment="1" applyProtection="1">
      <alignment wrapText="1"/>
      <protection locked="0"/>
    </xf>
    <xf numFmtId="166" fontId="54" fillId="6" borderId="11" xfId="0" applyNumberFormat="1" applyFont="1" applyFill="1" applyBorder="1" applyAlignment="1" applyProtection="1">
      <alignment horizontal="right" wrapText="1"/>
      <protection locked="0"/>
    </xf>
    <xf numFmtId="166" fontId="40" fillId="6" borderId="11" xfId="0" applyNumberFormat="1" applyFont="1" applyFill="1" applyBorder="1" applyAlignment="1" applyProtection="1">
      <alignment horizontal="right" wrapText="1"/>
      <protection locked="0"/>
    </xf>
    <xf numFmtId="166" fontId="40" fillId="6" borderId="51" xfId="0" applyNumberFormat="1" applyFont="1" applyFill="1" applyBorder="1" applyAlignment="1" applyProtection="1">
      <alignment horizontal="right" wrapText="1"/>
      <protection locked="0"/>
    </xf>
    <xf numFmtId="0" fontId="5" fillId="6" borderId="8" xfId="0" applyFont="1" applyFill="1" applyBorder="1" applyAlignment="1" applyProtection="1">
      <alignment wrapText="1"/>
      <protection locked="0"/>
    </xf>
    <xf numFmtId="166" fontId="54" fillId="3" borderId="8" xfId="0" applyNumberFormat="1" applyFont="1" applyFill="1" applyBorder="1" applyAlignment="1" applyProtection="1">
      <alignment wrapText="1"/>
      <protection locked="0"/>
    </xf>
    <xf numFmtId="4" fontId="5" fillId="0" borderId="0" xfId="0" applyNumberFormat="1" applyFont="1" applyProtection="1">
      <protection locked="0"/>
    </xf>
    <xf numFmtId="4" fontId="10" fillId="3" borderId="32" xfId="0" applyNumberFormat="1" applyFont="1" applyFill="1" applyBorder="1" applyProtection="1">
      <protection locked="0"/>
    </xf>
    <xf numFmtId="0" fontId="5" fillId="3" borderId="14" xfId="0" applyFont="1" applyFill="1" applyBorder="1" applyAlignment="1" applyProtection="1">
      <alignment wrapText="1"/>
      <protection locked="0"/>
    </xf>
    <xf numFmtId="166" fontId="54" fillId="3" borderId="0" xfId="0" applyNumberFormat="1" applyFont="1" applyFill="1" applyAlignment="1" applyProtection="1">
      <alignment horizontal="right" wrapText="1"/>
      <protection locked="0"/>
    </xf>
    <xf numFmtId="0" fontId="5" fillId="3" borderId="6" xfId="0" applyFont="1" applyFill="1" applyBorder="1" applyAlignment="1" applyProtection="1">
      <alignment wrapText="1"/>
      <protection locked="0"/>
    </xf>
    <xf numFmtId="166" fontId="54" fillId="3" borderId="1" xfId="0" applyNumberFormat="1" applyFont="1" applyFill="1" applyBorder="1" applyAlignment="1" applyProtection="1">
      <alignment horizontal="right" wrapText="1"/>
      <protection locked="0"/>
    </xf>
    <xf numFmtId="166" fontId="40" fillId="3" borderId="1" xfId="0" applyNumberFormat="1" applyFont="1" applyFill="1" applyBorder="1" applyAlignment="1" applyProtection="1">
      <alignment horizontal="right" wrapText="1"/>
      <protection locked="0"/>
    </xf>
    <xf numFmtId="166" fontId="40" fillId="3" borderId="54" xfId="0" applyNumberFormat="1" applyFont="1" applyFill="1" applyBorder="1" applyAlignment="1" applyProtection="1">
      <alignment horizontal="right" wrapText="1"/>
      <protection locked="0"/>
    </xf>
    <xf numFmtId="166" fontId="54" fillId="6" borderId="10" xfId="0" applyNumberFormat="1" applyFont="1" applyFill="1" applyBorder="1" applyAlignment="1" applyProtection="1">
      <alignment wrapText="1"/>
      <protection locked="0"/>
    </xf>
    <xf numFmtId="166" fontId="40" fillId="6" borderId="11" xfId="0" applyNumberFormat="1" applyFont="1" applyFill="1" applyBorder="1" applyAlignment="1" applyProtection="1">
      <alignment wrapText="1"/>
      <protection locked="0"/>
    </xf>
    <xf numFmtId="166" fontId="40" fillId="6" borderId="51" xfId="0" applyNumberFormat="1" applyFont="1" applyFill="1" applyBorder="1" applyAlignment="1" applyProtection="1">
      <alignment wrapText="1"/>
      <protection locked="0"/>
    </xf>
    <xf numFmtId="4" fontId="40" fillId="0" borderId="0" xfId="0" applyNumberFormat="1" applyFont="1" applyAlignment="1" applyProtection="1">
      <alignment wrapText="1"/>
      <protection locked="0"/>
    </xf>
    <xf numFmtId="4" fontId="40" fillId="0" borderId="0" xfId="0" applyNumberFormat="1" applyFont="1" applyProtection="1">
      <protection locked="0"/>
    </xf>
    <xf numFmtId="4" fontId="40" fillId="0" borderId="53" xfId="0" applyNumberFormat="1" applyFont="1" applyBorder="1" applyProtection="1">
      <protection locked="0"/>
    </xf>
    <xf numFmtId="0" fontId="10" fillId="3" borderId="33" xfId="0" applyFont="1" applyFill="1" applyBorder="1" applyProtection="1">
      <protection locked="0"/>
    </xf>
    <xf numFmtId="0" fontId="10" fillId="3" borderId="17" xfId="0" applyFont="1" applyFill="1" applyBorder="1" applyProtection="1">
      <protection locked="0"/>
    </xf>
    <xf numFmtId="9" fontId="10" fillId="3" borderId="17" xfId="0" applyNumberFormat="1" applyFont="1" applyFill="1" applyBorder="1" applyProtection="1">
      <protection locked="0"/>
    </xf>
    <xf numFmtId="9" fontId="67" fillId="3" borderId="18" xfId="0" applyNumberFormat="1" applyFont="1" applyFill="1" applyBorder="1" applyProtection="1">
      <protection locked="0"/>
    </xf>
    <xf numFmtId="3" fontId="40" fillId="6" borderId="10" xfId="0" applyNumberFormat="1" applyFont="1" applyFill="1" applyBorder="1" applyProtection="1">
      <protection locked="0"/>
    </xf>
    <xf numFmtId="3" fontId="40" fillId="6" borderId="11" xfId="0" applyNumberFormat="1" applyFont="1" applyFill="1" applyBorder="1" applyAlignment="1" applyProtection="1">
      <alignment wrapText="1"/>
      <protection locked="0"/>
    </xf>
    <xf numFmtId="3" fontId="40" fillId="6" borderId="11" xfId="0" applyNumberFormat="1" applyFont="1" applyFill="1" applyBorder="1" applyProtection="1">
      <protection locked="0"/>
    </xf>
    <xf numFmtId="3" fontId="40" fillId="6" borderId="51" xfId="0" applyNumberFormat="1" applyFont="1" applyFill="1" applyBorder="1" applyProtection="1">
      <protection locked="0"/>
    </xf>
    <xf numFmtId="9" fontId="5" fillId="0" borderId="0" xfId="0" applyNumberFormat="1" applyFont="1" applyProtection="1">
      <protection locked="0"/>
    </xf>
    <xf numFmtId="4" fontId="40" fillId="3" borderId="8" xfId="0" applyNumberFormat="1" applyFont="1" applyFill="1" applyBorder="1" applyAlignment="1" applyProtection="1">
      <alignment horizontal="right" wrapText="1"/>
      <protection locked="0"/>
    </xf>
    <xf numFmtId="4" fontId="40" fillId="3" borderId="7" xfId="0" applyNumberFormat="1" applyFont="1" applyFill="1" applyBorder="1" applyAlignment="1" applyProtection="1">
      <alignment horizontal="right" wrapText="1"/>
      <protection locked="0"/>
    </xf>
    <xf numFmtId="4" fontId="40" fillId="3" borderId="5" xfId="0" applyNumberFormat="1" applyFont="1" applyFill="1" applyBorder="1" applyAlignment="1" applyProtection="1">
      <alignment horizontal="right" wrapText="1"/>
      <protection locked="0"/>
    </xf>
    <xf numFmtId="4" fontId="40" fillId="3" borderId="52" xfId="0" applyNumberFormat="1" applyFont="1" applyFill="1" applyBorder="1" applyAlignment="1" applyProtection="1">
      <alignment horizontal="right" wrapText="1"/>
      <protection locked="0"/>
    </xf>
    <xf numFmtId="166" fontId="40" fillId="3" borderId="14" xfId="0" applyNumberFormat="1" applyFont="1" applyFill="1" applyBorder="1" applyAlignment="1" applyProtection="1">
      <alignment wrapText="1"/>
      <protection locked="0"/>
    </xf>
    <xf numFmtId="166" fontId="40" fillId="3" borderId="2" xfId="0" applyNumberFormat="1" applyFont="1" applyFill="1" applyBorder="1" applyAlignment="1" applyProtection="1">
      <alignment wrapText="1"/>
      <protection locked="0"/>
    </xf>
    <xf numFmtId="166" fontId="40" fillId="3" borderId="6" xfId="0" applyNumberFormat="1" applyFont="1" applyFill="1" applyBorder="1" applyAlignment="1" applyProtection="1">
      <alignment wrapText="1"/>
      <protection locked="0"/>
    </xf>
    <xf numFmtId="166" fontId="40" fillId="3" borderId="3" xfId="0" applyNumberFormat="1" applyFont="1" applyFill="1" applyBorder="1" applyAlignment="1" applyProtection="1">
      <alignment wrapText="1"/>
      <protection locked="0"/>
    </xf>
    <xf numFmtId="166" fontId="40" fillId="3" borderId="8" xfId="0" applyNumberFormat="1" applyFont="1" applyFill="1" applyBorder="1" applyAlignment="1" applyProtection="1">
      <alignment wrapText="1"/>
      <protection locked="0"/>
    </xf>
    <xf numFmtId="166" fontId="40" fillId="3" borderId="5" xfId="0" applyNumberFormat="1" applyFont="1" applyFill="1" applyBorder="1" applyAlignment="1" applyProtection="1">
      <alignment wrapText="1"/>
      <protection locked="0"/>
    </xf>
    <xf numFmtId="0" fontId="22" fillId="11" borderId="37" xfId="0" applyFont="1" applyFill="1" applyBorder="1" applyAlignment="1" applyProtection="1">
      <alignment wrapText="1"/>
      <protection locked="0"/>
    </xf>
    <xf numFmtId="166" fontId="50" fillId="3" borderId="7" xfId="0" applyNumberFormat="1" applyFont="1" applyFill="1" applyBorder="1" applyAlignment="1" applyProtection="1">
      <alignment horizontal="right" wrapText="1"/>
      <protection locked="0"/>
    </xf>
    <xf numFmtId="166" fontId="50" fillId="3" borderId="7" xfId="0" applyNumberFormat="1" applyFont="1" applyFill="1" applyBorder="1" applyAlignment="1" applyProtection="1">
      <alignment wrapText="1"/>
      <protection locked="0"/>
    </xf>
    <xf numFmtId="166" fontId="50" fillId="3" borderId="61" xfId="0" applyNumberFormat="1" applyFont="1" applyFill="1" applyBorder="1" applyAlignment="1" applyProtection="1">
      <alignment wrapText="1"/>
      <protection locked="0"/>
    </xf>
    <xf numFmtId="166" fontId="50" fillId="3" borderId="64" xfId="0" applyNumberFormat="1" applyFont="1" applyFill="1" applyBorder="1" applyProtection="1">
      <protection locked="0"/>
    </xf>
    <xf numFmtId="166" fontId="50" fillId="3" borderId="61" xfId="0" applyNumberFormat="1" applyFont="1" applyFill="1" applyBorder="1" applyProtection="1">
      <protection locked="0"/>
    </xf>
    <xf numFmtId="166" fontId="50" fillId="3" borderId="65" xfId="0" applyNumberFormat="1" applyFont="1" applyFill="1" applyBorder="1" applyProtection="1">
      <protection locked="0"/>
    </xf>
    <xf numFmtId="0" fontId="10" fillId="0" borderId="0" xfId="0" applyFont="1" applyProtection="1">
      <protection locked="0"/>
    </xf>
    <xf numFmtId="0" fontId="5" fillId="3" borderId="27" xfId="0" applyFont="1" applyFill="1" applyBorder="1" applyAlignment="1" applyProtection="1">
      <alignment wrapText="1"/>
      <protection locked="0"/>
    </xf>
    <xf numFmtId="166" fontId="50" fillId="3" borderId="0" xfId="0" applyNumberFormat="1" applyFont="1" applyFill="1" applyAlignment="1" applyProtection="1">
      <alignment horizontal="right" wrapText="1"/>
      <protection locked="0"/>
    </xf>
    <xf numFmtId="166" fontId="50" fillId="3" borderId="62" xfId="0" applyNumberFormat="1" applyFont="1" applyFill="1" applyBorder="1" applyAlignment="1" applyProtection="1">
      <alignment horizontal="right" wrapText="1"/>
      <protection locked="0"/>
    </xf>
    <xf numFmtId="166" fontId="50" fillId="3" borderId="53" xfId="0" applyNumberFormat="1" applyFont="1" applyFill="1" applyBorder="1" applyAlignment="1" applyProtection="1">
      <alignment horizontal="right" wrapText="1"/>
      <protection locked="0"/>
    </xf>
    <xf numFmtId="4" fontId="10" fillId="0" borderId="0" xfId="0" applyNumberFormat="1" applyFont="1" applyAlignment="1" applyProtection="1">
      <alignment horizontal="right" wrapText="1"/>
      <protection locked="0"/>
    </xf>
    <xf numFmtId="0" fontId="5" fillId="6" borderId="32" xfId="0" applyFont="1" applyFill="1" applyBorder="1" applyAlignment="1" applyProtection="1">
      <alignment wrapText="1"/>
      <protection locked="0"/>
    </xf>
    <xf numFmtId="166" fontId="50" fillId="6" borderId="34" xfId="0" applyNumberFormat="1" applyFont="1" applyFill="1" applyBorder="1" applyAlignment="1" applyProtection="1">
      <alignment horizontal="right" wrapText="1"/>
      <protection locked="0"/>
    </xf>
    <xf numFmtId="166" fontId="50" fillId="6" borderId="35" xfId="0" applyNumberFormat="1" applyFont="1" applyFill="1" applyBorder="1" applyAlignment="1" applyProtection="1">
      <alignment horizontal="right" wrapText="1"/>
      <protection locked="0"/>
    </xf>
    <xf numFmtId="166" fontId="50" fillId="6" borderId="63" xfId="0" applyNumberFormat="1" applyFont="1" applyFill="1" applyBorder="1" applyAlignment="1" applyProtection="1">
      <alignment horizontal="right" wrapText="1"/>
      <protection locked="0"/>
    </xf>
    <xf numFmtId="166" fontId="50" fillId="6" borderId="66" xfId="0" applyNumberFormat="1" applyFont="1" applyFill="1" applyBorder="1" applyAlignment="1" applyProtection="1">
      <alignment horizontal="right" wrapText="1"/>
      <protection locked="0"/>
    </xf>
    <xf numFmtId="166" fontId="50" fillId="6" borderId="67" xfId="0" applyNumberFormat="1" applyFont="1" applyFill="1" applyBorder="1" applyAlignment="1" applyProtection="1">
      <alignment horizontal="right" wrapText="1"/>
      <protection locked="0"/>
    </xf>
    <xf numFmtId="0" fontId="22" fillId="10" borderId="38" xfId="0" applyFont="1" applyFill="1" applyBorder="1" applyAlignment="1" applyProtection="1">
      <alignment wrapText="1"/>
      <protection locked="0"/>
    </xf>
    <xf numFmtId="166" fontId="50" fillId="3" borderId="68" xfId="0" applyNumberFormat="1" applyFont="1" applyFill="1" applyBorder="1" applyAlignment="1" applyProtection="1">
      <alignment horizontal="right" wrapText="1"/>
      <protection locked="0"/>
    </xf>
    <xf numFmtId="166" fontId="50" fillId="3" borderId="64" xfId="0" applyNumberFormat="1" applyFont="1" applyFill="1" applyBorder="1" applyAlignment="1" applyProtection="1">
      <alignment wrapText="1"/>
      <protection locked="0"/>
    </xf>
    <xf numFmtId="166" fontId="50" fillId="3" borderId="65" xfId="0" applyNumberFormat="1" applyFont="1" applyFill="1" applyBorder="1" applyAlignment="1" applyProtection="1">
      <alignment wrapText="1"/>
      <protection locked="0"/>
    </xf>
    <xf numFmtId="166" fontId="50" fillId="3" borderId="0" xfId="0" applyNumberFormat="1" applyFont="1" applyFill="1" applyAlignment="1" applyProtection="1">
      <alignment wrapText="1"/>
      <protection locked="0"/>
    </xf>
    <xf numFmtId="166" fontId="50" fillId="3" borderId="0" xfId="0" applyNumberFormat="1" applyFont="1" applyFill="1" applyProtection="1">
      <protection locked="0"/>
    </xf>
    <xf numFmtId="166" fontId="50" fillId="3" borderId="53" xfId="0" applyNumberFormat="1" applyFont="1" applyFill="1" applyBorder="1" applyProtection="1">
      <protection locked="0"/>
    </xf>
    <xf numFmtId="166" fontId="50" fillId="3" borderId="62" xfId="0" applyNumberFormat="1" applyFont="1" applyFill="1" applyBorder="1" applyProtection="1">
      <protection locked="0"/>
    </xf>
    <xf numFmtId="0" fontId="22" fillId="5" borderId="39" xfId="0" applyFont="1" applyFill="1" applyBorder="1" applyAlignment="1" applyProtection="1">
      <alignment wrapText="1"/>
      <protection locked="0"/>
    </xf>
    <xf numFmtId="4" fontId="28" fillId="0" borderId="0" xfId="0" applyNumberFormat="1" applyFont="1" applyAlignment="1" applyProtection="1">
      <alignment horizontal="right" wrapText="1"/>
      <protection locked="0"/>
    </xf>
    <xf numFmtId="0" fontId="4" fillId="6" borderId="38" xfId="0" applyFont="1" applyFill="1" applyBorder="1" applyAlignment="1" applyProtection="1">
      <alignment wrapText="1"/>
      <protection locked="0"/>
    </xf>
    <xf numFmtId="166" fontId="50" fillId="3" borderId="7" xfId="0" applyNumberFormat="1" applyFont="1" applyFill="1" applyBorder="1" applyProtection="1">
      <protection locked="0"/>
    </xf>
    <xf numFmtId="166" fontId="50" fillId="3" borderId="52" xfId="0" applyNumberFormat="1" applyFont="1" applyFill="1" applyBorder="1" applyProtection="1">
      <protection locked="0"/>
    </xf>
    <xf numFmtId="0" fontId="5" fillId="3" borderId="39" xfId="0" applyFont="1" applyFill="1" applyBorder="1" applyAlignment="1" applyProtection="1">
      <alignment wrapText="1"/>
      <protection locked="0"/>
    </xf>
    <xf numFmtId="166" fontId="50" fillId="3" borderId="1" xfId="0" applyNumberFormat="1" applyFont="1" applyFill="1" applyBorder="1" applyAlignment="1" applyProtection="1">
      <alignment horizontal="right" wrapText="1"/>
      <protection locked="0"/>
    </xf>
    <xf numFmtId="166" fontId="50" fillId="3" borderId="54" xfId="0" applyNumberFormat="1" applyFont="1" applyFill="1" applyBorder="1" applyAlignment="1" applyProtection="1">
      <alignment horizontal="right" wrapText="1"/>
      <protection locked="0"/>
    </xf>
    <xf numFmtId="166" fontId="50" fillId="3" borderId="71" xfId="0" applyNumberFormat="1" applyFont="1" applyFill="1" applyBorder="1" applyAlignment="1" applyProtection="1">
      <alignment horizontal="right" wrapText="1"/>
      <protection locked="0"/>
    </xf>
    <xf numFmtId="0" fontId="5" fillId="6" borderId="40" xfId="0" applyFont="1" applyFill="1" applyBorder="1" applyAlignment="1" applyProtection="1">
      <alignment wrapText="1"/>
      <protection locked="0"/>
    </xf>
    <xf numFmtId="166" fontId="40" fillId="6" borderId="70" xfId="0" applyNumberFormat="1" applyFont="1" applyFill="1" applyBorder="1" applyAlignment="1" applyProtection="1">
      <alignment wrapText="1"/>
      <protection locked="0"/>
    </xf>
    <xf numFmtId="0" fontId="40" fillId="0" borderId="0" xfId="0" applyFont="1" applyAlignment="1" applyProtection="1">
      <alignment wrapText="1"/>
      <protection locked="0"/>
    </xf>
    <xf numFmtId="0" fontId="40" fillId="0" borderId="0" xfId="0" applyFont="1" applyProtection="1">
      <protection locked="0"/>
    </xf>
    <xf numFmtId="0" fontId="40" fillId="0" borderId="53" xfId="0" applyFont="1" applyBorder="1" applyProtection="1">
      <protection locked="0"/>
    </xf>
    <xf numFmtId="0" fontId="40" fillId="6" borderId="8" xfId="0" applyFont="1" applyFill="1" applyBorder="1" applyAlignment="1" applyProtection="1">
      <alignment wrapText="1"/>
      <protection locked="0"/>
    </xf>
    <xf numFmtId="0" fontId="40" fillId="6" borderId="7" xfId="0" applyFont="1" applyFill="1" applyBorder="1" applyAlignment="1" applyProtection="1">
      <alignment wrapText="1"/>
      <protection locked="0"/>
    </xf>
    <xf numFmtId="0" fontId="40" fillId="6" borderId="7" xfId="0" applyFont="1" applyFill="1" applyBorder="1" applyProtection="1">
      <protection locked="0"/>
    </xf>
    <xf numFmtId="0" fontId="40" fillId="6" borderId="5" xfId="0" applyFont="1" applyFill="1" applyBorder="1" applyProtection="1">
      <protection locked="0"/>
    </xf>
    <xf numFmtId="0" fontId="40" fillId="6" borderId="51" xfId="0" applyFont="1" applyFill="1" applyBorder="1" applyProtection="1">
      <protection locked="0"/>
    </xf>
    <xf numFmtId="0" fontId="40" fillId="6" borderId="52" xfId="0" applyFont="1" applyFill="1" applyBorder="1" applyProtection="1">
      <protection locked="0"/>
    </xf>
    <xf numFmtId="0" fontId="5" fillId="3" borderId="15" xfId="0" applyFont="1" applyFill="1" applyBorder="1" applyAlignment="1" applyProtection="1">
      <alignment wrapText="1"/>
      <protection locked="0"/>
    </xf>
    <xf numFmtId="0" fontId="5" fillId="3" borderId="9" xfId="0" applyFont="1" applyFill="1" applyBorder="1" applyAlignment="1" applyProtection="1">
      <alignment wrapText="1"/>
      <protection locked="0"/>
    </xf>
    <xf numFmtId="0" fontId="40" fillId="6" borderId="14" xfId="1" applyFont="1" applyFill="1" applyBorder="1" applyAlignment="1" applyProtection="1">
      <alignment wrapText="1"/>
      <protection locked="0"/>
    </xf>
    <xf numFmtId="0" fontId="40" fillId="6" borderId="0" xfId="1" applyFont="1" applyFill="1" applyAlignment="1" applyProtection="1">
      <alignment wrapText="1"/>
      <protection locked="0"/>
    </xf>
    <xf numFmtId="0" fontId="40" fillId="6" borderId="0" xfId="1" applyFont="1" applyFill="1" applyProtection="1">
      <protection locked="0"/>
    </xf>
    <xf numFmtId="0" fontId="40" fillId="6" borderId="5" xfId="1" applyFont="1" applyFill="1" applyBorder="1" applyProtection="1">
      <protection locked="0"/>
    </xf>
    <xf numFmtId="0" fontId="40" fillId="6" borderId="52" xfId="1" applyFont="1" applyFill="1" applyBorder="1" applyProtection="1">
      <protection locked="0"/>
    </xf>
    <xf numFmtId="0" fontId="10" fillId="3" borderId="8" xfId="1" applyFont="1" applyFill="1" applyBorder="1" applyAlignment="1" applyProtection="1">
      <alignment wrapText="1"/>
      <protection locked="0"/>
    </xf>
    <xf numFmtId="0" fontId="11" fillId="0" borderId="0" xfId="0" applyFont="1" applyProtection="1">
      <protection locked="0"/>
    </xf>
    <xf numFmtId="0" fontId="21" fillId="3" borderId="14" xfId="1" applyFont="1" applyFill="1" applyBorder="1" applyAlignment="1" applyProtection="1">
      <alignment horizontal="right" wrapText="1"/>
      <protection locked="0"/>
    </xf>
    <xf numFmtId="166" fontId="51" fillId="3" borderId="0" xfId="0" applyNumberFormat="1" applyFont="1" applyFill="1" applyAlignment="1" applyProtection="1">
      <alignment wrapText="1"/>
      <protection locked="0"/>
    </xf>
    <xf numFmtId="166" fontId="51" fillId="3" borderId="14" xfId="0" applyNumberFormat="1" applyFont="1" applyFill="1" applyBorder="1" applyAlignment="1" applyProtection="1">
      <alignment wrapText="1"/>
      <protection locked="0"/>
    </xf>
    <xf numFmtId="166" fontId="51" fillId="3" borderId="53" xfId="0" applyNumberFormat="1" applyFont="1" applyFill="1" applyBorder="1" applyAlignment="1" applyProtection="1">
      <alignment wrapText="1"/>
      <protection locked="0"/>
    </xf>
    <xf numFmtId="0" fontId="10" fillId="3" borderId="14" xfId="1" applyFont="1" applyFill="1" applyBorder="1" applyAlignment="1" applyProtection="1">
      <alignment wrapText="1"/>
      <protection locked="0"/>
    </xf>
    <xf numFmtId="4" fontId="11" fillId="0" borderId="0" xfId="0" applyNumberFormat="1" applyFont="1" applyProtection="1">
      <protection locked="0"/>
    </xf>
    <xf numFmtId="0" fontId="10" fillId="3" borderId="6" xfId="1" applyFont="1" applyFill="1" applyBorder="1" applyAlignment="1" applyProtection="1">
      <alignment wrapText="1"/>
      <protection locked="0"/>
    </xf>
    <xf numFmtId="0" fontId="50" fillId="6" borderId="14" xfId="1" applyFont="1" applyFill="1" applyBorder="1" applyAlignment="1" applyProtection="1">
      <alignment wrapText="1"/>
      <protection locked="0"/>
    </xf>
    <xf numFmtId="0" fontId="50" fillId="6" borderId="0" xfId="1" applyFont="1" applyFill="1" applyAlignment="1" applyProtection="1">
      <alignment wrapText="1"/>
      <protection locked="0"/>
    </xf>
    <xf numFmtId="0" fontId="50" fillId="6" borderId="0" xfId="1" applyFont="1" applyFill="1" applyProtection="1">
      <protection locked="0"/>
    </xf>
    <xf numFmtId="0" fontId="50" fillId="6" borderId="5" xfId="1" applyFont="1" applyFill="1" applyBorder="1" applyProtection="1">
      <protection locked="0"/>
    </xf>
    <xf numFmtId="0" fontId="50" fillId="6" borderId="52" xfId="1" applyFont="1" applyFill="1" applyBorder="1" applyProtection="1">
      <protection locked="0"/>
    </xf>
    <xf numFmtId="0" fontId="10" fillId="3" borderId="15" xfId="1" applyFont="1" applyFill="1" applyBorder="1" applyAlignment="1" applyProtection="1">
      <alignment wrapText="1"/>
      <protection locked="0"/>
    </xf>
    <xf numFmtId="0" fontId="21" fillId="3" borderId="13" xfId="1" applyFont="1" applyFill="1" applyBorder="1" applyAlignment="1" applyProtection="1">
      <alignment horizontal="right" wrapText="1"/>
      <protection locked="0"/>
    </xf>
    <xf numFmtId="166" fontId="49" fillId="3" borderId="0" xfId="0" applyNumberFormat="1" applyFont="1" applyFill="1" applyAlignment="1" applyProtection="1">
      <alignment wrapText="1"/>
      <protection locked="0"/>
    </xf>
    <xf numFmtId="166" fontId="51" fillId="3" borderId="2" xfId="0" applyNumberFormat="1" applyFont="1" applyFill="1" applyBorder="1" applyAlignment="1" applyProtection="1">
      <alignment wrapText="1"/>
      <protection locked="0"/>
    </xf>
    <xf numFmtId="0" fontId="10" fillId="3" borderId="13" xfId="1" applyFont="1" applyFill="1" applyBorder="1" applyAlignment="1" applyProtection="1">
      <alignment wrapText="1"/>
      <protection locked="0"/>
    </xf>
    <xf numFmtId="0" fontId="10" fillId="3" borderId="9" xfId="1" applyFont="1" applyFill="1" applyBorder="1" applyAlignment="1" applyProtection="1">
      <alignment wrapText="1"/>
      <protection locked="0"/>
    </xf>
    <xf numFmtId="166" fontId="49" fillId="3" borderId="1" xfId="0" applyNumberFormat="1" applyFont="1" applyFill="1" applyBorder="1" applyAlignment="1" applyProtection="1">
      <alignment wrapText="1"/>
      <protection locked="0"/>
    </xf>
    <xf numFmtId="0" fontId="10" fillId="19" borderId="6" xfId="1" applyFont="1" applyFill="1" applyBorder="1" applyAlignment="1" applyProtection="1">
      <alignment wrapText="1"/>
      <protection locked="0"/>
    </xf>
    <xf numFmtId="166" fontId="49" fillId="19" borderId="0" xfId="0" applyNumberFormat="1" applyFont="1" applyFill="1" applyAlignment="1" applyProtection="1">
      <alignment wrapText="1"/>
      <protection locked="0"/>
    </xf>
    <xf numFmtId="166" fontId="40" fillId="19" borderId="0" xfId="0" applyNumberFormat="1" applyFont="1" applyFill="1" applyAlignment="1" applyProtection="1">
      <alignment wrapText="1"/>
      <protection locked="0"/>
    </xf>
    <xf numFmtId="166" fontId="40" fillId="19" borderId="2" xfId="0" applyNumberFormat="1" applyFont="1" applyFill="1" applyBorder="1" applyAlignment="1" applyProtection="1">
      <alignment wrapText="1"/>
      <protection locked="0"/>
    </xf>
    <xf numFmtId="166" fontId="40" fillId="19" borderId="53" xfId="0" applyNumberFormat="1" applyFont="1" applyFill="1" applyBorder="1" applyAlignment="1" applyProtection="1">
      <alignment wrapText="1"/>
      <protection locked="0"/>
    </xf>
    <xf numFmtId="4" fontId="11" fillId="19" borderId="0" xfId="0" applyNumberFormat="1" applyFont="1" applyFill="1" applyProtection="1">
      <protection locked="0"/>
    </xf>
    <xf numFmtId="0" fontId="16" fillId="18" borderId="10" xfId="0" applyFont="1" applyFill="1" applyBorder="1" applyAlignment="1" applyProtection="1">
      <alignment wrapText="1"/>
      <protection locked="0"/>
    </xf>
    <xf numFmtId="0" fontId="40" fillId="6" borderId="55" xfId="0" applyFont="1" applyFill="1" applyBorder="1" applyAlignment="1" applyProtection="1">
      <alignment wrapText="1"/>
      <protection locked="0"/>
    </xf>
    <xf numFmtId="0" fontId="40" fillId="6" borderId="56" xfId="0" applyFont="1" applyFill="1" applyBorder="1" applyAlignment="1" applyProtection="1">
      <alignment wrapText="1"/>
      <protection locked="0"/>
    </xf>
    <xf numFmtId="0" fontId="40" fillId="6" borderId="57" xfId="0" applyFont="1" applyFill="1" applyBorder="1" applyAlignment="1" applyProtection="1">
      <alignment wrapText="1"/>
      <protection locked="0"/>
    </xf>
    <xf numFmtId="0" fontId="40" fillId="6" borderId="58" xfId="0" applyFont="1" applyFill="1" applyBorder="1" applyAlignment="1" applyProtection="1">
      <alignment wrapText="1"/>
      <protection locked="0"/>
    </xf>
    <xf numFmtId="0" fontId="40" fillId="6" borderId="59" xfId="0" applyFont="1" applyFill="1" applyBorder="1" applyAlignment="1" applyProtection="1">
      <alignment wrapText="1"/>
      <protection locked="0"/>
    </xf>
    <xf numFmtId="0" fontId="16" fillId="18" borderId="4" xfId="0" applyFont="1" applyFill="1" applyBorder="1" applyAlignment="1" applyProtection="1">
      <alignment wrapText="1"/>
      <protection locked="0"/>
    </xf>
    <xf numFmtId="0" fontId="40" fillId="6" borderId="52" xfId="0" applyFont="1" applyFill="1" applyBorder="1" applyAlignment="1" applyProtection="1">
      <alignment wrapText="1"/>
      <protection locked="0"/>
    </xf>
    <xf numFmtId="0" fontId="5" fillId="3" borderId="8" xfId="0" applyFont="1" applyFill="1" applyBorder="1" applyAlignment="1" applyProtection="1">
      <alignment wrapText="1"/>
      <protection locked="0"/>
    </xf>
    <xf numFmtId="0" fontId="22" fillId="5" borderId="8" xfId="0" applyFont="1" applyFill="1" applyBorder="1" applyAlignment="1" applyProtection="1">
      <alignment wrapText="1"/>
      <protection locked="0"/>
    </xf>
    <xf numFmtId="0" fontId="22" fillId="5" borderId="14" xfId="0" applyFont="1" applyFill="1" applyBorder="1" applyAlignment="1" applyProtection="1">
      <alignment wrapText="1"/>
      <protection locked="0"/>
    </xf>
    <xf numFmtId="0" fontId="22" fillId="5" borderId="6" xfId="0" applyFont="1" applyFill="1" applyBorder="1" applyAlignment="1" applyProtection="1">
      <alignment wrapText="1"/>
      <protection locked="0"/>
    </xf>
    <xf numFmtId="0" fontId="22" fillId="0" borderId="0" xfId="0" applyFont="1" applyAlignment="1" applyProtection="1">
      <alignment wrapText="1"/>
      <protection locked="0"/>
    </xf>
    <xf numFmtId="4" fontId="40" fillId="0" borderId="16" xfId="0" applyNumberFormat="1" applyFont="1" applyBorder="1" applyAlignment="1" applyProtection="1">
      <alignment wrapText="1"/>
      <protection locked="0"/>
    </xf>
    <xf numFmtId="4" fontId="40" fillId="0" borderId="53" xfId="0" applyNumberFormat="1" applyFont="1" applyBorder="1" applyAlignment="1" applyProtection="1">
      <alignment wrapText="1"/>
      <protection locked="0"/>
    </xf>
    <xf numFmtId="0" fontId="16" fillId="18" borderId="48" xfId="0" applyFont="1" applyFill="1" applyBorder="1" applyAlignment="1" applyProtection="1">
      <alignment wrapText="1"/>
      <protection locked="0"/>
    </xf>
    <xf numFmtId="3" fontId="40" fillId="6" borderId="55" xfId="0" applyNumberFormat="1" applyFont="1" applyFill="1" applyBorder="1" applyAlignment="1" applyProtection="1">
      <alignment wrapText="1"/>
      <protection locked="0"/>
    </xf>
    <xf numFmtId="3" fontId="40" fillId="6" borderId="56" xfId="0" applyNumberFormat="1" applyFont="1" applyFill="1" applyBorder="1" applyAlignment="1" applyProtection="1">
      <alignment wrapText="1"/>
      <protection locked="0"/>
    </xf>
    <xf numFmtId="3" fontId="40" fillId="6" borderId="59" xfId="0" applyNumberFormat="1" applyFont="1" applyFill="1" applyBorder="1" applyAlignment="1" applyProtection="1">
      <alignment wrapText="1"/>
      <protection locked="0"/>
    </xf>
    <xf numFmtId="0" fontId="5" fillId="3" borderId="32" xfId="0" applyFont="1" applyFill="1" applyBorder="1" applyAlignment="1" applyProtection="1">
      <alignment wrapText="1"/>
      <protection locked="0"/>
    </xf>
    <xf numFmtId="166" fontId="40" fillId="3" borderId="32" xfId="0" applyNumberFormat="1" applyFont="1" applyFill="1" applyBorder="1" applyAlignment="1" applyProtection="1">
      <alignment wrapText="1"/>
      <protection locked="0"/>
    </xf>
    <xf numFmtId="0" fontId="22" fillId="3" borderId="32" xfId="0" applyFont="1" applyFill="1" applyBorder="1" applyAlignment="1" applyProtection="1">
      <alignment wrapText="1"/>
      <protection locked="0"/>
    </xf>
    <xf numFmtId="0" fontId="22" fillId="3" borderId="34" xfId="0" applyFont="1" applyFill="1" applyBorder="1" applyAlignment="1" applyProtection="1">
      <alignment wrapText="1"/>
      <protection locked="0"/>
    </xf>
    <xf numFmtId="166" fontId="40" fillId="3" borderId="34" xfId="0" applyNumberFormat="1" applyFont="1" applyFill="1" applyBorder="1" applyAlignment="1" applyProtection="1">
      <alignment wrapText="1"/>
      <protection locked="0"/>
    </xf>
    <xf numFmtId="166" fontId="40" fillId="3" borderId="35" xfId="0" applyNumberFormat="1" applyFont="1" applyFill="1" applyBorder="1" applyAlignment="1" applyProtection="1">
      <alignment wrapText="1"/>
      <protection locked="0"/>
    </xf>
    <xf numFmtId="166" fontId="40" fillId="3" borderId="69" xfId="0" applyNumberFormat="1" applyFont="1" applyFill="1" applyBorder="1" applyAlignment="1" applyProtection="1">
      <alignment wrapText="1"/>
      <protection locked="0"/>
    </xf>
    <xf numFmtId="166" fontId="40" fillId="3" borderId="33" xfId="0" applyNumberFormat="1" applyFont="1" applyFill="1" applyBorder="1" applyAlignment="1" applyProtection="1">
      <alignment wrapText="1"/>
      <protection locked="0"/>
    </xf>
    <xf numFmtId="166" fontId="40" fillId="3" borderId="17" xfId="0" applyNumberFormat="1" applyFont="1" applyFill="1" applyBorder="1" applyAlignment="1" applyProtection="1">
      <alignment wrapText="1"/>
      <protection locked="0"/>
    </xf>
    <xf numFmtId="166" fontId="40" fillId="3" borderId="72" xfId="0" applyNumberFormat="1" applyFont="1" applyFill="1" applyBorder="1" applyAlignment="1" applyProtection="1">
      <alignment wrapText="1"/>
      <protection locked="0"/>
    </xf>
    <xf numFmtId="0" fontId="5" fillId="3" borderId="37" xfId="0" applyFont="1" applyFill="1" applyBorder="1" applyAlignment="1" applyProtection="1">
      <alignment wrapText="1"/>
      <protection locked="0"/>
    </xf>
    <xf numFmtId="0" fontId="5" fillId="3" borderId="28" xfId="0" applyFont="1" applyFill="1" applyBorder="1" applyAlignment="1" applyProtection="1">
      <alignment wrapText="1"/>
      <protection locked="0"/>
    </xf>
    <xf numFmtId="0" fontId="40" fillId="0" borderId="16" xfId="0" applyFont="1" applyBorder="1" applyProtection="1">
      <protection locked="0"/>
    </xf>
    <xf numFmtId="0" fontId="35" fillId="18" borderId="26" xfId="0" applyFont="1" applyFill="1" applyBorder="1" applyAlignment="1" applyProtection="1">
      <alignment vertical="top" wrapText="1"/>
      <protection locked="0"/>
    </xf>
    <xf numFmtId="0" fontId="8" fillId="6" borderId="29" xfId="0" applyFont="1" applyFill="1" applyBorder="1" applyProtection="1">
      <protection locked="0"/>
    </xf>
    <xf numFmtId="0" fontId="8" fillId="6" borderId="30" xfId="0" applyFont="1" applyFill="1" applyBorder="1" applyProtection="1">
      <protection locked="0"/>
    </xf>
    <xf numFmtId="0" fontId="8" fillId="6" borderId="31" xfId="0" applyFont="1" applyFill="1" applyBorder="1" applyProtection="1">
      <protection locked="0"/>
    </xf>
    <xf numFmtId="0" fontId="25" fillId="3" borderId="37" xfId="0" applyFont="1" applyFill="1" applyBorder="1" applyAlignment="1" applyProtection="1">
      <alignment vertical="top" wrapText="1"/>
      <protection locked="0"/>
    </xf>
    <xf numFmtId="3" fontId="8" fillId="3" borderId="34" xfId="0" applyNumberFormat="1" applyFont="1" applyFill="1" applyBorder="1" applyProtection="1">
      <protection locked="0"/>
    </xf>
    <xf numFmtId="3" fontId="8" fillId="3" borderId="35" xfId="0" applyNumberFormat="1" applyFont="1" applyFill="1" applyBorder="1" applyProtection="1">
      <protection locked="0"/>
    </xf>
    <xf numFmtId="3" fontId="8" fillId="3" borderId="36" xfId="0" applyNumberFormat="1" applyFont="1" applyFill="1" applyBorder="1" applyProtection="1">
      <protection locked="0"/>
    </xf>
    <xf numFmtId="0" fontId="25" fillId="3" borderId="27" xfId="0" applyFont="1" applyFill="1" applyBorder="1" applyAlignment="1" applyProtection="1">
      <alignment vertical="top" wrapText="1"/>
      <protection locked="0"/>
    </xf>
    <xf numFmtId="3" fontId="8" fillId="3" borderId="32" xfId="0" applyNumberFormat="1" applyFont="1" applyFill="1" applyBorder="1" applyProtection="1">
      <protection locked="0"/>
    </xf>
    <xf numFmtId="3" fontId="8" fillId="3" borderId="0" xfId="0" applyNumberFormat="1" applyFont="1" applyFill="1" applyProtection="1">
      <protection locked="0"/>
    </xf>
    <xf numFmtId="3" fontId="8" fillId="3" borderId="16" xfId="0" applyNumberFormat="1" applyFont="1" applyFill="1" applyBorder="1" applyProtection="1">
      <protection locked="0"/>
    </xf>
    <xf numFmtId="3" fontId="8" fillId="3" borderId="27" xfId="0" applyNumberFormat="1" applyFont="1" applyFill="1" applyBorder="1" applyProtection="1">
      <protection locked="0"/>
    </xf>
    <xf numFmtId="0" fontId="25" fillId="3" borderId="28" xfId="0" applyFont="1" applyFill="1" applyBorder="1" applyAlignment="1" applyProtection="1">
      <alignment vertical="top" wrapText="1"/>
      <protection locked="0"/>
    </xf>
    <xf numFmtId="3" fontId="8" fillId="3" borderId="33" xfId="0" applyNumberFormat="1" applyFont="1" applyFill="1" applyBorder="1" applyProtection="1">
      <protection locked="0"/>
    </xf>
    <xf numFmtId="3" fontId="8" fillId="3" borderId="17" xfId="0" applyNumberFormat="1" applyFont="1" applyFill="1" applyBorder="1" applyProtection="1">
      <protection locked="0"/>
    </xf>
    <xf numFmtId="3" fontId="8" fillId="3" borderId="18" xfId="0" applyNumberFormat="1" applyFont="1" applyFill="1" applyBorder="1" applyProtection="1">
      <protection locked="0"/>
    </xf>
    <xf numFmtId="0" fontId="8" fillId="3" borderId="27" xfId="0" applyFont="1" applyFill="1" applyBorder="1" applyProtection="1">
      <protection locked="0"/>
    </xf>
    <xf numFmtId="0" fontId="12" fillId="3" borderId="28" xfId="0" applyFont="1" applyFill="1" applyBorder="1" applyProtection="1">
      <protection locked="0"/>
    </xf>
    <xf numFmtId="3" fontId="12" fillId="3" borderId="33" xfId="0" applyNumberFormat="1" applyFont="1" applyFill="1" applyBorder="1" applyProtection="1">
      <protection locked="0"/>
    </xf>
    <xf numFmtId="3" fontId="12" fillId="3" borderId="17" xfId="0" applyNumberFormat="1" applyFont="1" applyFill="1" applyBorder="1" applyProtection="1">
      <protection locked="0"/>
    </xf>
    <xf numFmtId="3" fontId="12" fillId="3" borderId="18" xfId="0" applyNumberFormat="1" applyFont="1" applyFill="1" applyBorder="1" applyProtection="1">
      <protection locked="0"/>
    </xf>
    <xf numFmtId="0" fontId="12" fillId="3" borderId="32" xfId="0" applyFont="1" applyFill="1" applyBorder="1" applyProtection="1">
      <protection locked="0"/>
    </xf>
    <xf numFmtId="3" fontId="12" fillId="3" borderId="0" xfId="0" applyNumberFormat="1" applyFont="1" applyFill="1" applyProtection="1">
      <protection locked="0"/>
    </xf>
    <xf numFmtId="3" fontId="12" fillId="3" borderId="29" xfId="0" applyNumberFormat="1" applyFont="1" applyFill="1" applyBorder="1" applyProtection="1">
      <protection locked="0"/>
    </xf>
    <xf numFmtId="3" fontId="12" fillId="3" borderId="30" xfId="0" applyNumberFormat="1" applyFont="1" applyFill="1" applyBorder="1" applyProtection="1">
      <protection locked="0"/>
    </xf>
    <xf numFmtId="3" fontId="12" fillId="3" borderId="31" xfId="0" applyNumberFormat="1" applyFont="1" applyFill="1" applyBorder="1" applyProtection="1">
      <protection locked="0"/>
    </xf>
    <xf numFmtId="3" fontId="12" fillId="3" borderId="32" xfId="0" applyNumberFormat="1" applyFont="1" applyFill="1" applyBorder="1" applyProtection="1">
      <protection locked="0"/>
    </xf>
    <xf numFmtId="3" fontId="0" fillId="0" borderId="0" xfId="0" applyNumberFormat="1" applyProtection="1">
      <protection locked="0"/>
    </xf>
    <xf numFmtId="0" fontId="22" fillId="0" borderId="0" xfId="0" applyFont="1" applyProtection="1">
      <protection locked="0"/>
    </xf>
    <xf numFmtId="0" fontId="47" fillId="21" borderId="4" xfId="0" applyFont="1" applyFill="1" applyBorder="1" applyAlignment="1" applyProtection="1">
      <alignment wrapText="1"/>
      <protection locked="0"/>
    </xf>
    <xf numFmtId="0" fontId="52" fillId="10" borderId="8" xfId="0" applyFont="1" applyFill="1" applyBorder="1" applyAlignment="1" applyProtection="1">
      <alignment wrapText="1"/>
      <protection locked="0"/>
    </xf>
    <xf numFmtId="0" fontId="52" fillId="10" borderId="7" xfId="0" applyFont="1" applyFill="1" applyBorder="1" applyAlignment="1" applyProtection="1">
      <alignment wrapText="1"/>
      <protection locked="0"/>
    </xf>
    <xf numFmtId="0" fontId="52" fillId="10" borderId="5" xfId="0" applyFont="1" applyFill="1" applyBorder="1" applyAlignment="1" applyProtection="1">
      <alignment wrapText="1"/>
      <protection locked="0"/>
    </xf>
    <xf numFmtId="0" fontId="52" fillId="10" borderId="64" xfId="0" applyFont="1" applyFill="1" applyBorder="1" applyAlignment="1" applyProtection="1">
      <alignment wrapText="1"/>
      <protection locked="0"/>
    </xf>
    <xf numFmtId="0" fontId="52" fillId="10" borderId="99" xfId="0" applyFont="1" applyFill="1" applyBorder="1" applyAlignment="1" applyProtection="1">
      <alignment wrapText="1"/>
      <protection locked="0"/>
    </xf>
    <xf numFmtId="166" fontId="40" fillId="3" borderId="88" xfId="0" applyNumberFormat="1" applyFont="1" applyFill="1" applyBorder="1" applyAlignment="1" applyProtection="1">
      <alignment wrapText="1"/>
      <protection locked="0"/>
    </xf>
    <xf numFmtId="166" fontId="40" fillId="3" borderId="81" xfId="0" applyNumberFormat="1" applyFont="1" applyFill="1" applyBorder="1" applyAlignment="1" applyProtection="1">
      <alignment wrapText="1"/>
      <protection locked="0"/>
    </xf>
    <xf numFmtId="166" fontId="40" fillId="3" borderId="90" xfId="0" applyNumberFormat="1" applyFont="1" applyFill="1" applyBorder="1" applyAlignment="1" applyProtection="1">
      <alignment wrapText="1"/>
      <protection locked="0"/>
    </xf>
    <xf numFmtId="166" fontId="40" fillId="3" borderId="62" xfId="0" applyNumberFormat="1" applyFont="1" applyFill="1" applyBorder="1" applyAlignment="1" applyProtection="1">
      <alignment wrapText="1"/>
      <protection locked="0"/>
    </xf>
    <xf numFmtId="166" fontId="40" fillId="3" borderId="94" xfId="0" applyNumberFormat="1" applyFont="1" applyFill="1" applyBorder="1" applyAlignment="1" applyProtection="1">
      <alignment wrapText="1"/>
      <protection locked="0"/>
    </xf>
    <xf numFmtId="166" fontId="40" fillId="3" borderId="95" xfId="0" applyNumberFormat="1" applyFont="1" applyFill="1" applyBorder="1" applyAlignment="1" applyProtection="1">
      <alignment wrapText="1"/>
      <protection locked="0"/>
    </xf>
    <xf numFmtId="166" fontId="40" fillId="3" borderId="78" xfId="0" applyNumberFormat="1" applyFont="1" applyFill="1" applyBorder="1" applyAlignment="1" applyProtection="1">
      <alignment wrapText="1"/>
      <protection locked="0"/>
    </xf>
    <xf numFmtId="166" fontId="40" fillId="3" borderId="76" xfId="0" applyNumberFormat="1" applyFont="1" applyFill="1" applyBorder="1" applyAlignment="1" applyProtection="1">
      <alignment wrapText="1"/>
      <protection locked="0"/>
    </xf>
    <xf numFmtId="166" fontId="40" fillId="3" borderId="96" xfId="0" applyNumberFormat="1" applyFont="1" applyFill="1" applyBorder="1" applyAlignment="1" applyProtection="1">
      <alignment wrapText="1"/>
      <protection locked="0"/>
    </xf>
    <xf numFmtId="166" fontId="40" fillId="3" borderId="89" xfId="0" applyNumberFormat="1" applyFont="1" applyFill="1" applyBorder="1" applyAlignment="1" applyProtection="1">
      <alignment wrapText="1"/>
      <protection locked="0"/>
    </xf>
    <xf numFmtId="166" fontId="40" fillId="3" borderId="91" xfId="0" applyNumberFormat="1" applyFont="1" applyFill="1" applyBorder="1" applyAlignment="1" applyProtection="1">
      <alignment wrapText="1"/>
      <protection locked="0"/>
    </xf>
    <xf numFmtId="166" fontId="40" fillId="3" borderId="92" xfId="0" applyNumberFormat="1" applyFont="1" applyFill="1" applyBorder="1" applyAlignment="1" applyProtection="1">
      <alignment wrapText="1"/>
      <protection locked="0"/>
    </xf>
    <xf numFmtId="166" fontId="40" fillId="3" borderId="97" xfId="0" applyNumberFormat="1" applyFont="1" applyFill="1" applyBorder="1" applyAlignment="1" applyProtection="1">
      <alignment wrapText="1"/>
      <protection locked="0"/>
    </xf>
    <xf numFmtId="166" fontId="40" fillId="3" borderId="98" xfId="0" applyNumberFormat="1" applyFont="1" applyFill="1" applyBorder="1" applyAlignment="1" applyProtection="1">
      <alignment wrapText="1"/>
      <protection locked="0"/>
    </xf>
    <xf numFmtId="166" fontId="40" fillId="3" borderId="64" xfId="0" applyNumberFormat="1" applyFont="1" applyFill="1" applyBorder="1" applyAlignment="1" applyProtection="1">
      <alignment wrapText="1"/>
      <protection locked="0"/>
    </xf>
    <xf numFmtId="166" fontId="40" fillId="3" borderId="61" xfId="0" applyNumberFormat="1" applyFont="1" applyFill="1" applyBorder="1" applyAlignment="1" applyProtection="1">
      <alignment wrapText="1"/>
      <protection locked="0"/>
    </xf>
    <xf numFmtId="166" fontId="40" fillId="3" borderId="66" xfId="0" applyNumberFormat="1" applyFont="1" applyFill="1" applyBorder="1" applyAlignment="1" applyProtection="1">
      <alignment wrapText="1"/>
      <protection locked="0"/>
    </xf>
    <xf numFmtId="166" fontId="40" fillId="3" borderId="63" xfId="0" applyNumberFormat="1" applyFont="1" applyFill="1" applyBorder="1" applyAlignment="1" applyProtection="1">
      <alignment wrapText="1"/>
      <protection locked="0"/>
    </xf>
    <xf numFmtId="166" fontId="40" fillId="6" borderId="6" xfId="0" applyNumberFormat="1" applyFont="1" applyFill="1" applyBorder="1" applyAlignment="1" applyProtection="1">
      <alignment wrapText="1"/>
      <protection locked="0"/>
    </xf>
    <xf numFmtId="166" fontId="40" fillId="6" borderId="1" xfId="0" applyNumberFormat="1" applyFont="1" applyFill="1" applyBorder="1" applyAlignment="1" applyProtection="1">
      <alignment wrapText="1"/>
      <protection locked="0"/>
    </xf>
    <xf numFmtId="166" fontId="40" fillId="6" borderId="100" xfId="0" applyNumberFormat="1" applyFont="1" applyFill="1" applyBorder="1" applyAlignment="1" applyProtection="1">
      <alignment wrapText="1"/>
      <protection locked="0"/>
    </xf>
    <xf numFmtId="0" fontId="52" fillId="10" borderId="56" xfId="0" applyFont="1" applyFill="1" applyBorder="1" applyAlignment="1" applyProtection="1">
      <alignment wrapText="1"/>
      <protection locked="0"/>
    </xf>
    <xf numFmtId="0" fontId="52" fillId="10" borderId="101" xfId="0" applyFont="1" applyFill="1" applyBorder="1" applyAlignment="1" applyProtection="1">
      <alignment wrapText="1"/>
      <protection locked="0"/>
    </xf>
    <xf numFmtId="0" fontId="52" fillId="10" borderId="102" xfId="0" applyFont="1" applyFill="1" applyBorder="1" applyAlignment="1" applyProtection="1">
      <alignment wrapText="1"/>
      <protection locked="0"/>
    </xf>
    <xf numFmtId="0" fontId="52" fillId="10" borderId="59" xfId="0" applyFont="1" applyFill="1" applyBorder="1" applyAlignment="1" applyProtection="1">
      <alignment wrapText="1"/>
      <protection locked="0"/>
    </xf>
    <xf numFmtId="166" fontId="40" fillId="6" borderId="0" xfId="0" applyNumberFormat="1" applyFont="1" applyFill="1" applyAlignment="1" applyProtection="1">
      <alignment wrapText="1"/>
      <protection locked="0"/>
    </xf>
    <xf numFmtId="166" fontId="40" fillId="6" borderId="76" xfId="0" applyNumberFormat="1" applyFont="1" applyFill="1" applyBorder="1" applyAlignment="1" applyProtection="1">
      <alignment wrapText="1"/>
      <protection locked="0"/>
    </xf>
    <xf numFmtId="166" fontId="40" fillId="6" borderId="54" xfId="0" applyNumberFormat="1" applyFont="1" applyFill="1" applyBorder="1" applyAlignment="1" applyProtection="1">
      <alignment wrapText="1"/>
      <protection locked="0"/>
    </xf>
    <xf numFmtId="0" fontId="71" fillId="18" borderId="154" xfId="0" applyFont="1" applyFill="1" applyBorder="1" applyProtection="1">
      <protection locked="0"/>
    </xf>
    <xf numFmtId="3" fontId="63" fillId="3" borderId="88" xfId="0" applyNumberFormat="1" applyFont="1" applyFill="1" applyBorder="1" applyProtection="1">
      <protection locked="0"/>
    </xf>
    <xf numFmtId="3" fontId="63" fillId="3" borderId="81" xfId="0" applyNumberFormat="1" applyFont="1" applyFill="1" applyBorder="1" applyProtection="1">
      <protection locked="0"/>
    </xf>
    <xf numFmtId="3" fontId="63" fillId="3" borderId="90" xfId="0" applyNumberFormat="1" applyFont="1" applyFill="1" applyBorder="1" applyProtection="1">
      <protection locked="0"/>
    </xf>
    <xf numFmtId="3" fontId="63" fillId="3" borderId="78" xfId="0" applyNumberFormat="1" applyFont="1" applyFill="1" applyBorder="1" applyProtection="1">
      <protection locked="0"/>
    </xf>
    <xf numFmtId="3" fontId="63" fillId="3" borderId="0" xfId="0" applyNumberFormat="1" applyFont="1" applyFill="1" applyProtection="1">
      <protection locked="0"/>
    </xf>
    <xf numFmtId="3" fontId="63" fillId="3" borderId="76" xfId="0" applyNumberFormat="1" applyFont="1" applyFill="1" applyBorder="1" applyProtection="1">
      <protection locked="0"/>
    </xf>
    <xf numFmtId="0" fontId="44" fillId="20" borderId="85" xfId="0" applyFont="1" applyFill="1" applyBorder="1" applyAlignment="1" applyProtection="1">
      <alignment wrapText="1"/>
      <protection locked="0"/>
    </xf>
    <xf numFmtId="3" fontId="63" fillId="6" borderId="88" xfId="0" applyNumberFormat="1" applyFont="1" applyFill="1" applyBorder="1" applyProtection="1">
      <protection locked="0"/>
    </xf>
    <xf numFmtId="3" fontId="63" fillId="6" borderId="81" xfId="0" applyNumberFormat="1" applyFont="1" applyFill="1" applyBorder="1" applyProtection="1">
      <protection locked="0"/>
    </xf>
    <xf numFmtId="3" fontId="63" fillId="6" borderId="90" xfId="0" applyNumberFormat="1" applyFont="1" applyFill="1" applyBorder="1" applyProtection="1">
      <protection locked="0"/>
    </xf>
    <xf numFmtId="0" fontId="16" fillId="25" borderId="86" xfId="0" applyFont="1" applyFill="1" applyBorder="1" applyAlignment="1" applyProtection="1">
      <alignment wrapText="1"/>
      <protection locked="0"/>
    </xf>
    <xf numFmtId="3" fontId="0" fillId="6" borderId="89" xfId="0" applyNumberFormat="1" applyFill="1" applyBorder="1" applyProtection="1">
      <protection locked="0"/>
    </xf>
    <xf numFmtId="3" fontId="0" fillId="6" borderId="91" xfId="0" applyNumberFormat="1" applyFill="1" applyBorder="1" applyProtection="1">
      <protection locked="0"/>
    </xf>
    <xf numFmtId="3" fontId="0" fillId="6" borderId="92" xfId="0" applyNumberFormat="1" applyFill="1" applyBorder="1" applyProtection="1">
      <protection locked="0"/>
    </xf>
    <xf numFmtId="0" fontId="35" fillId="25" borderId="86" xfId="0" applyFont="1" applyFill="1" applyBorder="1" applyAlignment="1" applyProtection="1">
      <alignment wrapText="1"/>
      <protection locked="0"/>
    </xf>
    <xf numFmtId="166" fontId="8" fillId="6" borderId="78" xfId="0" applyNumberFormat="1" applyFont="1" applyFill="1" applyBorder="1" applyProtection="1">
      <protection locked="0"/>
    </xf>
    <xf numFmtId="3" fontId="8" fillId="6" borderId="0" xfId="0" applyNumberFormat="1" applyFont="1" applyFill="1" applyProtection="1">
      <protection locked="0"/>
    </xf>
    <xf numFmtId="3" fontId="8" fillId="6" borderId="76" xfId="0" applyNumberFormat="1" applyFont="1" applyFill="1" applyBorder="1" applyProtection="1">
      <protection locked="0"/>
    </xf>
    <xf numFmtId="0" fontId="35" fillId="25" borderId="87" xfId="0" applyFont="1" applyFill="1" applyBorder="1" applyAlignment="1" applyProtection="1">
      <alignment wrapText="1"/>
      <protection locked="0"/>
    </xf>
    <xf numFmtId="166" fontId="8" fillId="6" borderId="89" xfId="0" applyNumberFormat="1" applyFont="1" applyFill="1" applyBorder="1" applyProtection="1">
      <protection locked="0"/>
    </xf>
    <xf numFmtId="3" fontId="8" fillId="6" borderId="91" xfId="0" applyNumberFormat="1" applyFont="1" applyFill="1" applyBorder="1" applyProtection="1">
      <protection locked="0"/>
    </xf>
    <xf numFmtId="3" fontId="8" fillId="6" borderId="92" xfId="0" applyNumberFormat="1" applyFont="1" applyFill="1" applyBorder="1" applyProtection="1">
      <protection locked="0"/>
    </xf>
    <xf numFmtId="0" fontId="16" fillId="0" borderId="0" xfId="0" applyFont="1" applyAlignment="1" applyProtection="1">
      <alignment wrapText="1"/>
      <protection locked="0"/>
    </xf>
    <xf numFmtId="166" fontId="40" fillId="0" borderId="0" xfId="0" applyNumberFormat="1" applyFont="1" applyAlignment="1" applyProtection="1">
      <alignment wrapText="1"/>
      <protection locked="0"/>
    </xf>
    <xf numFmtId="166" fontId="40" fillId="0" borderId="53" xfId="0" applyNumberFormat="1" applyFont="1" applyBorder="1" applyAlignment="1" applyProtection="1">
      <alignment wrapText="1"/>
      <protection locked="0"/>
    </xf>
    <xf numFmtId="0" fontId="17" fillId="18" borderId="61" xfId="0" applyFont="1" applyFill="1" applyBorder="1" applyAlignment="1" applyProtection="1">
      <alignment wrapText="1"/>
      <protection locked="0"/>
    </xf>
    <xf numFmtId="0" fontId="40" fillId="6" borderId="61" xfId="0" applyFont="1" applyFill="1" applyBorder="1" applyAlignment="1" applyProtection="1">
      <alignment wrapText="1"/>
      <protection locked="0"/>
    </xf>
    <xf numFmtId="0" fontId="40" fillId="6" borderId="64" xfId="0" applyFont="1" applyFill="1" applyBorder="1" applyAlignment="1" applyProtection="1">
      <alignment wrapText="1"/>
      <protection locked="0"/>
    </xf>
    <xf numFmtId="0" fontId="40" fillId="6" borderId="64" xfId="0" applyFont="1" applyFill="1" applyBorder="1" applyProtection="1">
      <protection locked="0"/>
    </xf>
    <xf numFmtId="0" fontId="40" fillId="6" borderId="65" xfId="0" applyFont="1" applyFill="1" applyBorder="1" applyAlignment="1" applyProtection="1">
      <alignment wrapText="1"/>
      <protection locked="0"/>
    </xf>
    <xf numFmtId="0" fontId="8" fillId="3" borderId="61" xfId="0" applyFont="1" applyFill="1" applyBorder="1" applyAlignment="1" applyProtection="1">
      <alignment horizontal="left" wrapText="1"/>
      <protection locked="0"/>
    </xf>
    <xf numFmtId="0" fontId="8" fillId="3" borderId="62" xfId="0" applyFont="1" applyFill="1" applyBorder="1" applyAlignment="1" applyProtection="1">
      <alignment horizontal="left" wrapText="1"/>
      <protection locked="0"/>
    </xf>
    <xf numFmtId="0" fontId="8" fillId="3" borderId="63" xfId="0" applyFont="1" applyFill="1" applyBorder="1" applyAlignment="1" applyProtection="1">
      <alignment horizontal="left" wrapText="1"/>
      <protection locked="0"/>
    </xf>
    <xf numFmtId="166" fontId="0" fillId="0" borderId="0" xfId="0" applyNumberFormat="1" applyProtection="1">
      <protection locked="0"/>
    </xf>
    <xf numFmtId="166" fontId="40" fillId="3" borderId="67" xfId="0" applyNumberFormat="1" applyFont="1" applyFill="1" applyBorder="1" applyAlignment="1" applyProtection="1">
      <alignment wrapText="1"/>
      <protection locked="0"/>
    </xf>
    <xf numFmtId="3" fontId="5" fillId="0" borderId="0" xfId="0" applyNumberFormat="1" applyFont="1" applyAlignment="1" applyProtection="1">
      <alignment wrapText="1"/>
      <protection locked="0"/>
    </xf>
    <xf numFmtId="0" fontId="5" fillId="0" borderId="53" xfId="0" applyFont="1" applyBorder="1" applyProtection="1">
      <protection locked="0"/>
    </xf>
    <xf numFmtId="0" fontId="17" fillId="18" borderId="48" xfId="0" applyFont="1" applyFill="1" applyBorder="1" applyAlignment="1" applyProtection="1">
      <alignment wrapText="1"/>
      <protection locked="0"/>
    </xf>
    <xf numFmtId="0" fontId="40" fillId="6" borderId="55" xfId="0" applyFont="1" applyFill="1" applyBorder="1" applyProtection="1">
      <protection locked="0"/>
    </xf>
    <xf numFmtId="0" fontId="40" fillId="6" borderId="56" xfId="0" applyFont="1" applyFill="1" applyBorder="1" applyProtection="1">
      <protection locked="0"/>
    </xf>
    <xf numFmtId="0" fontId="40" fillId="6" borderId="59" xfId="0" applyFont="1" applyFill="1" applyBorder="1" applyProtection="1">
      <protection locked="0"/>
    </xf>
    <xf numFmtId="0" fontId="40" fillId="0" borderId="43" xfId="0" applyFont="1" applyBorder="1" applyProtection="1">
      <protection locked="0"/>
    </xf>
    <xf numFmtId="0" fontId="8" fillId="19" borderId="16" xfId="0" applyFont="1" applyFill="1" applyBorder="1" applyProtection="1">
      <protection locked="0"/>
    </xf>
    <xf numFmtId="0" fontId="25" fillId="3" borderId="49" xfId="0" applyFont="1" applyFill="1" applyBorder="1" applyAlignment="1" applyProtection="1">
      <alignment vertical="top" wrapText="1"/>
      <protection locked="0"/>
    </xf>
    <xf numFmtId="166" fontId="40" fillId="3" borderId="0" xfId="0" applyNumberFormat="1" applyFont="1" applyFill="1" applyProtection="1">
      <protection locked="0"/>
    </xf>
    <xf numFmtId="166" fontId="40" fillId="3" borderId="53" xfId="0" applyNumberFormat="1" applyFont="1" applyFill="1" applyBorder="1" applyProtection="1">
      <protection locked="0"/>
    </xf>
    <xf numFmtId="3" fontId="40" fillId="3" borderId="35" xfId="0" applyNumberFormat="1" applyFont="1" applyFill="1" applyBorder="1" applyProtection="1">
      <protection locked="0"/>
    </xf>
    <xf numFmtId="0" fontId="25" fillId="3" borderId="60" xfId="0" applyFont="1" applyFill="1" applyBorder="1" applyAlignment="1" applyProtection="1">
      <alignment vertical="top" wrapText="1"/>
      <protection locked="0"/>
    </xf>
    <xf numFmtId="3" fontId="40" fillId="3" borderId="0" xfId="0" applyNumberFormat="1" applyFont="1" applyFill="1" applyProtection="1">
      <protection locked="0"/>
    </xf>
    <xf numFmtId="166" fontId="9" fillId="3" borderId="0" xfId="0" applyNumberFormat="1" applyFont="1" applyFill="1" applyProtection="1">
      <protection locked="0"/>
    </xf>
    <xf numFmtId="166" fontId="9" fillId="3" borderId="53" xfId="0" applyNumberFormat="1" applyFont="1" applyFill="1" applyBorder="1" applyProtection="1">
      <protection locked="0"/>
    </xf>
    <xf numFmtId="3" fontId="9" fillId="3" borderId="0" xfId="0" applyNumberFormat="1" applyFont="1" applyFill="1" applyProtection="1">
      <protection locked="0"/>
    </xf>
    <xf numFmtId="0" fontId="12" fillId="19" borderId="16" xfId="0" applyFont="1" applyFill="1" applyBorder="1" applyProtection="1">
      <protection locked="0"/>
    </xf>
    <xf numFmtId="0" fontId="25" fillId="3" borderId="50" xfId="0" applyFont="1" applyFill="1" applyBorder="1" applyAlignment="1" applyProtection="1">
      <alignment vertical="top" wrapText="1"/>
      <protection locked="0"/>
    </xf>
    <xf numFmtId="166" fontId="40" fillId="3" borderId="17" xfId="0" applyNumberFormat="1" applyFont="1" applyFill="1" applyBorder="1" applyProtection="1">
      <protection locked="0"/>
    </xf>
    <xf numFmtId="166" fontId="40" fillId="3" borderId="72" xfId="0" applyNumberFormat="1" applyFont="1" applyFill="1" applyBorder="1" applyProtection="1">
      <protection locked="0"/>
    </xf>
    <xf numFmtId="3" fontId="40" fillId="3" borderId="17" xfId="0" applyNumberFormat="1" applyFont="1" applyFill="1" applyBorder="1" applyProtection="1">
      <protection locked="0"/>
    </xf>
    <xf numFmtId="0" fontId="60" fillId="19" borderId="0" xfId="2" applyFont="1" applyFill="1" applyAlignment="1" applyProtection="1">
      <alignment vertical="center" wrapText="1"/>
      <protection locked="0"/>
    </xf>
    <xf numFmtId="0" fontId="13" fillId="19" borderId="0" xfId="2" applyFill="1" applyProtection="1">
      <protection locked="0"/>
    </xf>
    <xf numFmtId="165" fontId="58" fillId="19" borderId="0" xfId="2" applyNumberFormat="1" applyFont="1" applyFill="1" applyProtection="1">
      <protection locked="0"/>
    </xf>
    <xf numFmtId="165" fontId="56" fillId="19" borderId="0" xfId="0" applyNumberFormat="1" applyFont="1" applyFill="1" applyProtection="1">
      <protection locked="0"/>
    </xf>
    <xf numFmtId="165" fontId="56" fillId="19" borderId="16" xfId="0" applyNumberFormat="1" applyFont="1" applyFill="1" applyBorder="1" applyProtection="1">
      <protection locked="0"/>
    </xf>
    <xf numFmtId="0" fontId="8" fillId="19" borderId="0" xfId="0" applyFont="1" applyFill="1" applyAlignment="1" applyProtection="1">
      <alignment horizontal="left" vertical="top"/>
      <protection locked="0"/>
    </xf>
    <xf numFmtId="165" fontId="56" fillId="19" borderId="0" xfId="0" applyNumberFormat="1" applyFont="1" applyFill="1" applyAlignment="1" applyProtection="1">
      <alignment horizontal="left" vertical="top"/>
      <protection locked="0"/>
    </xf>
    <xf numFmtId="165" fontId="56" fillId="19" borderId="16" xfId="0" applyNumberFormat="1" applyFont="1" applyFill="1" applyBorder="1" applyAlignment="1" applyProtection="1">
      <alignment horizontal="left" vertical="top"/>
      <protection locked="0"/>
    </xf>
    <xf numFmtId="0" fontId="12" fillId="19" borderId="0" xfId="0" applyFont="1" applyFill="1" applyAlignment="1" applyProtection="1">
      <alignment wrapText="1"/>
      <protection locked="0"/>
    </xf>
    <xf numFmtId="3" fontId="8" fillId="19" borderId="0" xfId="0" applyNumberFormat="1" applyFont="1" applyFill="1" applyProtection="1">
      <protection locked="0"/>
    </xf>
    <xf numFmtId="0" fontId="12" fillId="0" borderId="37" xfId="0" applyFont="1" applyBorder="1" applyAlignment="1" applyProtection="1">
      <alignment wrapText="1"/>
      <protection locked="0"/>
    </xf>
    <xf numFmtId="0" fontId="8" fillId="0" borderId="31" xfId="0" applyFont="1" applyBorder="1" applyProtection="1">
      <protection locked="0"/>
    </xf>
    <xf numFmtId="0" fontId="42" fillId="18" borderId="154" xfId="0" applyFont="1" applyFill="1" applyBorder="1" applyAlignment="1" applyProtection="1">
      <alignment horizontal="center" vertical="center"/>
      <protection locked="0"/>
    </xf>
    <xf numFmtId="0" fontId="14" fillId="18" borderId="134" xfId="0" applyFont="1" applyFill="1" applyBorder="1" applyAlignment="1" applyProtection="1">
      <alignment vertical="center" wrapText="1"/>
      <protection locked="0"/>
    </xf>
    <xf numFmtId="0" fontId="35" fillId="8" borderId="178" xfId="0" applyFont="1" applyFill="1" applyBorder="1" applyAlignment="1" applyProtection="1">
      <alignment vertical="center"/>
      <protection locked="0"/>
    </xf>
    <xf numFmtId="165" fontId="35" fillId="8" borderId="179" xfId="0" applyNumberFormat="1" applyFont="1" applyFill="1" applyBorder="1" applyProtection="1">
      <protection locked="0"/>
    </xf>
    <xf numFmtId="0" fontId="35" fillId="8" borderId="180" xfId="0" applyFont="1" applyFill="1" applyBorder="1" applyAlignment="1" applyProtection="1">
      <alignment vertical="center"/>
      <protection locked="0"/>
    </xf>
    <xf numFmtId="165" fontId="35" fillId="8" borderId="181" xfId="0" applyNumberFormat="1" applyFont="1" applyFill="1" applyBorder="1" applyProtection="1">
      <protection locked="0"/>
    </xf>
    <xf numFmtId="165" fontId="35" fillId="8" borderId="182" xfId="0" applyNumberFormat="1" applyFont="1" applyFill="1" applyBorder="1" applyProtection="1">
      <protection locked="0"/>
    </xf>
    <xf numFmtId="0" fontId="35" fillId="8" borderId="31" xfId="0" applyFont="1" applyFill="1" applyBorder="1" applyAlignment="1" applyProtection="1">
      <alignment vertical="center"/>
      <protection locked="0"/>
    </xf>
    <xf numFmtId="0" fontId="35" fillId="8" borderId="29" xfId="0" applyFont="1" applyFill="1" applyBorder="1" applyAlignment="1" applyProtection="1">
      <alignment vertical="center"/>
      <protection locked="0"/>
    </xf>
    <xf numFmtId="0" fontId="35" fillId="8" borderId="30" xfId="0" applyFont="1" applyFill="1" applyBorder="1" applyAlignment="1" applyProtection="1">
      <alignment vertical="center"/>
      <protection locked="0"/>
    </xf>
    <xf numFmtId="0" fontId="35" fillId="8" borderId="0" xfId="0" applyFont="1" applyFill="1" applyAlignment="1" applyProtection="1">
      <alignment vertical="center"/>
      <protection locked="0"/>
    </xf>
    <xf numFmtId="0" fontId="35" fillId="8" borderId="16" xfId="0" applyFont="1" applyFill="1" applyBorder="1" applyAlignment="1" applyProtection="1">
      <alignment vertical="center"/>
      <protection locked="0"/>
    </xf>
    <xf numFmtId="0" fontId="35" fillId="8" borderId="23" xfId="0" applyFont="1" applyFill="1" applyBorder="1" applyAlignment="1" applyProtection="1">
      <alignment vertical="center"/>
      <protection locked="0"/>
    </xf>
    <xf numFmtId="0" fontId="35" fillId="8" borderId="47" xfId="0" applyFont="1" applyFill="1" applyBorder="1" applyAlignment="1" applyProtection="1">
      <alignment vertical="center"/>
      <protection locked="0"/>
    </xf>
    <xf numFmtId="0" fontId="17" fillId="19" borderId="0" xfId="0" applyFont="1" applyFill="1" applyAlignment="1" applyProtection="1">
      <alignment vertical="center"/>
      <protection locked="0"/>
    </xf>
    <xf numFmtId="0" fontId="17" fillId="19" borderId="16" xfId="0" applyFont="1" applyFill="1" applyBorder="1" applyAlignment="1" applyProtection="1">
      <alignment vertical="center"/>
      <protection locked="0"/>
    </xf>
    <xf numFmtId="0" fontId="17" fillId="0" borderId="0" xfId="0" applyFont="1" applyAlignment="1" applyProtection="1">
      <alignment vertical="center"/>
      <protection locked="0"/>
    </xf>
    <xf numFmtId="0" fontId="38" fillId="8" borderId="33" xfId="0" applyFont="1" applyFill="1" applyBorder="1" applyAlignment="1" applyProtection="1">
      <alignment wrapText="1"/>
      <protection locked="0"/>
    </xf>
    <xf numFmtId="3" fontId="12" fillId="2" borderId="116" xfId="0" applyNumberFormat="1" applyFont="1" applyFill="1" applyBorder="1" applyAlignment="1" applyProtection="1">
      <alignment horizontal="right"/>
      <protection locked="0"/>
    </xf>
    <xf numFmtId="165" fontId="55" fillId="2" borderId="16" xfId="0" applyNumberFormat="1" applyFont="1" applyFill="1" applyBorder="1" applyAlignment="1" applyProtection="1">
      <alignment horizontal="right"/>
      <protection locked="0"/>
    </xf>
    <xf numFmtId="3" fontId="12" fillId="2" borderId="0" xfId="0" applyNumberFormat="1" applyFont="1" applyFill="1" applyAlignment="1" applyProtection="1">
      <alignment horizontal="right"/>
      <protection locked="0"/>
    </xf>
    <xf numFmtId="165" fontId="55" fillId="2" borderId="76" xfId="0" applyNumberFormat="1" applyFont="1" applyFill="1" applyBorder="1" applyAlignment="1" applyProtection="1">
      <alignment horizontal="right"/>
      <protection locked="0"/>
    </xf>
    <xf numFmtId="3" fontId="12" fillId="2" borderId="91" xfId="0" applyNumberFormat="1" applyFont="1" applyFill="1" applyBorder="1" applyAlignment="1" applyProtection="1">
      <alignment horizontal="right"/>
      <protection locked="0"/>
    </xf>
    <xf numFmtId="165" fontId="55" fillId="2" borderId="163" xfId="0" applyNumberFormat="1" applyFont="1" applyFill="1" applyBorder="1" applyAlignment="1" applyProtection="1">
      <alignment horizontal="right"/>
      <protection locked="0"/>
    </xf>
    <xf numFmtId="4" fontId="12" fillId="14" borderId="16" xfId="0" applyNumberFormat="1" applyFont="1" applyFill="1" applyBorder="1" applyProtection="1">
      <protection locked="0"/>
    </xf>
    <xf numFmtId="3" fontId="12" fillId="14" borderId="0" xfId="0" applyNumberFormat="1" applyFont="1" applyFill="1" applyProtection="1">
      <protection locked="0"/>
    </xf>
    <xf numFmtId="0" fontId="35" fillId="8" borderId="32" xfId="0" applyFont="1" applyFill="1" applyBorder="1" applyAlignment="1" applyProtection="1">
      <alignment horizontal="right" wrapText="1"/>
      <protection locked="0"/>
    </xf>
    <xf numFmtId="3" fontId="8" fillId="2" borderId="174" xfId="0" applyNumberFormat="1" applyFont="1" applyFill="1" applyBorder="1" applyAlignment="1" applyProtection="1">
      <alignment horizontal="right"/>
      <protection locked="0"/>
    </xf>
    <xf numFmtId="165" fontId="56" fillId="2" borderId="36" xfId="0" applyNumberFormat="1" applyFont="1" applyFill="1" applyBorder="1" applyAlignment="1" applyProtection="1">
      <alignment horizontal="right"/>
      <protection locked="0"/>
    </xf>
    <xf numFmtId="3" fontId="8" fillId="2" borderId="35" xfId="0" applyNumberFormat="1" applyFont="1" applyFill="1" applyBorder="1" applyAlignment="1" applyProtection="1">
      <alignment horizontal="right"/>
      <protection locked="0"/>
    </xf>
    <xf numFmtId="165" fontId="56" fillId="2" borderId="75" xfId="0" applyNumberFormat="1" applyFont="1" applyFill="1" applyBorder="1" applyAlignment="1" applyProtection="1">
      <alignment horizontal="right"/>
      <protection locked="0"/>
    </xf>
    <xf numFmtId="3" fontId="8" fillId="2" borderId="0" xfId="0" applyNumberFormat="1" applyFont="1" applyFill="1" applyAlignment="1" applyProtection="1">
      <alignment horizontal="right"/>
      <protection locked="0"/>
    </xf>
    <xf numFmtId="165" fontId="56" fillId="2" borderId="120" xfId="0" applyNumberFormat="1" applyFont="1" applyFill="1" applyBorder="1" applyAlignment="1" applyProtection="1">
      <alignment horizontal="right"/>
      <protection locked="0"/>
    </xf>
    <xf numFmtId="3" fontId="8" fillId="14" borderId="16" xfId="0" applyNumberFormat="1" applyFont="1" applyFill="1" applyBorder="1" applyAlignment="1" applyProtection="1">
      <alignment horizontal="right"/>
      <protection locked="0"/>
    </xf>
    <xf numFmtId="3" fontId="8" fillId="14" borderId="0" xfId="0" applyNumberFormat="1" applyFont="1" applyFill="1" applyProtection="1">
      <protection locked="0"/>
    </xf>
    <xf numFmtId="3" fontId="8" fillId="14" borderId="32" xfId="0" applyNumberFormat="1" applyFont="1" applyFill="1" applyBorder="1" applyProtection="1">
      <protection locked="0"/>
    </xf>
    <xf numFmtId="3" fontId="8" fillId="14" borderId="16" xfId="0" applyNumberFormat="1" applyFont="1" applyFill="1" applyBorder="1" applyProtection="1">
      <protection locked="0"/>
    </xf>
    <xf numFmtId="4" fontId="8" fillId="19" borderId="16" xfId="0" applyNumberFormat="1" applyFont="1" applyFill="1" applyBorder="1" applyProtection="1">
      <protection locked="0"/>
    </xf>
    <xf numFmtId="4" fontId="8" fillId="0" borderId="0" xfId="0" applyNumberFormat="1" applyFont="1" applyProtection="1">
      <protection locked="0"/>
    </xf>
    <xf numFmtId="3" fontId="8" fillId="2" borderId="116" xfId="0" applyNumberFormat="1" applyFont="1" applyFill="1" applyBorder="1" applyAlignment="1" applyProtection="1">
      <alignment horizontal="right"/>
      <protection locked="0"/>
    </xf>
    <xf numFmtId="165" fontId="56" fillId="2" borderId="16" xfId="0" applyNumberFormat="1" applyFont="1" applyFill="1" applyBorder="1" applyAlignment="1" applyProtection="1">
      <alignment horizontal="right"/>
      <protection locked="0"/>
    </xf>
    <xf numFmtId="165" fontId="56" fillId="2" borderId="76" xfId="0" applyNumberFormat="1" applyFont="1" applyFill="1" applyBorder="1" applyAlignment="1" applyProtection="1">
      <alignment horizontal="right"/>
      <protection locked="0"/>
    </xf>
    <xf numFmtId="3" fontId="8" fillId="2" borderId="78" xfId="0" applyNumberFormat="1" applyFont="1" applyFill="1" applyBorder="1" applyAlignment="1" applyProtection="1">
      <alignment horizontal="right"/>
      <protection locked="0"/>
    </xf>
    <xf numFmtId="0" fontId="17" fillId="8" borderId="33" xfId="0" applyFont="1" applyFill="1" applyBorder="1" applyAlignment="1" applyProtection="1">
      <alignment horizontal="right" wrapText="1"/>
      <protection locked="0"/>
    </xf>
    <xf numFmtId="3" fontId="8" fillId="2" borderId="173" xfId="0" applyNumberFormat="1" applyFont="1" applyFill="1" applyBorder="1" applyAlignment="1" applyProtection="1">
      <alignment horizontal="right"/>
      <protection locked="0"/>
    </xf>
    <xf numFmtId="165" fontId="56" fillId="2" borderId="18" xfId="0" applyNumberFormat="1" applyFont="1" applyFill="1" applyBorder="1" applyAlignment="1" applyProtection="1">
      <alignment horizontal="right"/>
      <protection locked="0"/>
    </xf>
    <xf numFmtId="3" fontId="8" fillId="2" borderId="17" xfId="0" applyNumberFormat="1" applyFont="1" applyFill="1" applyBorder="1" applyAlignment="1" applyProtection="1">
      <alignment horizontal="right"/>
      <protection locked="0"/>
    </xf>
    <xf numFmtId="165" fontId="56" fillId="2" borderId="77" xfId="0" applyNumberFormat="1" applyFont="1" applyFill="1" applyBorder="1" applyAlignment="1" applyProtection="1">
      <alignment horizontal="right"/>
      <protection locked="0"/>
    </xf>
    <xf numFmtId="3" fontId="8" fillId="2" borderId="79" xfId="0" applyNumberFormat="1" applyFont="1" applyFill="1" applyBorder="1" applyAlignment="1" applyProtection="1">
      <alignment horizontal="right"/>
      <protection locked="0"/>
    </xf>
    <xf numFmtId="165" fontId="56" fillId="2" borderId="183" xfId="0" applyNumberFormat="1" applyFont="1" applyFill="1" applyBorder="1" applyAlignment="1" applyProtection="1">
      <alignment horizontal="right"/>
      <protection locked="0"/>
    </xf>
    <xf numFmtId="3" fontId="8" fillId="14" borderId="18" xfId="0" applyNumberFormat="1" applyFont="1" applyFill="1" applyBorder="1" applyAlignment="1" applyProtection="1">
      <alignment horizontal="right"/>
      <protection locked="0"/>
    </xf>
    <xf numFmtId="3" fontId="8" fillId="14" borderId="17" xfId="0" applyNumberFormat="1" applyFont="1" applyFill="1" applyBorder="1" applyProtection="1">
      <protection locked="0"/>
    </xf>
    <xf numFmtId="3" fontId="8" fillId="14" borderId="33" xfId="0" applyNumberFormat="1" applyFont="1" applyFill="1" applyBorder="1" applyProtection="1">
      <protection locked="0"/>
    </xf>
    <xf numFmtId="3" fontId="8" fillId="14" borderId="18" xfId="0" applyNumberFormat="1" applyFont="1" applyFill="1" applyBorder="1" applyProtection="1">
      <protection locked="0"/>
    </xf>
    <xf numFmtId="0" fontId="38" fillId="8" borderId="34" xfId="0" applyFont="1" applyFill="1" applyBorder="1" applyAlignment="1" applyProtection="1">
      <alignment horizontal="left" wrapText="1"/>
      <protection locked="0"/>
    </xf>
    <xf numFmtId="3" fontId="8" fillId="14" borderId="36" xfId="0" applyNumberFormat="1" applyFont="1" applyFill="1" applyBorder="1" applyAlignment="1" applyProtection="1">
      <alignment horizontal="left"/>
      <protection locked="0"/>
    </xf>
    <xf numFmtId="3" fontId="8" fillId="14" borderId="34" xfId="0" applyNumberFormat="1" applyFont="1" applyFill="1" applyBorder="1" applyProtection="1">
      <protection locked="0"/>
    </xf>
    <xf numFmtId="3" fontId="8" fillId="14" borderId="35" xfId="0" applyNumberFormat="1" applyFont="1" applyFill="1" applyBorder="1" applyProtection="1">
      <protection locked="0"/>
    </xf>
    <xf numFmtId="3" fontId="8" fillId="14" borderId="36" xfId="0" applyNumberFormat="1" applyFont="1" applyFill="1" applyBorder="1" applyProtection="1">
      <protection locked="0"/>
    </xf>
    <xf numFmtId="0" fontId="53" fillId="8" borderId="33" xfId="0" applyFont="1" applyFill="1" applyBorder="1" applyAlignment="1" applyProtection="1">
      <alignment horizontal="right" wrapText="1"/>
      <protection locked="0"/>
    </xf>
    <xf numFmtId="3" fontId="12" fillId="4" borderId="173" xfId="0" applyNumberFormat="1" applyFont="1" applyFill="1" applyBorder="1" applyAlignment="1" applyProtection="1">
      <alignment horizontal="right"/>
      <protection locked="0"/>
    </xf>
    <xf numFmtId="165" fontId="55" fillId="4" borderId="18" xfId="0" applyNumberFormat="1" applyFont="1" applyFill="1" applyBorder="1" applyAlignment="1" applyProtection="1">
      <alignment horizontal="right"/>
      <protection locked="0"/>
    </xf>
    <xf numFmtId="3" fontId="12" fillId="4" borderId="17" xfId="0" applyNumberFormat="1" applyFont="1" applyFill="1" applyBorder="1" applyAlignment="1" applyProtection="1">
      <alignment horizontal="right"/>
      <protection locked="0"/>
    </xf>
    <xf numFmtId="3" fontId="12" fillId="4" borderId="73" xfId="0" applyNumberFormat="1" applyFont="1" applyFill="1" applyBorder="1" applyAlignment="1" applyProtection="1">
      <alignment horizontal="right"/>
      <protection locked="0"/>
    </xf>
    <xf numFmtId="165" fontId="55" fillId="4" borderId="77" xfId="0" applyNumberFormat="1" applyFont="1" applyFill="1" applyBorder="1" applyAlignment="1" applyProtection="1">
      <alignment horizontal="right"/>
      <protection locked="0"/>
    </xf>
    <xf numFmtId="3" fontId="12" fillId="4" borderId="79" xfId="0" applyNumberFormat="1" applyFont="1" applyFill="1" applyBorder="1" applyAlignment="1" applyProtection="1">
      <alignment horizontal="right"/>
      <protection locked="0"/>
    </xf>
    <xf numFmtId="165" fontId="55" fillId="4" borderId="183" xfId="0" applyNumberFormat="1" applyFont="1" applyFill="1" applyBorder="1" applyAlignment="1" applyProtection="1">
      <alignment horizontal="right"/>
      <protection locked="0"/>
    </xf>
    <xf numFmtId="3" fontId="12" fillId="13" borderId="18" xfId="0" applyNumberFormat="1" applyFont="1" applyFill="1" applyBorder="1" applyProtection="1">
      <protection locked="0"/>
    </xf>
    <xf numFmtId="3" fontId="12" fillId="13" borderId="32" xfId="0" applyNumberFormat="1" applyFont="1" applyFill="1" applyBorder="1" applyProtection="1">
      <protection locked="0"/>
    </xf>
    <xf numFmtId="3" fontId="12" fillId="13" borderId="0" xfId="0" applyNumberFormat="1" applyFont="1" applyFill="1" applyProtection="1">
      <protection locked="0"/>
    </xf>
    <xf numFmtId="3" fontId="12" fillId="13" borderId="16" xfId="0" applyNumberFormat="1" applyFont="1" applyFill="1" applyBorder="1" applyProtection="1">
      <protection locked="0"/>
    </xf>
    <xf numFmtId="3" fontId="8" fillId="14" borderId="35" xfId="0" applyNumberFormat="1" applyFont="1" applyFill="1" applyBorder="1" applyAlignment="1" applyProtection="1">
      <alignment horizontal="left"/>
      <protection locked="0"/>
    </xf>
    <xf numFmtId="3" fontId="8" fillId="14" borderId="0" xfId="0" applyNumberFormat="1" applyFont="1" applyFill="1" applyAlignment="1" applyProtection="1">
      <alignment horizontal="right"/>
      <protection locked="0"/>
    </xf>
    <xf numFmtId="3" fontId="8" fillId="14" borderId="32" xfId="0" applyNumberFormat="1" applyFont="1" applyFill="1" applyBorder="1" applyAlignment="1" applyProtection="1">
      <alignment horizontal="right"/>
      <protection locked="0"/>
    </xf>
    <xf numFmtId="3" fontId="12" fillId="13" borderId="17" xfId="0" applyNumberFormat="1" applyFont="1" applyFill="1" applyBorder="1" applyProtection="1">
      <protection locked="0"/>
    </xf>
    <xf numFmtId="3" fontId="12" fillId="13" borderId="33" xfId="0" applyNumberFormat="1" applyFont="1" applyFill="1" applyBorder="1" applyProtection="1">
      <protection locked="0"/>
    </xf>
    <xf numFmtId="0" fontId="35" fillId="8" borderId="34" xfId="0" applyFont="1" applyFill="1" applyBorder="1" applyAlignment="1" applyProtection="1">
      <alignment horizontal="right" wrapText="1"/>
      <protection locked="0"/>
    </xf>
    <xf numFmtId="3" fontId="8" fillId="14" borderId="36" xfId="0" applyNumberFormat="1" applyFont="1" applyFill="1" applyBorder="1" applyAlignment="1" applyProtection="1">
      <alignment horizontal="right"/>
      <protection locked="0"/>
    </xf>
    <xf numFmtId="3" fontId="8" fillId="14" borderId="35" xfId="0" applyNumberFormat="1" applyFont="1" applyFill="1" applyBorder="1" applyAlignment="1" applyProtection="1">
      <alignment horizontal="right"/>
      <protection locked="0"/>
    </xf>
    <xf numFmtId="3" fontId="8" fillId="14" borderId="34" xfId="0" applyNumberFormat="1" applyFont="1" applyFill="1" applyBorder="1" applyAlignment="1" applyProtection="1">
      <alignment horizontal="right"/>
      <protection locked="0"/>
    </xf>
    <xf numFmtId="0" fontId="38" fillId="8" borderId="33" xfId="0" applyFont="1" applyFill="1" applyBorder="1" applyAlignment="1" applyProtection="1">
      <alignment horizontal="left" wrapText="1"/>
      <protection locked="0"/>
    </xf>
    <xf numFmtId="3" fontId="12" fillId="17" borderId="173" xfId="0" applyNumberFormat="1" applyFont="1" applyFill="1" applyBorder="1" applyAlignment="1" applyProtection="1">
      <alignment horizontal="right"/>
      <protection locked="0"/>
    </xf>
    <xf numFmtId="165" fontId="55" fillId="17" borderId="18" xfId="0" applyNumberFormat="1" applyFont="1" applyFill="1" applyBorder="1" applyAlignment="1" applyProtection="1">
      <alignment horizontal="right"/>
      <protection locked="0"/>
    </xf>
    <xf numFmtId="3" fontId="12" fillId="17" borderId="17" xfId="0" applyNumberFormat="1" applyFont="1" applyFill="1" applyBorder="1" applyAlignment="1" applyProtection="1">
      <alignment horizontal="right"/>
      <protection locked="0"/>
    </xf>
    <xf numFmtId="165" fontId="55" fillId="17" borderId="77" xfId="0" applyNumberFormat="1" applyFont="1" applyFill="1" applyBorder="1" applyAlignment="1" applyProtection="1">
      <alignment horizontal="right"/>
      <protection locked="0"/>
    </xf>
    <xf numFmtId="3" fontId="12" fillId="17" borderId="79" xfId="0" applyNumberFormat="1" applyFont="1" applyFill="1" applyBorder="1" applyAlignment="1" applyProtection="1">
      <alignment horizontal="right"/>
      <protection locked="0"/>
    </xf>
    <xf numFmtId="165" fontId="55" fillId="17" borderId="183" xfId="0" applyNumberFormat="1" applyFont="1" applyFill="1" applyBorder="1" applyAlignment="1" applyProtection="1">
      <alignment horizontal="right"/>
      <protection locked="0"/>
    </xf>
    <xf numFmtId="3" fontId="12" fillId="12" borderId="17" xfId="0" applyNumberFormat="1" applyFont="1" applyFill="1" applyBorder="1" applyProtection="1">
      <protection locked="0"/>
    </xf>
    <xf numFmtId="3" fontId="12" fillId="12" borderId="33" xfId="0" applyNumberFormat="1" applyFont="1" applyFill="1" applyBorder="1" applyProtection="1">
      <protection locked="0"/>
    </xf>
    <xf numFmtId="3" fontId="12" fillId="12" borderId="18" xfId="0" applyNumberFormat="1" applyFont="1" applyFill="1" applyBorder="1" applyProtection="1">
      <protection locked="0"/>
    </xf>
    <xf numFmtId="3" fontId="8" fillId="2" borderId="169" xfId="0" applyNumberFormat="1" applyFont="1" applyFill="1" applyBorder="1" applyAlignment="1" applyProtection="1">
      <alignment horizontal="right"/>
      <protection locked="0"/>
    </xf>
    <xf numFmtId="165" fontId="56" fillId="2" borderId="184" xfId="0" applyNumberFormat="1" applyFont="1" applyFill="1" applyBorder="1" applyAlignment="1" applyProtection="1">
      <alignment horizontal="right"/>
      <protection locked="0"/>
    </xf>
    <xf numFmtId="3" fontId="8" fillId="2" borderId="185" xfId="0" applyNumberFormat="1" applyFont="1" applyFill="1" applyBorder="1" applyAlignment="1" applyProtection="1">
      <alignment horizontal="right"/>
      <protection locked="0"/>
    </xf>
    <xf numFmtId="165" fontId="56" fillId="2" borderId="186" xfId="0" applyNumberFormat="1" applyFont="1" applyFill="1" applyBorder="1" applyAlignment="1" applyProtection="1">
      <alignment horizontal="right"/>
      <protection locked="0"/>
    </xf>
    <xf numFmtId="3" fontId="8" fillId="2" borderId="187" xfId="0" applyNumberFormat="1" applyFont="1" applyFill="1" applyBorder="1" applyAlignment="1" applyProtection="1">
      <alignment horizontal="right"/>
      <protection locked="0"/>
    </xf>
    <xf numFmtId="165" fontId="56" fillId="2" borderId="188" xfId="0" applyNumberFormat="1" applyFont="1" applyFill="1" applyBorder="1" applyAlignment="1" applyProtection="1">
      <alignment horizontal="right"/>
      <protection locked="0"/>
    </xf>
    <xf numFmtId="3" fontId="8" fillId="14" borderId="31" xfId="0" applyNumberFormat="1" applyFont="1" applyFill="1" applyBorder="1" applyProtection="1">
      <protection locked="0"/>
    </xf>
    <xf numFmtId="3" fontId="8" fillId="14" borderId="22" xfId="0" applyNumberFormat="1" applyFont="1" applyFill="1" applyBorder="1" applyProtection="1">
      <protection locked="0"/>
    </xf>
    <xf numFmtId="3" fontId="8" fillId="14" borderId="21" xfId="0" applyNumberFormat="1" applyFont="1" applyFill="1" applyBorder="1" applyProtection="1">
      <protection locked="0"/>
    </xf>
    <xf numFmtId="3" fontId="8" fillId="14" borderId="30" xfId="0" applyNumberFormat="1" applyFont="1" applyFill="1" applyBorder="1" applyProtection="1">
      <protection locked="0"/>
    </xf>
    <xf numFmtId="0" fontId="12" fillId="19" borderId="2" xfId="0" applyFont="1" applyFill="1" applyBorder="1" applyAlignment="1" applyProtection="1">
      <alignment wrapText="1"/>
      <protection locked="0"/>
    </xf>
    <xf numFmtId="0" fontId="24" fillId="0" borderId="26" xfId="0" applyFont="1" applyBorder="1" applyAlignment="1" applyProtection="1">
      <alignment wrapText="1"/>
      <protection locked="0"/>
    </xf>
    <xf numFmtId="0" fontId="8" fillId="0" borderId="36" xfId="0" applyFont="1" applyBorder="1" applyAlignment="1" applyProtection="1">
      <alignment horizontal="center"/>
      <protection locked="0"/>
    </xf>
    <xf numFmtId="0" fontId="15" fillId="18" borderId="154" xfId="0" applyFont="1" applyFill="1" applyBorder="1" applyAlignment="1" applyProtection="1">
      <alignment horizontal="center" vertical="center"/>
      <protection locked="0"/>
    </xf>
    <xf numFmtId="0" fontId="14" fillId="18" borderId="30" xfId="0" applyFont="1" applyFill="1" applyBorder="1" applyAlignment="1" applyProtection="1">
      <alignment vertical="center" wrapText="1"/>
      <protection locked="0"/>
    </xf>
    <xf numFmtId="3" fontId="35" fillId="8" borderId="136" xfId="0" applyNumberFormat="1" applyFont="1" applyFill="1" applyBorder="1" applyAlignment="1" applyProtection="1">
      <alignment vertical="center"/>
      <protection locked="0"/>
    </xf>
    <xf numFmtId="165" fontId="35" fillId="8" borderId="189" xfId="0" applyNumberFormat="1" applyFont="1" applyFill="1" applyBorder="1" applyProtection="1">
      <protection locked="0"/>
    </xf>
    <xf numFmtId="3" fontId="35" fillId="8" borderId="138" xfId="0" applyNumberFormat="1" applyFont="1" applyFill="1" applyBorder="1" applyAlignment="1" applyProtection="1">
      <alignment vertical="center"/>
      <protection locked="0"/>
    </xf>
    <xf numFmtId="165" fontId="35" fillId="8" borderId="137" xfId="0" applyNumberFormat="1" applyFont="1" applyFill="1" applyBorder="1" applyProtection="1">
      <protection locked="0"/>
    </xf>
    <xf numFmtId="0" fontId="35" fillId="8" borderId="36" xfId="0" applyFont="1" applyFill="1" applyBorder="1" applyAlignment="1" applyProtection="1">
      <alignment vertical="center"/>
      <protection locked="0"/>
    </xf>
    <xf numFmtId="0" fontId="35" fillId="8" borderId="20" xfId="0" applyFont="1" applyFill="1" applyBorder="1" applyAlignment="1" applyProtection="1">
      <alignment vertical="center"/>
      <protection locked="0"/>
    </xf>
    <xf numFmtId="0" fontId="12" fillId="19" borderId="0" xfId="0" applyFont="1" applyFill="1" applyAlignment="1" applyProtection="1">
      <alignment vertical="center"/>
      <protection locked="0"/>
    </xf>
    <xf numFmtId="0" fontId="12" fillId="19" borderId="16" xfId="0" applyFont="1" applyFill="1" applyBorder="1" applyAlignment="1" applyProtection="1">
      <alignment vertical="center"/>
      <protection locked="0"/>
    </xf>
    <xf numFmtId="0" fontId="38" fillId="8" borderId="34" xfId="0" applyFont="1" applyFill="1" applyBorder="1" applyAlignment="1" applyProtection="1">
      <alignment wrapText="1"/>
      <protection locked="0"/>
    </xf>
    <xf numFmtId="3" fontId="8" fillId="2" borderId="115" xfId="0" applyNumberFormat="1" applyFont="1" applyFill="1" applyBorder="1" applyAlignment="1" applyProtection="1">
      <alignment vertical="center"/>
      <protection locked="0"/>
    </xf>
    <xf numFmtId="165" fontId="56" fillId="2" borderId="172" xfId="0" applyNumberFormat="1" applyFont="1" applyFill="1" applyBorder="1" applyAlignment="1" applyProtection="1">
      <alignment vertical="center"/>
      <protection locked="0"/>
    </xf>
    <xf numFmtId="3" fontId="8" fillId="2" borderId="118" xfId="0" applyNumberFormat="1" applyFont="1" applyFill="1" applyBorder="1" applyAlignment="1" applyProtection="1">
      <alignment vertical="center"/>
      <protection locked="0"/>
    </xf>
    <xf numFmtId="165" fontId="56" fillId="2" borderId="119" xfId="0" applyNumberFormat="1" applyFont="1" applyFill="1" applyBorder="1" applyAlignment="1" applyProtection="1">
      <alignment vertical="center"/>
      <protection locked="0"/>
    </xf>
    <xf numFmtId="4" fontId="8" fillId="14" borderId="35" xfId="0" applyNumberFormat="1" applyFont="1" applyFill="1" applyBorder="1" applyProtection="1">
      <protection locked="0"/>
    </xf>
    <xf numFmtId="4" fontId="8" fillId="14" borderId="34" xfId="0" applyNumberFormat="1" applyFont="1" applyFill="1" applyBorder="1" applyProtection="1">
      <protection locked="0"/>
    </xf>
    <xf numFmtId="4" fontId="8" fillId="14" borderId="36" xfId="0" applyNumberFormat="1" applyFont="1" applyFill="1" applyBorder="1" applyProtection="1">
      <protection locked="0"/>
    </xf>
    <xf numFmtId="3" fontId="8" fillId="2" borderId="116" xfId="0" applyNumberFormat="1" applyFont="1" applyFill="1" applyBorder="1" applyAlignment="1" applyProtection="1">
      <alignment vertical="center"/>
      <protection locked="0"/>
    </xf>
    <xf numFmtId="165" fontId="56" fillId="2" borderId="16" xfId="0" applyNumberFormat="1" applyFont="1" applyFill="1" applyBorder="1" applyAlignment="1" applyProtection="1">
      <alignment vertical="center"/>
      <protection locked="0"/>
    </xf>
    <xf numFmtId="3" fontId="8" fillId="2" borderId="0" xfId="0" applyNumberFormat="1" applyFont="1" applyFill="1" applyAlignment="1" applyProtection="1">
      <alignment vertical="center"/>
      <protection locked="0"/>
    </xf>
    <xf numFmtId="165" fontId="56" fillId="2" borderId="120" xfId="0" applyNumberFormat="1" applyFont="1" applyFill="1" applyBorder="1" applyAlignment="1" applyProtection="1">
      <alignment vertical="center"/>
      <protection locked="0"/>
    </xf>
    <xf numFmtId="3" fontId="12" fillId="4" borderId="116" xfId="0" applyNumberFormat="1" applyFont="1" applyFill="1" applyBorder="1" applyAlignment="1" applyProtection="1">
      <alignment vertical="center"/>
      <protection locked="0"/>
    </xf>
    <xf numFmtId="165" fontId="55" fillId="4" borderId="16" xfId="0" applyNumberFormat="1" applyFont="1" applyFill="1" applyBorder="1" applyAlignment="1" applyProtection="1">
      <alignment vertical="center"/>
      <protection locked="0"/>
    </xf>
    <xf numFmtId="3" fontId="12" fillId="4" borderId="0" xfId="0" applyNumberFormat="1" applyFont="1" applyFill="1" applyAlignment="1" applyProtection="1">
      <alignment vertical="center"/>
      <protection locked="0"/>
    </xf>
    <xf numFmtId="3" fontId="12" fillId="4" borderId="33" xfId="0" applyNumberFormat="1" applyFont="1" applyFill="1" applyBorder="1" applyAlignment="1" applyProtection="1">
      <alignment vertical="center"/>
      <protection locked="0"/>
    </xf>
    <xf numFmtId="165" fontId="55" fillId="4" borderId="183" xfId="0" applyNumberFormat="1" applyFont="1" applyFill="1" applyBorder="1" applyAlignment="1" applyProtection="1">
      <alignment vertical="center"/>
      <protection locked="0"/>
    </xf>
    <xf numFmtId="3" fontId="8" fillId="2" borderId="174" xfId="0" applyNumberFormat="1" applyFont="1" applyFill="1" applyBorder="1" applyAlignment="1" applyProtection="1">
      <alignment vertical="center"/>
      <protection locked="0"/>
    </xf>
    <xf numFmtId="165" fontId="56" fillId="2" borderId="36" xfId="0" applyNumberFormat="1" applyFont="1" applyFill="1" applyBorder="1" applyAlignment="1" applyProtection="1">
      <alignment vertical="center"/>
      <protection locked="0"/>
    </xf>
    <xf numFmtId="3" fontId="8" fillId="2" borderId="35" xfId="0" applyNumberFormat="1" applyFont="1" applyFill="1" applyBorder="1" applyAlignment="1" applyProtection="1">
      <alignment vertical="center"/>
      <protection locked="0"/>
    </xf>
    <xf numFmtId="3" fontId="8" fillId="14" borderId="88" xfId="0" applyNumberFormat="1" applyFont="1" applyFill="1" applyBorder="1" applyProtection="1">
      <protection locked="0"/>
    </xf>
    <xf numFmtId="3" fontId="8" fillId="14" borderId="81" xfId="0" applyNumberFormat="1" applyFont="1" applyFill="1" applyBorder="1" applyProtection="1">
      <protection locked="0"/>
    </xf>
    <xf numFmtId="3" fontId="8" fillId="14" borderId="90" xfId="0" applyNumberFormat="1" applyFont="1" applyFill="1" applyBorder="1" applyProtection="1">
      <protection locked="0"/>
    </xf>
    <xf numFmtId="3" fontId="8" fillId="14" borderId="78" xfId="0" applyNumberFormat="1" applyFont="1" applyFill="1" applyBorder="1" applyProtection="1">
      <protection locked="0"/>
    </xf>
    <xf numFmtId="3" fontId="8" fillId="14" borderId="76" xfId="0" applyNumberFormat="1" applyFont="1" applyFill="1" applyBorder="1" applyProtection="1">
      <protection locked="0"/>
    </xf>
    <xf numFmtId="3" fontId="8" fillId="14" borderId="78" xfId="0" applyNumberFormat="1" applyFont="1" applyFill="1" applyBorder="1" applyAlignment="1" applyProtection="1">
      <alignment horizontal="right"/>
      <protection locked="0"/>
    </xf>
    <xf numFmtId="3" fontId="8" fillId="14" borderId="76" xfId="0" applyNumberFormat="1" applyFont="1" applyFill="1" applyBorder="1" applyAlignment="1" applyProtection="1">
      <alignment horizontal="right"/>
      <protection locked="0"/>
    </xf>
    <xf numFmtId="165" fontId="55" fillId="4" borderId="27" xfId="0" applyNumberFormat="1" applyFont="1" applyFill="1" applyBorder="1" applyAlignment="1" applyProtection="1">
      <alignment vertical="center"/>
      <protection locked="0"/>
    </xf>
    <xf numFmtId="3" fontId="12" fillId="13" borderId="0" xfId="0" applyNumberFormat="1" applyFont="1" applyFill="1" applyAlignment="1" applyProtection="1">
      <alignment horizontal="right"/>
      <protection locked="0"/>
    </xf>
    <xf numFmtId="3" fontId="12" fillId="13" borderId="89" xfId="0" applyNumberFormat="1" applyFont="1" applyFill="1" applyBorder="1" applyAlignment="1" applyProtection="1">
      <alignment horizontal="right"/>
      <protection locked="0"/>
    </xf>
    <xf numFmtId="3" fontId="12" fillId="13" borderId="91" xfId="0" applyNumberFormat="1" applyFont="1" applyFill="1" applyBorder="1" applyAlignment="1" applyProtection="1">
      <alignment horizontal="right"/>
      <protection locked="0"/>
    </xf>
    <xf numFmtId="3" fontId="12" fillId="13" borderId="92" xfId="0" applyNumberFormat="1" applyFont="1" applyFill="1" applyBorder="1" applyAlignment="1" applyProtection="1">
      <alignment horizontal="right"/>
      <protection locked="0"/>
    </xf>
    <xf numFmtId="3" fontId="8" fillId="14" borderId="75" xfId="0" applyNumberFormat="1" applyFont="1" applyFill="1" applyBorder="1" applyAlignment="1" applyProtection="1">
      <alignment horizontal="left"/>
      <protection locked="0"/>
    </xf>
    <xf numFmtId="4" fontId="12" fillId="4" borderId="116" xfId="0" applyNumberFormat="1" applyFont="1" applyFill="1" applyBorder="1" applyAlignment="1" applyProtection="1">
      <alignment vertical="center"/>
      <protection locked="0"/>
    </xf>
    <xf numFmtId="4" fontId="12" fillId="4" borderId="0" xfId="0" applyNumberFormat="1" applyFont="1" applyFill="1" applyAlignment="1" applyProtection="1">
      <alignment vertical="center"/>
      <protection locked="0"/>
    </xf>
    <xf numFmtId="4" fontId="12" fillId="4" borderId="33" xfId="0" applyNumberFormat="1" applyFont="1" applyFill="1" applyBorder="1" applyAlignment="1" applyProtection="1">
      <alignment vertical="center"/>
      <protection locked="0"/>
    </xf>
    <xf numFmtId="3" fontId="12" fillId="13" borderId="77" xfId="0" applyNumberFormat="1" applyFont="1" applyFill="1" applyBorder="1" applyAlignment="1" applyProtection="1">
      <alignment horizontal="right"/>
      <protection locked="0"/>
    </xf>
    <xf numFmtId="3" fontId="12" fillId="13" borderId="32" xfId="0" applyNumberFormat="1" applyFont="1" applyFill="1" applyBorder="1" applyAlignment="1" applyProtection="1">
      <alignment horizontal="right"/>
      <protection locked="0"/>
    </xf>
    <xf numFmtId="3" fontId="12" fillId="13" borderId="16" xfId="0" applyNumberFormat="1" applyFont="1" applyFill="1" applyBorder="1" applyAlignment="1" applyProtection="1">
      <alignment horizontal="right"/>
      <protection locked="0"/>
    </xf>
    <xf numFmtId="3" fontId="12" fillId="2" borderId="174" xfId="0" applyNumberFormat="1" applyFont="1" applyFill="1" applyBorder="1" applyAlignment="1" applyProtection="1">
      <alignment vertical="center"/>
      <protection locked="0"/>
    </xf>
    <xf numFmtId="165" fontId="55" fillId="2" borderId="36" xfId="0" applyNumberFormat="1" applyFont="1" applyFill="1" applyBorder="1" applyAlignment="1" applyProtection="1">
      <alignment vertical="center"/>
      <protection locked="0"/>
    </xf>
    <xf numFmtId="3" fontId="12" fillId="2" borderId="35" xfId="0" applyNumberFormat="1" applyFont="1" applyFill="1" applyBorder="1" applyAlignment="1" applyProtection="1">
      <alignment vertical="center"/>
      <protection locked="0"/>
    </xf>
    <xf numFmtId="3" fontId="12" fillId="2" borderId="0" xfId="0" applyNumberFormat="1" applyFont="1" applyFill="1" applyAlignment="1" applyProtection="1">
      <alignment vertical="center"/>
      <protection locked="0"/>
    </xf>
    <xf numFmtId="165" fontId="55" fillId="2" borderId="120" xfId="0" applyNumberFormat="1" applyFont="1" applyFill="1" applyBorder="1" applyAlignment="1" applyProtection="1">
      <alignment vertical="center"/>
      <protection locked="0"/>
    </xf>
    <xf numFmtId="3" fontId="8" fillId="14" borderId="88" xfId="0" applyNumberFormat="1" applyFont="1" applyFill="1" applyBorder="1" applyAlignment="1" applyProtection="1">
      <alignment horizontal="right"/>
      <protection locked="0"/>
    </xf>
    <xf numFmtId="3" fontId="8" fillId="14" borderId="81" xfId="0" applyNumberFormat="1" applyFont="1" applyFill="1" applyBorder="1" applyAlignment="1" applyProtection="1">
      <alignment horizontal="right"/>
      <protection locked="0"/>
    </xf>
    <xf numFmtId="3" fontId="8" fillId="14" borderId="90" xfId="0" applyNumberFormat="1" applyFont="1" applyFill="1" applyBorder="1" applyAlignment="1" applyProtection="1">
      <alignment horizontal="right"/>
      <protection locked="0"/>
    </xf>
    <xf numFmtId="0" fontId="38" fillId="8" borderId="32" xfId="0" applyFont="1" applyFill="1" applyBorder="1" applyAlignment="1" applyProtection="1">
      <alignment horizontal="left" wrapText="1"/>
      <protection locked="0"/>
    </xf>
    <xf numFmtId="3" fontId="12" fillId="17" borderId="116" xfId="0" applyNumberFormat="1" applyFont="1" applyFill="1" applyBorder="1" applyAlignment="1" applyProtection="1">
      <alignment vertical="center"/>
      <protection locked="0"/>
    </xf>
    <xf numFmtId="165" fontId="55" fillId="17" borderId="16" xfId="0" applyNumberFormat="1" applyFont="1" applyFill="1" applyBorder="1" applyAlignment="1" applyProtection="1">
      <alignment vertical="center"/>
      <protection locked="0"/>
    </xf>
    <xf numFmtId="3" fontId="12" fillId="17" borderId="0" xfId="0" applyNumberFormat="1" applyFont="1" applyFill="1" applyAlignment="1" applyProtection="1">
      <alignment vertical="center"/>
      <protection locked="0"/>
    </xf>
    <xf numFmtId="3" fontId="12" fillId="17" borderId="33" xfId="0" applyNumberFormat="1" applyFont="1" applyFill="1" applyBorder="1" applyAlignment="1" applyProtection="1">
      <alignment vertical="center"/>
      <protection locked="0"/>
    </xf>
    <xf numFmtId="165" fontId="55" fillId="17" borderId="183" xfId="0" applyNumberFormat="1" applyFont="1" applyFill="1" applyBorder="1" applyAlignment="1" applyProtection="1">
      <alignment vertical="center"/>
      <protection locked="0"/>
    </xf>
    <xf numFmtId="3" fontId="12" fillId="12" borderId="0" xfId="0" applyNumberFormat="1" applyFont="1" applyFill="1" applyAlignment="1" applyProtection="1">
      <alignment horizontal="right"/>
      <protection locked="0"/>
    </xf>
    <xf numFmtId="3" fontId="12" fillId="12" borderId="89" xfId="0" applyNumberFormat="1" applyFont="1" applyFill="1" applyBorder="1" applyAlignment="1" applyProtection="1">
      <alignment horizontal="right"/>
      <protection locked="0"/>
    </xf>
    <xf numFmtId="3" fontId="12" fillId="12" borderId="91" xfId="0" applyNumberFormat="1" applyFont="1" applyFill="1" applyBorder="1" applyAlignment="1" applyProtection="1">
      <alignment horizontal="right"/>
      <protection locked="0"/>
    </xf>
    <xf numFmtId="3" fontId="12" fillId="12" borderId="92" xfId="0" applyNumberFormat="1" applyFont="1" applyFill="1" applyBorder="1" applyAlignment="1" applyProtection="1">
      <alignment horizontal="right"/>
      <protection locked="0"/>
    </xf>
    <xf numFmtId="0" fontId="24" fillId="8" borderId="29" xfId="0" applyFont="1" applyFill="1" applyBorder="1" applyAlignment="1" applyProtection="1">
      <alignment horizontal="right" wrapText="1"/>
      <protection locked="0"/>
    </xf>
    <xf numFmtId="3" fontId="41" fillId="2" borderId="190" xfId="0" applyNumberFormat="1" applyFont="1" applyFill="1" applyBorder="1" applyAlignment="1" applyProtection="1">
      <alignment vertical="center"/>
      <protection locked="0"/>
    </xf>
    <xf numFmtId="165" fontId="56" fillId="2" borderId="31" xfId="0" applyNumberFormat="1" applyFont="1" applyFill="1" applyBorder="1" applyAlignment="1" applyProtection="1">
      <alignment vertical="center"/>
      <protection locked="0"/>
    </xf>
    <xf numFmtId="3" fontId="41" fillId="2" borderId="30" xfId="0" applyNumberFormat="1" applyFont="1" applyFill="1" applyBorder="1" applyAlignment="1" applyProtection="1">
      <alignment vertical="center"/>
      <protection locked="0"/>
    </xf>
    <xf numFmtId="3" fontId="41" fillId="2" borderId="17" xfId="0" applyNumberFormat="1" applyFont="1" applyFill="1" applyBorder="1" applyAlignment="1" applyProtection="1">
      <alignment vertical="center"/>
      <protection locked="0"/>
    </xf>
    <xf numFmtId="3" fontId="41" fillId="14" borderId="74" xfId="0" applyNumberFormat="1" applyFont="1" applyFill="1" applyBorder="1" applyAlignment="1" applyProtection="1">
      <alignment horizontal="right"/>
      <protection locked="0"/>
    </xf>
    <xf numFmtId="3" fontId="41" fillId="14" borderId="17" xfId="0" applyNumberFormat="1" applyFont="1" applyFill="1" applyBorder="1" applyAlignment="1" applyProtection="1">
      <alignment horizontal="right"/>
      <protection locked="0"/>
    </xf>
    <xf numFmtId="3" fontId="41" fillId="14" borderId="18" xfId="0" applyNumberFormat="1" applyFont="1" applyFill="1" applyBorder="1" applyAlignment="1" applyProtection="1">
      <alignment horizontal="right"/>
      <protection locked="0"/>
    </xf>
    <xf numFmtId="3" fontId="41" fillId="14" borderId="33" xfId="0" applyNumberFormat="1" applyFont="1" applyFill="1" applyBorder="1" applyAlignment="1" applyProtection="1">
      <alignment horizontal="right"/>
      <protection locked="0"/>
    </xf>
    <xf numFmtId="0" fontId="27" fillId="19" borderId="0" xfId="0" applyFont="1" applyFill="1" applyProtection="1">
      <protection locked="0"/>
    </xf>
    <xf numFmtId="3" fontId="12" fillId="17" borderId="117" xfId="0" applyNumberFormat="1" applyFont="1" applyFill="1" applyBorder="1" applyAlignment="1" applyProtection="1">
      <alignment vertical="center"/>
      <protection locked="0"/>
    </xf>
    <xf numFmtId="165" fontId="12" fillId="17" borderId="191" xfId="0" applyNumberFormat="1" applyFont="1" applyFill="1" applyBorder="1" applyAlignment="1" applyProtection="1">
      <alignment vertical="center"/>
      <protection locked="0"/>
    </xf>
    <xf numFmtId="3" fontId="12" fillId="17" borderId="107" xfId="0" applyNumberFormat="1" applyFont="1" applyFill="1" applyBorder="1" applyAlignment="1" applyProtection="1">
      <alignment vertical="center"/>
      <protection locked="0"/>
    </xf>
    <xf numFmtId="3" fontId="12" fillId="17" borderId="171" xfId="0" applyNumberFormat="1" applyFont="1" applyFill="1" applyBorder="1" applyAlignment="1" applyProtection="1">
      <alignment vertical="center"/>
      <protection locked="0"/>
    </xf>
    <xf numFmtId="165" fontId="12" fillId="17" borderId="121" xfId="0" applyNumberFormat="1" applyFont="1" applyFill="1" applyBorder="1" applyAlignment="1" applyProtection="1">
      <alignment vertical="center"/>
      <protection locked="0"/>
    </xf>
    <xf numFmtId="3" fontId="12" fillId="12" borderId="77" xfId="0" applyNumberFormat="1" applyFont="1" applyFill="1" applyBorder="1" applyAlignment="1" applyProtection="1">
      <alignment horizontal="right"/>
      <protection locked="0"/>
    </xf>
    <xf numFmtId="3" fontId="12" fillId="12" borderId="30" xfId="0" applyNumberFormat="1" applyFont="1" applyFill="1" applyBorder="1" applyAlignment="1" applyProtection="1">
      <alignment horizontal="right"/>
      <protection locked="0"/>
    </xf>
    <xf numFmtId="3" fontId="12" fillId="12" borderId="31" xfId="0" applyNumberFormat="1" applyFont="1" applyFill="1" applyBorder="1" applyAlignment="1" applyProtection="1">
      <alignment horizontal="right"/>
      <protection locked="0"/>
    </xf>
    <xf numFmtId="3" fontId="12" fillId="12" borderId="29" xfId="0" applyNumberFormat="1" applyFont="1" applyFill="1" applyBorder="1" applyAlignment="1" applyProtection="1">
      <alignment horizontal="right"/>
      <protection locked="0"/>
    </xf>
    <xf numFmtId="0" fontId="27" fillId="19" borderId="16" xfId="0" applyFont="1" applyFill="1" applyBorder="1" applyProtection="1">
      <protection locked="0"/>
    </xf>
    <xf numFmtId="0" fontId="37" fillId="19" borderId="0" xfId="0" applyFont="1" applyFill="1" applyAlignment="1" applyProtection="1">
      <alignment horizontal="left" wrapText="1"/>
      <protection locked="0"/>
    </xf>
    <xf numFmtId="3" fontId="25" fillId="19" borderId="0" xfId="0" applyNumberFormat="1" applyFont="1" applyFill="1" applyAlignment="1" applyProtection="1">
      <alignment horizontal="left"/>
      <protection locked="0"/>
    </xf>
    <xf numFmtId="165" fontId="56" fillId="19" borderId="0" xfId="0" applyNumberFormat="1" applyFont="1" applyFill="1" applyAlignment="1" applyProtection="1">
      <alignment horizontal="left"/>
      <protection locked="0"/>
    </xf>
    <xf numFmtId="165" fontId="56" fillId="19" borderId="16" xfId="0" applyNumberFormat="1" applyFont="1" applyFill="1" applyBorder="1" applyAlignment="1" applyProtection="1">
      <alignment horizontal="left"/>
      <protection locked="0"/>
    </xf>
    <xf numFmtId="0" fontId="25" fillId="19" borderId="0" xfId="0" applyFont="1" applyFill="1" applyAlignment="1" applyProtection="1">
      <alignment horizontal="left"/>
      <protection locked="0"/>
    </xf>
    <xf numFmtId="0" fontId="24" fillId="0" borderId="37" xfId="0" applyFont="1" applyBorder="1" applyAlignment="1" applyProtection="1">
      <alignment wrapText="1"/>
      <protection locked="0"/>
    </xf>
    <xf numFmtId="0" fontId="8" fillId="0" borderId="31" xfId="0" applyFont="1" applyBorder="1" applyAlignment="1" applyProtection="1">
      <alignment horizontal="center"/>
      <protection locked="0"/>
    </xf>
    <xf numFmtId="0" fontId="14" fillId="18" borderId="154" xfId="0" applyFont="1" applyFill="1" applyBorder="1" applyAlignment="1" applyProtection="1">
      <alignment horizontal="left" vertical="center" wrapText="1"/>
      <protection locked="0"/>
    </xf>
    <xf numFmtId="3" fontId="35" fillId="8" borderId="136" xfId="0" applyNumberFormat="1" applyFont="1" applyFill="1" applyBorder="1" applyAlignment="1" applyProtection="1">
      <alignment horizontal="left" vertical="center"/>
      <protection locked="0"/>
    </xf>
    <xf numFmtId="165" fontId="35" fillId="8" borderId="189" xfId="0" applyNumberFormat="1" applyFont="1" applyFill="1" applyBorder="1" applyAlignment="1" applyProtection="1">
      <alignment horizontal="left"/>
      <protection locked="0"/>
    </xf>
    <xf numFmtId="3" fontId="35" fillId="8" borderId="138" xfId="0" applyNumberFormat="1" applyFont="1" applyFill="1" applyBorder="1" applyAlignment="1" applyProtection="1">
      <alignment horizontal="left" vertical="center"/>
      <protection locked="0"/>
    </xf>
    <xf numFmtId="165" fontId="35" fillId="8" borderId="137" xfId="0" applyNumberFormat="1" applyFont="1" applyFill="1" applyBorder="1" applyAlignment="1" applyProtection="1">
      <alignment horizontal="left"/>
      <protection locked="0"/>
    </xf>
    <xf numFmtId="0" fontId="35" fillId="8" borderId="23" xfId="0" applyFont="1" applyFill="1" applyBorder="1" applyAlignment="1" applyProtection="1">
      <alignment horizontal="left" vertical="center"/>
      <protection locked="0"/>
    </xf>
    <xf numFmtId="0" fontId="35" fillId="8" borderId="80" xfId="0" applyFont="1" applyFill="1" applyBorder="1" applyAlignment="1" applyProtection="1">
      <alignment vertical="center"/>
      <protection locked="0"/>
    </xf>
    <xf numFmtId="0" fontId="35" fillId="8" borderId="42" xfId="0" applyFont="1" applyFill="1" applyBorder="1" applyAlignment="1" applyProtection="1">
      <alignment vertical="center"/>
      <protection locked="0"/>
    </xf>
    <xf numFmtId="0" fontId="35" fillId="8" borderId="35" xfId="0" applyFont="1" applyFill="1" applyBorder="1" applyAlignment="1" applyProtection="1">
      <alignment vertical="center"/>
      <protection locked="0"/>
    </xf>
    <xf numFmtId="0" fontId="35" fillId="8" borderId="34" xfId="0" applyFont="1" applyFill="1" applyBorder="1" applyAlignment="1" applyProtection="1">
      <alignment vertical="center"/>
      <protection locked="0"/>
    </xf>
    <xf numFmtId="165" fontId="56" fillId="2" borderId="118" xfId="0" applyNumberFormat="1" applyFont="1" applyFill="1" applyBorder="1" applyAlignment="1" applyProtection="1">
      <alignment vertical="center"/>
      <protection locked="0"/>
    </xf>
    <xf numFmtId="3" fontId="8" fillId="2" borderId="167" xfId="0" applyNumberFormat="1" applyFont="1" applyFill="1" applyBorder="1" applyAlignment="1" applyProtection="1">
      <alignment vertical="center"/>
      <protection locked="0"/>
    </xf>
    <xf numFmtId="0" fontId="8" fillId="14" borderId="0" xfId="0" applyFont="1" applyFill="1" applyAlignment="1" applyProtection="1">
      <alignment horizontal="left"/>
      <protection locked="0"/>
    </xf>
    <xf numFmtId="0" fontId="8" fillId="14" borderId="88" xfId="0" applyFont="1" applyFill="1" applyBorder="1" applyProtection="1">
      <protection locked="0"/>
    </xf>
    <xf numFmtId="0" fontId="8" fillId="14" borderId="81" xfId="0" applyFont="1" applyFill="1" applyBorder="1" applyProtection="1">
      <protection locked="0"/>
    </xf>
    <xf numFmtId="0" fontId="8" fillId="14" borderId="90" xfId="0" applyFont="1" applyFill="1" applyBorder="1" applyProtection="1">
      <protection locked="0"/>
    </xf>
    <xf numFmtId="0" fontId="8" fillId="14" borderId="35" xfId="0" applyFont="1" applyFill="1" applyBorder="1" applyProtection="1">
      <protection locked="0"/>
    </xf>
    <xf numFmtId="0" fontId="8" fillId="14" borderId="36" xfId="0" applyFont="1" applyFill="1" applyBorder="1" applyProtection="1">
      <protection locked="0"/>
    </xf>
    <xf numFmtId="0" fontId="8" fillId="14" borderId="34" xfId="0" applyFont="1" applyFill="1" applyBorder="1" applyProtection="1">
      <protection locked="0"/>
    </xf>
    <xf numFmtId="0" fontId="38" fillId="8" borderId="32" xfId="0" applyFont="1" applyFill="1" applyBorder="1" applyAlignment="1" applyProtection="1">
      <alignment wrapText="1"/>
      <protection locked="0"/>
    </xf>
    <xf numFmtId="165" fontId="56" fillId="2" borderId="0" xfId="0" applyNumberFormat="1" applyFont="1" applyFill="1" applyAlignment="1" applyProtection="1">
      <alignment vertical="center"/>
      <protection locked="0"/>
    </xf>
    <xf numFmtId="3" fontId="8" fillId="2" borderId="32" xfId="0" applyNumberFormat="1" applyFont="1" applyFill="1" applyBorder="1" applyAlignment="1" applyProtection="1">
      <alignment vertical="center"/>
      <protection locked="0"/>
    </xf>
    <xf numFmtId="0" fontId="17" fillId="8" borderId="32" xfId="0" applyFont="1" applyFill="1" applyBorder="1" applyAlignment="1" applyProtection="1">
      <alignment horizontal="right" wrapText="1"/>
      <protection locked="0"/>
    </xf>
    <xf numFmtId="3" fontId="12" fillId="2" borderId="116" xfId="0" applyNumberFormat="1" applyFont="1" applyFill="1" applyBorder="1" applyAlignment="1" applyProtection="1">
      <alignment vertical="center"/>
      <protection locked="0"/>
    </xf>
    <xf numFmtId="3" fontId="12" fillId="2" borderId="32" xfId="0" applyNumberFormat="1" applyFont="1" applyFill="1" applyBorder="1" applyAlignment="1" applyProtection="1">
      <alignment vertical="center"/>
      <protection locked="0"/>
    </xf>
    <xf numFmtId="3" fontId="12" fillId="14" borderId="0" xfId="0" applyNumberFormat="1" applyFont="1" applyFill="1" applyAlignment="1" applyProtection="1">
      <alignment horizontal="right"/>
      <protection locked="0"/>
    </xf>
    <xf numFmtId="3" fontId="12" fillId="14" borderId="78" xfId="0" applyNumberFormat="1" applyFont="1" applyFill="1" applyBorder="1" applyAlignment="1" applyProtection="1">
      <alignment horizontal="right"/>
      <protection locked="0"/>
    </xf>
    <xf numFmtId="3" fontId="12" fillId="14" borderId="76" xfId="0" applyNumberFormat="1" applyFont="1" applyFill="1" applyBorder="1" applyAlignment="1" applyProtection="1">
      <alignment horizontal="right"/>
      <protection locked="0"/>
    </xf>
    <xf numFmtId="0" fontId="38" fillId="8" borderId="33" xfId="0" applyFont="1" applyFill="1" applyBorder="1" applyAlignment="1" applyProtection="1">
      <alignment horizontal="right" wrapText="1"/>
      <protection locked="0"/>
    </xf>
    <xf numFmtId="3" fontId="12" fillId="4" borderId="192" xfId="0" applyNumberFormat="1" applyFont="1" applyFill="1" applyBorder="1" applyAlignment="1" applyProtection="1">
      <alignment vertical="center"/>
      <protection locked="0"/>
    </xf>
    <xf numFmtId="165" fontId="55" fillId="4" borderId="18" xfId="0" applyNumberFormat="1" applyFont="1" applyFill="1" applyBorder="1" applyAlignment="1" applyProtection="1">
      <alignment vertical="center"/>
      <protection locked="0"/>
    </xf>
    <xf numFmtId="3" fontId="12" fillId="4" borderId="17" xfId="0" applyNumberFormat="1" applyFont="1" applyFill="1" applyBorder="1" applyAlignment="1" applyProtection="1">
      <alignment vertical="center"/>
      <protection locked="0"/>
    </xf>
    <xf numFmtId="165" fontId="55" fillId="4" borderId="17" xfId="0" applyNumberFormat="1" applyFont="1" applyFill="1" applyBorder="1" applyAlignment="1" applyProtection="1">
      <alignment vertical="center"/>
      <protection locked="0"/>
    </xf>
    <xf numFmtId="165" fontId="55" fillId="4" borderId="120" xfId="0" applyNumberFormat="1" applyFont="1" applyFill="1" applyBorder="1" applyAlignment="1" applyProtection="1">
      <alignment vertical="center"/>
      <protection locked="0"/>
    </xf>
    <xf numFmtId="3" fontId="12" fillId="13" borderId="17" xfId="0" applyNumberFormat="1" applyFont="1" applyFill="1" applyBorder="1" applyAlignment="1" applyProtection="1">
      <alignment horizontal="right"/>
      <protection locked="0"/>
    </xf>
    <xf numFmtId="3" fontId="12" fillId="13" borderId="18" xfId="0" applyNumberFormat="1" applyFont="1" applyFill="1" applyBorder="1" applyAlignment="1" applyProtection="1">
      <alignment horizontal="right"/>
      <protection locked="0"/>
    </xf>
    <xf numFmtId="3" fontId="12" fillId="13" borderId="33" xfId="0" applyNumberFormat="1" applyFont="1" applyFill="1" applyBorder="1" applyAlignment="1" applyProtection="1">
      <alignment horizontal="right"/>
      <protection locked="0"/>
    </xf>
    <xf numFmtId="0" fontId="57" fillId="8" borderId="33" xfId="0" applyFont="1" applyFill="1" applyBorder="1" applyAlignment="1" applyProtection="1">
      <alignment horizontal="right" wrapText="1"/>
      <protection locked="0"/>
    </xf>
    <xf numFmtId="0" fontId="53" fillId="8" borderId="32" xfId="0" applyFont="1" applyFill="1" applyBorder="1" applyAlignment="1" applyProtection="1">
      <alignment horizontal="right" wrapText="1"/>
      <protection locked="0"/>
    </xf>
    <xf numFmtId="3" fontId="12" fillId="13" borderId="78" xfId="0" applyNumberFormat="1" applyFont="1" applyFill="1" applyBorder="1" applyAlignment="1" applyProtection="1">
      <alignment horizontal="right"/>
      <protection locked="0"/>
    </xf>
    <xf numFmtId="3" fontId="12" fillId="13" borderId="76" xfId="0" applyNumberFormat="1" applyFont="1" applyFill="1" applyBorder="1" applyAlignment="1" applyProtection="1">
      <alignment horizontal="right"/>
      <protection locked="0"/>
    </xf>
    <xf numFmtId="3" fontId="12" fillId="2" borderId="173" xfId="0" applyNumberFormat="1" applyFont="1" applyFill="1" applyBorder="1" applyAlignment="1" applyProtection="1">
      <alignment vertical="center"/>
      <protection locked="0"/>
    </xf>
    <xf numFmtId="165" fontId="55" fillId="2" borderId="18" xfId="0" applyNumberFormat="1" applyFont="1" applyFill="1" applyBorder="1" applyAlignment="1" applyProtection="1">
      <alignment vertical="center"/>
      <protection locked="0"/>
    </xf>
    <xf numFmtId="3" fontId="12" fillId="2" borderId="17" xfId="0" applyNumberFormat="1" applyFont="1" applyFill="1" applyBorder="1" applyAlignment="1" applyProtection="1">
      <alignment vertical="center"/>
      <protection locked="0"/>
    </xf>
    <xf numFmtId="3" fontId="12" fillId="14" borderId="17" xfId="0" applyNumberFormat="1" applyFont="1" applyFill="1" applyBorder="1" applyAlignment="1" applyProtection="1">
      <alignment horizontal="right"/>
      <protection locked="0"/>
    </xf>
    <xf numFmtId="3" fontId="12" fillId="14" borderId="89" xfId="0" applyNumberFormat="1" applyFont="1" applyFill="1" applyBorder="1" applyAlignment="1" applyProtection="1">
      <alignment horizontal="right"/>
      <protection locked="0"/>
    </xf>
    <xf numFmtId="3" fontId="12" fillId="14" borderId="91" xfId="0" applyNumberFormat="1" applyFont="1" applyFill="1" applyBorder="1" applyAlignment="1" applyProtection="1">
      <alignment horizontal="right"/>
      <protection locked="0"/>
    </xf>
    <xf numFmtId="3" fontId="12" fillId="14" borderId="92" xfId="0" applyNumberFormat="1" applyFont="1" applyFill="1" applyBorder="1" applyAlignment="1" applyProtection="1">
      <alignment horizontal="right"/>
      <protection locked="0"/>
    </xf>
    <xf numFmtId="0" fontId="38" fillId="8" borderId="29" xfId="0" applyFont="1" applyFill="1" applyBorder="1" applyAlignment="1" applyProtection="1">
      <alignment horizontal="right" wrapText="1"/>
      <protection locked="0"/>
    </xf>
    <xf numFmtId="3" fontId="12" fillId="17" borderId="173" xfId="0" applyNumberFormat="1" applyFont="1" applyFill="1" applyBorder="1" applyAlignment="1" applyProtection="1">
      <alignment vertical="center"/>
      <protection locked="0"/>
    </xf>
    <xf numFmtId="165" fontId="55" fillId="17" borderId="18" xfId="0" applyNumberFormat="1" applyFont="1" applyFill="1" applyBorder="1" applyAlignment="1" applyProtection="1">
      <alignment vertical="center"/>
      <protection locked="0"/>
    </xf>
    <xf numFmtId="3" fontId="12" fillId="17" borderId="17" xfId="0" applyNumberFormat="1" applyFont="1" applyFill="1" applyBorder="1" applyAlignment="1" applyProtection="1">
      <alignment vertical="center"/>
      <protection locked="0"/>
    </xf>
    <xf numFmtId="165" fontId="55" fillId="17" borderId="120" xfId="0" applyNumberFormat="1" applyFont="1" applyFill="1" applyBorder="1" applyAlignment="1" applyProtection="1">
      <alignment vertical="center"/>
      <protection locked="0"/>
    </xf>
    <xf numFmtId="3" fontId="12" fillId="12" borderId="74" xfId="0" applyNumberFormat="1" applyFont="1" applyFill="1" applyBorder="1" applyProtection="1">
      <protection locked="0"/>
    </xf>
    <xf numFmtId="3" fontId="12" fillId="12" borderId="32" xfId="0" applyNumberFormat="1" applyFont="1" applyFill="1" applyBorder="1" applyProtection="1">
      <protection locked="0"/>
    </xf>
    <xf numFmtId="3" fontId="12" fillId="12" borderId="0" xfId="0" applyNumberFormat="1" applyFont="1" applyFill="1" applyProtection="1">
      <protection locked="0"/>
    </xf>
    <xf numFmtId="3" fontId="12" fillId="12" borderId="16" xfId="0" applyNumberFormat="1" applyFont="1" applyFill="1" applyBorder="1" applyProtection="1">
      <protection locked="0"/>
    </xf>
    <xf numFmtId="3" fontId="8" fillId="14" borderId="75" xfId="0" applyNumberFormat="1" applyFont="1" applyFill="1" applyBorder="1" applyProtection="1">
      <protection locked="0"/>
    </xf>
    <xf numFmtId="165" fontId="8" fillId="2" borderId="0" xfId="0" applyNumberFormat="1" applyFont="1" applyFill="1" applyAlignment="1" applyProtection="1">
      <alignment vertical="center"/>
      <protection locked="0"/>
    </xf>
    <xf numFmtId="3" fontId="12" fillId="4" borderId="173" xfId="0" applyNumberFormat="1" applyFont="1" applyFill="1" applyBorder="1" applyAlignment="1" applyProtection="1">
      <alignment vertical="center"/>
      <protection locked="0"/>
    </xf>
    <xf numFmtId="3" fontId="12" fillId="13" borderId="78" xfId="0" applyNumberFormat="1" applyFont="1" applyFill="1" applyBorder="1" applyProtection="1">
      <protection locked="0"/>
    </xf>
    <xf numFmtId="3" fontId="12" fillId="13" borderId="76" xfId="0" applyNumberFormat="1" applyFont="1" applyFill="1" applyBorder="1" applyProtection="1">
      <protection locked="0"/>
    </xf>
    <xf numFmtId="0" fontId="38" fillId="8" borderId="34" xfId="0" applyFont="1" applyFill="1" applyBorder="1" applyAlignment="1" applyProtection="1">
      <alignment horizontal="right" wrapText="1"/>
      <protection locked="0"/>
    </xf>
    <xf numFmtId="165" fontId="55" fillId="17" borderId="191" xfId="0" applyNumberFormat="1" applyFont="1" applyFill="1" applyBorder="1" applyAlignment="1" applyProtection="1">
      <alignment vertical="center"/>
      <protection locked="0"/>
    </xf>
    <xf numFmtId="165" fontId="55" fillId="17" borderId="121" xfId="0" applyNumberFormat="1" applyFont="1" applyFill="1" applyBorder="1" applyAlignment="1" applyProtection="1">
      <alignment vertical="center"/>
      <protection locked="0"/>
    </xf>
    <xf numFmtId="3" fontId="12" fillId="12" borderId="89" xfId="0" applyNumberFormat="1" applyFont="1" applyFill="1" applyBorder="1" applyProtection="1">
      <protection locked="0"/>
    </xf>
    <xf numFmtId="3" fontId="12" fillId="12" borderId="91" xfId="0" applyNumberFormat="1" applyFont="1" applyFill="1" applyBorder="1" applyProtection="1">
      <protection locked="0"/>
    </xf>
    <xf numFmtId="3" fontId="12" fillId="12" borderId="92" xfId="0" applyNumberFormat="1" applyFont="1" applyFill="1" applyBorder="1" applyProtection="1">
      <protection locked="0"/>
    </xf>
    <xf numFmtId="0" fontId="48" fillId="19" borderId="0" xfId="0" applyFont="1" applyFill="1" applyProtection="1">
      <protection locked="0"/>
    </xf>
    <xf numFmtId="0" fontId="48" fillId="3" borderId="85" xfId="0" applyFont="1" applyFill="1" applyBorder="1" applyAlignment="1" applyProtection="1">
      <alignment vertical="distributed" wrapText="1"/>
      <protection locked="0"/>
    </xf>
    <xf numFmtId="3" fontId="48" fillId="3" borderId="78" xfId="0" applyNumberFormat="1" applyFont="1" applyFill="1" applyBorder="1" applyAlignment="1" applyProtection="1">
      <alignment vertical="center"/>
      <protection locked="0"/>
    </xf>
    <xf numFmtId="165" fontId="48" fillId="3" borderId="0" xfId="0" applyNumberFormat="1" applyFont="1" applyFill="1" applyAlignment="1" applyProtection="1">
      <alignment vertical="center"/>
      <protection locked="0"/>
    </xf>
    <xf numFmtId="3" fontId="48" fillId="3" borderId="0" xfId="0" applyNumberFormat="1" applyFont="1" applyFill="1" applyAlignment="1" applyProtection="1">
      <alignment vertical="center"/>
      <protection locked="0"/>
    </xf>
    <xf numFmtId="165" fontId="48" fillId="3" borderId="76" xfId="0" applyNumberFormat="1" applyFont="1" applyFill="1" applyBorder="1" applyAlignment="1" applyProtection="1">
      <alignment vertical="center"/>
      <protection locked="0"/>
    </xf>
    <xf numFmtId="3" fontId="48" fillId="3" borderId="122" xfId="0" applyNumberFormat="1" applyFont="1" applyFill="1" applyBorder="1" applyAlignment="1" applyProtection="1">
      <alignment vertical="distributed"/>
      <protection locked="0"/>
    </xf>
    <xf numFmtId="3" fontId="48" fillId="3" borderId="0" xfId="0" applyNumberFormat="1" applyFont="1" applyFill="1" applyAlignment="1" applyProtection="1">
      <alignment vertical="distributed"/>
      <protection locked="0"/>
    </xf>
    <xf numFmtId="3" fontId="48" fillId="3" borderId="76" xfId="0" applyNumberFormat="1" applyFont="1" applyFill="1" applyBorder="1" applyAlignment="1" applyProtection="1">
      <alignment vertical="distributed"/>
      <protection locked="0"/>
    </xf>
    <xf numFmtId="0" fontId="48" fillId="19" borderId="16" xfId="0" applyFont="1" applyFill="1" applyBorder="1" applyProtection="1">
      <protection locked="0"/>
    </xf>
    <xf numFmtId="0" fontId="48" fillId="3" borderId="87" xfId="0" applyFont="1" applyFill="1" applyBorder="1" applyProtection="1">
      <protection locked="0"/>
    </xf>
    <xf numFmtId="3" fontId="48" fillId="3" borderId="89" xfId="0" applyNumberFormat="1" applyFont="1" applyFill="1" applyBorder="1" applyProtection="1">
      <protection locked="0"/>
    </xf>
    <xf numFmtId="3" fontId="48" fillId="3" borderId="91" xfId="0" applyNumberFormat="1" applyFont="1" applyFill="1" applyBorder="1" applyProtection="1">
      <protection locked="0"/>
    </xf>
    <xf numFmtId="3" fontId="48" fillId="3" borderId="92" xfId="0" applyNumberFormat="1" applyFont="1" applyFill="1" applyBorder="1" applyProtection="1">
      <protection locked="0"/>
    </xf>
    <xf numFmtId="3" fontId="48" fillId="3" borderId="89" xfId="0" applyNumberFormat="1" applyFont="1" applyFill="1" applyBorder="1" applyAlignment="1" applyProtection="1">
      <alignment vertical="distributed"/>
      <protection locked="0"/>
    </xf>
    <xf numFmtId="3" fontId="48" fillId="3" borderId="91" xfId="0" applyNumberFormat="1" applyFont="1" applyFill="1" applyBorder="1" applyAlignment="1" applyProtection="1">
      <alignment vertical="distributed"/>
      <protection locked="0"/>
    </xf>
    <xf numFmtId="3" fontId="48" fillId="3" borderId="92" xfId="0" applyNumberFormat="1" applyFont="1" applyFill="1" applyBorder="1" applyAlignment="1" applyProtection="1">
      <alignment vertical="distributed"/>
      <protection locked="0"/>
    </xf>
    <xf numFmtId="0" fontId="0" fillId="19" borderId="0" xfId="0" applyFill="1" applyProtection="1">
      <protection locked="0"/>
    </xf>
    <xf numFmtId="3" fontId="25" fillId="19" borderId="0" xfId="0" applyNumberFormat="1" applyFont="1" applyFill="1" applyAlignment="1" applyProtection="1">
      <alignment vertical="distributed"/>
      <protection locked="0"/>
    </xf>
    <xf numFmtId="0" fontId="66" fillId="19" borderId="0" xfId="0" applyFont="1" applyFill="1" applyAlignment="1" applyProtection="1">
      <alignment horizontal="left" vertical="center" wrapText="1"/>
      <protection locked="0"/>
    </xf>
    <xf numFmtId="0" fontId="42" fillId="18" borderId="154" xfId="0" applyFont="1" applyFill="1" applyBorder="1" applyAlignment="1" applyProtection="1">
      <alignment horizontal="center" vertical="center" wrapText="1"/>
      <protection locked="0"/>
    </xf>
    <xf numFmtId="0" fontId="42" fillId="18" borderId="154" xfId="0" applyFont="1" applyFill="1" applyBorder="1" applyAlignment="1" applyProtection="1">
      <alignment vertical="center" wrapText="1"/>
      <protection locked="0"/>
    </xf>
    <xf numFmtId="0" fontId="18" fillId="19" borderId="0" xfId="0" applyFont="1" applyFill="1" applyAlignment="1" applyProtection="1">
      <alignment horizontal="left" vertical="center" wrapText="1"/>
      <protection locked="0"/>
    </xf>
    <xf numFmtId="0" fontId="42" fillId="19" borderId="0" xfId="0" applyFont="1" applyFill="1" applyAlignment="1" applyProtection="1">
      <alignment vertical="center" wrapText="1"/>
      <protection locked="0"/>
    </xf>
    <xf numFmtId="0" fontId="14" fillId="8" borderId="165" xfId="0" applyFont="1" applyFill="1" applyBorder="1" applyAlignment="1" applyProtection="1">
      <alignment vertical="center"/>
      <protection locked="0"/>
    </xf>
    <xf numFmtId="3" fontId="47" fillId="9" borderId="115" xfId="0" applyNumberFormat="1" applyFont="1" applyFill="1" applyBorder="1" applyAlignment="1" applyProtection="1">
      <alignment horizontal="right" vertical="center"/>
      <protection locked="0"/>
    </xf>
    <xf numFmtId="3" fontId="47" fillId="9" borderId="118" xfId="0" applyNumberFormat="1" applyFont="1" applyFill="1" applyBorder="1" applyAlignment="1" applyProtection="1">
      <alignment horizontal="right" vertical="center"/>
      <protection locked="0"/>
    </xf>
    <xf numFmtId="3" fontId="47" fillId="9" borderId="119" xfId="0" applyNumberFormat="1" applyFont="1" applyFill="1" applyBorder="1" applyAlignment="1" applyProtection="1">
      <alignment horizontal="right" vertical="center"/>
      <protection locked="0"/>
    </xf>
    <xf numFmtId="0" fontId="17" fillId="19" borderId="0" xfId="0" applyFont="1" applyFill="1" applyAlignment="1" applyProtection="1">
      <alignment horizontal="center" vertical="center"/>
      <protection locked="0"/>
    </xf>
    <xf numFmtId="4" fontId="35" fillId="8" borderId="166" xfId="0" applyNumberFormat="1" applyFont="1" applyFill="1" applyBorder="1" applyAlignment="1" applyProtection="1">
      <alignment horizontal="left" vertical="center" wrapText="1"/>
      <protection locked="0"/>
    </xf>
    <xf numFmtId="4" fontId="44" fillId="8" borderId="166" xfId="0" applyNumberFormat="1" applyFont="1" applyFill="1" applyBorder="1" applyAlignment="1" applyProtection="1">
      <alignment horizontal="left" vertical="center" wrapText="1"/>
      <protection locked="0"/>
    </xf>
    <xf numFmtId="0" fontId="17" fillId="8" borderId="116" xfId="0" applyFont="1" applyFill="1" applyBorder="1" applyAlignment="1" applyProtection="1">
      <alignment horizontal="left" vertical="center" wrapText="1"/>
      <protection locked="0"/>
    </xf>
    <xf numFmtId="3" fontId="74" fillId="2" borderId="116" xfId="0" applyNumberFormat="1" applyFont="1" applyFill="1" applyBorder="1" applyAlignment="1" applyProtection="1">
      <alignment vertical="distributed"/>
      <protection locked="0"/>
    </xf>
    <xf numFmtId="3" fontId="74" fillId="2" borderId="0" xfId="0" applyNumberFormat="1" applyFont="1" applyFill="1" applyAlignment="1" applyProtection="1">
      <alignment vertical="distributed"/>
      <protection locked="0"/>
    </xf>
    <xf numFmtId="3" fontId="74" fillId="2" borderId="120" xfId="0" applyNumberFormat="1" applyFont="1" applyFill="1" applyBorder="1" applyAlignment="1" applyProtection="1">
      <alignment vertical="distributed"/>
      <protection locked="0"/>
    </xf>
    <xf numFmtId="0" fontId="69" fillId="19" borderId="0" xfId="0" applyFont="1" applyFill="1" applyProtection="1">
      <protection locked="0"/>
    </xf>
    <xf numFmtId="3" fontId="21" fillId="14" borderId="113" xfId="0" applyNumberFormat="1" applyFont="1" applyFill="1" applyBorder="1" applyAlignment="1" applyProtection="1">
      <alignment horizontal="right" vertical="center" wrapText="1"/>
      <protection locked="0"/>
    </xf>
    <xf numFmtId="166" fontId="21" fillId="14" borderId="113" xfId="0" applyNumberFormat="1" applyFont="1" applyFill="1" applyBorder="1" applyAlignment="1" applyProtection="1">
      <alignment horizontal="right" vertical="center" wrapText="1"/>
      <protection locked="0"/>
    </xf>
    <xf numFmtId="9" fontId="21" fillId="14" borderId="113" xfId="0" applyNumberFormat="1" applyFont="1" applyFill="1" applyBorder="1" applyAlignment="1" applyProtection="1">
      <alignment horizontal="right" vertical="center" wrapText="1"/>
      <protection locked="0"/>
    </xf>
    <xf numFmtId="3" fontId="21" fillId="14" borderId="123" xfId="0" applyNumberFormat="1" applyFont="1" applyFill="1" applyBorder="1" applyAlignment="1" applyProtection="1">
      <alignment horizontal="right" vertical="center" wrapText="1"/>
      <protection locked="0"/>
    </xf>
    <xf numFmtId="0" fontId="70" fillId="19" borderId="0" xfId="0" applyFont="1" applyFill="1" applyProtection="1">
      <protection locked="0"/>
    </xf>
    <xf numFmtId="0" fontId="81" fillId="23" borderId="123" xfId="0" applyFont="1" applyFill="1" applyBorder="1" applyAlignment="1" applyProtection="1">
      <alignment wrapText="1"/>
      <protection locked="0"/>
    </xf>
    <xf numFmtId="166" fontId="81" fillId="19" borderId="113" xfId="0" applyNumberFormat="1" applyFont="1" applyFill="1" applyBorder="1" applyAlignment="1" applyProtection="1">
      <alignment horizontal="right" vertical="center" wrapText="1"/>
      <protection locked="0"/>
    </xf>
    <xf numFmtId="3" fontId="81" fillId="19" borderId="123" xfId="0" applyNumberFormat="1" applyFont="1" applyFill="1" applyBorder="1" applyAlignment="1" applyProtection="1">
      <alignment horizontal="right" vertical="center" wrapText="1"/>
      <protection locked="0"/>
    </xf>
    <xf numFmtId="0" fontId="17" fillId="8" borderId="164" xfId="0" applyFont="1" applyFill="1" applyBorder="1" applyAlignment="1" applyProtection="1">
      <alignment horizontal="left" vertical="center" wrapText="1"/>
      <protection locked="0"/>
    </xf>
    <xf numFmtId="3" fontId="70" fillId="23" borderId="113" xfId="0" applyNumberFormat="1" applyFont="1" applyFill="1" applyBorder="1" applyProtection="1">
      <protection locked="0"/>
    </xf>
    <xf numFmtId="0" fontId="17" fillId="8" borderId="117" xfId="0" applyFont="1" applyFill="1" applyBorder="1" applyAlignment="1" applyProtection="1">
      <alignment horizontal="left" vertical="center" wrapText="1"/>
      <protection locked="0"/>
    </xf>
    <xf numFmtId="3" fontId="70" fillId="23" borderId="113" xfId="0" applyNumberFormat="1" applyFont="1" applyFill="1" applyBorder="1" applyAlignment="1" applyProtection="1">
      <alignment vertical="distributed"/>
      <protection locked="0"/>
    </xf>
    <xf numFmtId="0" fontId="15" fillId="8" borderId="127" xfId="0" applyFont="1" applyFill="1" applyBorder="1" applyAlignment="1" applyProtection="1">
      <alignment horizontal="left" vertical="top" wrapText="1"/>
      <protection locked="0"/>
    </xf>
    <xf numFmtId="3" fontId="35" fillId="8" borderId="166" xfId="0" applyNumberFormat="1" applyFont="1" applyFill="1" applyBorder="1" applyAlignment="1" applyProtection="1">
      <alignment horizontal="left" vertical="center" wrapText="1"/>
      <protection locked="0"/>
    </xf>
    <xf numFmtId="165" fontId="35" fillId="8" borderId="166" xfId="0" applyNumberFormat="1" applyFont="1" applyFill="1" applyBorder="1" applyAlignment="1" applyProtection="1">
      <alignment horizontal="left" vertical="center" wrapText="1"/>
      <protection locked="0"/>
    </xf>
    <xf numFmtId="0" fontId="35" fillId="8" borderId="166" xfId="0" applyFont="1" applyFill="1" applyBorder="1" applyAlignment="1" applyProtection="1">
      <alignment vertical="center" wrapText="1"/>
      <protection locked="0"/>
    </xf>
    <xf numFmtId="10" fontId="35" fillId="8" borderId="166" xfId="0" applyNumberFormat="1" applyFont="1" applyFill="1" applyBorder="1" applyAlignment="1" applyProtection="1">
      <alignment vertical="center" wrapText="1"/>
      <protection locked="0"/>
    </xf>
    <xf numFmtId="0" fontId="17" fillId="0" borderId="0" xfId="0" applyFont="1" applyAlignment="1" applyProtection="1">
      <alignment horizontal="left" vertical="center" wrapText="1"/>
      <protection locked="0"/>
    </xf>
    <xf numFmtId="3" fontId="25" fillId="0" borderId="0" xfId="0" applyNumberFormat="1" applyFont="1" applyAlignment="1" applyProtection="1">
      <alignment horizontal="left" vertical="top" wrapText="1"/>
      <protection locked="0"/>
    </xf>
    <xf numFmtId="3" fontId="70" fillId="0" borderId="0" xfId="0" applyNumberFormat="1" applyFont="1" applyAlignment="1" applyProtection="1">
      <alignment vertical="distributed"/>
      <protection locked="0"/>
    </xf>
    <xf numFmtId="0" fontId="81" fillId="23" borderId="169" xfId="0" applyFont="1" applyFill="1" applyBorder="1" applyAlignment="1" applyProtection="1">
      <alignment horizontal="left" vertical="center" wrapText="1"/>
      <protection locked="0"/>
    </xf>
    <xf numFmtId="3" fontId="21" fillId="19" borderId="170" xfId="0" applyNumberFormat="1" applyFont="1" applyFill="1" applyBorder="1" applyAlignment="1" applyProtection="1">
      <alignment horizontal="right" vertical="center"/>
      <protection locked="0"/>
    </xf>
    <xf numFmtId="0" fontId="8" fillId="0" borderId="16" xfId="0" applyFont="1" applyBorder="1" applyProtection="1">
      <protection locked="0"/>
    </xf>
    <xf numFmtId="0" fontId="14" fillId="8" borderId="127" xfId="0" applyFont="1" applyFill="1" applyBorder="1" applyAlignment="1" applyProtection="1">
      <alignment wrapText="1"/>
      <protection locked="0"/>
    </xf>
    <xf numFmtId="0" fontId="14" fillId="8" borderId="116" xfId="0" applyFont="1" applyFill="1" applyBorder="1" applyAlignment="1" applyProtection="1">
      <alignment horizontal="right" wrapText="1"/>
      <protection locked="0"/>
    </xf>
    <xf numFmtId="3" fontId="74" fillId="22" borderId="115" xfId="0" applyNumberFormat="1" applyFont="1" applyFill="1" applyBorder="1" applyAlignment="1" applyProtection="1">
      <alignment horizontal="right" vertical="center"/>
      <protection locked="0"/>
    </xf>
    <xf numFmtId="3" fontId="74" fillId="22" borderId="118" xfId="0" applyNumberFormat="1" applyFont="1" applyFill="1" applyBorder="1" applyAlignment="1" applyProtection="1">
      <alignment horizontal="right" vertical="center"/>
      <protection locked="0"/>
    </xf>
    <xf numFmtId="3" fontId="74" fillId="22" borderId="119" xfId="0" applyNumberFormat="1" applyFont="1" applyFill="1" applyBorder="1" applyAlignment="1" applyProtection="1">
      <alignment horizontal="right" vertical="center"/>
      <protection locked="0"/>
    </xf>
    <xf numFmtId="3" fontId="74" fillId="22" borderId="116" xfId="0" applyNumberFormat="1" applyFont="1" applyFill="1" applyBorder="1" applyAlignment="1" applyProtection="1">
      <alignment horizontal="right" vertical="center"/>
      <protection locked="0"/>
    </xf>
    <xf numFmtId="3" fontId="74" fillId="22" borderId="0" xfId="0" applyNumberFormat="1" applyFont="1" applyFill="1" applyAlignment="1" applyProtection="1">
      <alignment horizontal="right" vertical="center"/>
      <protection locked="0"/>
    </xf>
    <xf numFmtId="3" fontId="74" fillId="22" borderId="120" xfId="0" applyNumberFormat="1" applyFont="1" applyFill="1" applyBorder="1" applyAlignment="1" applyProtection="1">
      <alignment horizontal="right" vertical="center"/>
      <protection locked="0"/>
    </xf>
    <xf numFmtId="3" fontId="74" fillId="2" borderId="116" xfId="0" applyNumberFormat="1" applyFont="1" applyFill="1" applyBorder="1" applyProtection="1">
      <protection locked="0"/>
    </xf>
    <xf numFmtId="3" fontId="74" fillId="2" borderId="0" xfId="0" applyNumberFormat="1" applyFont="1" applyFill="1" applyProtection="1">
      <protection locked="0"/>
    </xf>
    <xf numFmtId="3" fontId="74" fillId="2" borderId="120" xfId="0" applyNumberFormat="1" applyFont="1" applyFill="1" applyBorder="1" applyProtection="1">
      <protection locked="0"/>
    </xf>
    <xf numFmtId="3" fontId="78" fillId="2" borderId="117" xfId="0" applyNumberFormat="1" applyFont="1" applyFill="1" applyBorder="1" applyProtection="1">
      <protection locked="0"/>
    </xf>
    <xf numFmtId="3" fontId="78" fillId="2" borderId="107" xfId="0" applyNumberFormat="1" applyFont="1" applyFill="1" applyBorder="1" applyProtection="1">
      <protection locked="0"/>
    </xf>
    <xf numFmtId="3" fontId="78" fillId="2" borderId="121" xfId="0" applyNumberFormat="1" applyFont="1" applyFill="1" applyBorder="1" applyProtection="1">
      <protection locked="0"/>
    </xf>
    <xf numFmtId="0" fontId="14" fillId="8" borderId="128" xfId="0" applyFont="1" applyFill="1" applyBorder="1" applyAlignment="1" applyProtection="1">
      <alignment horizontal="right" wrapText="1"/>
      <protection locked="0"/>
    </xf>
    <xf numFmtId="3" fontId="55" fillId="2" borderId="123" xfId="0" applyNumberFormat="1" applyFont="1" applyFill="1" applyBorder="1" applyProtection="1">
      <protection locked="0"/>
    </xf>
    <xf numFmtId="3" fontId="55" fillId="2" borderId="124" xfId="0" applyNumberFormat="1" applyFont="1" applyFill="1" applyBorder="1" applyProtection="1">
      <protection locked="0"/>
    </xf>
    <xf numFmtId="3" fontId="55" fillId="2" borderId="125" xfId="0" applyNumberFormat="1" applyFont="1" applyFill="1" applyBorder="1" applyProtection="1">
      <protection locked="0"/>
    </xf>
    <xf numFmtId="0" fontId="14" fillId="19" borderId="0" xfId="0" applyFont="1" applyFill="1" applyAlignment="1" applyProtection="1">
      <alignment horizontal="right" wrapText="1"/>
      <protection locked="0"/>
    </xf>
    <xf numFmtId="3" fontId="12" fillId="19" borderId="0" xfId="0" applyNumberFormat="1" applyFont="1" applyFill="1" applyProtection="1">
      <protection locked="0"/>
    </xf>
    <xf numFmtId="0" fontId="14" fillId="8" borderId="82" xfId="0" applyFont="1" applyFill="1" applyBorder="1" applyAlignment="1" applyProtection="1">
      <alignment wrapText="1"/>
      <protection locked="0"/>
    </xf>
    <xf numFmtId="3" fontId="47" fillId="9" borderId="82" xfId="0" applyNumberFormat="1" applyFont="1" applyFill="1" applyBorder="1" applyAlignment="1" applyProtection="1">
      <alignment horizontal="right" vertical="center"/>
      <protection locked="0"/>
    </xf>
    <xf numFmtId="0" fontId="16" fillId="8" borderId="114" xfId="0" applyFont="1" applyFill="1" applyBorder="1" applyAlignment="1" applyProtection="1">
      <alignment horizontal="right" wrapText="1"/>
      <protection locked="0"/>
    </xf>
    <xf numFmtId="0" fontId="74" fillId="2" borderId="0" xfId="0" applyFont="1" applyFill="1" applyProtection="1">
      <protection locked="0"/>
    </xf>
    <xf numFmtId="0" fontId="74" fillId="2" borderId="120" xfId="0" applyFont="1" applyFill="1" applyBorder="1" applyProtection="1">
      <protection locked="0"/>
    </xf>
    <xf numFmtId="0" fontId="26" fillId="8" borderId="130" xfId="0" applyFont="1" applyFill="1" applyBorder="1" applyAlignment="1" applyProtection="1">
      <alignment horizontal="right" wrapText="1"/>
      <protection locked="0"/>
    </xf>
    <xf numFmtId="3" fontId="74" fillId="2" borderId="107" xfId="0" applyNumberFormat="1" applyFont="1" applyFill="1" applyBorder="1" applyProtection="1">
      <protection locked="0"/>
    </xf>
    <xf numFmtId="3" fontId="74" fillId="2" borderId="121" xfId="0" applyNumberFormat="1" applyFont="1" applyFill="1" applyBorder="1" applyProtection="1">
      <protection locked="0"/>
    </xf>
    <xf numFmtId="0" fontId="14" fillId="8" borderId="82" xfId="0" applyFont="1" applyFill="1" applyBorder="1" applyAlignment="1" applyProtection="1">
      <alignment horizontal="right" wrapText="1"/>
      <protection locked="0"/>
    </xf>
    <xf numFmtId="0" fontId="76" fillId="0" borderId="0" xfId="0" applyFont="1" applyAlignment="1" applyProtection="1">
      <alignment horizontal="right"/>
      <protection locked="0"/>
    </xf>
    <xf numFmtId="3" fontId="55" fillId="2" borderId="107" xfId="0" applyNumberFormat="1" applyFont="1" applyFill="1" applyBorder="1" applyProtection="1">
      <protection locked="0"/>
    </xf>
    <xf numFmtId="0" fontId="14" fillId="2" borderId="0" xfId="0" applyFont="1" applyFill="1" applyAlignment="1" applyProtection="1">
      <alignment horizontal="right" wrapText="1"/>
      <protection locked="0"/>
    </xf>
    <xf numFmtId="3" fontId="55" fillId="2" borderId="0" xfId="0" applyNumberFormat="1" applyFont="1" applyFill="1" applyProtection="1">
      <protection locked="0"/>
    </xf>
    <xf numFmtId="0" fontId="14" fillId="8" borderId="0" xfId="0" applyFont="1" applyFill="1" applyAlignment="1" applyProtection="1">
      <alignment horizontal="right" wrapText="1"/>
      <protection locked="0"/>
    </xf>
    <xf numFmtId="3" fontId="55" fillId="2" borderId="88" xfId="0" applyNumberFormat="1" applyFont="1" applyFill="1" applyBorder="1" applyProtection="1">
      <protection locked="0"/>
    </xf>
    <xf numFmtId="3" fontId="55" fillId="2" borderId="81" xfId="0" applyNumberFormat="1" applyFont="1" applyFill="1" applyBorder="1" applyProtection="1">
      <protection locked="0"/>
    </xf>
    <xf numFmtId="3" fontId="55" fillId="2" borderId="89" xfId="0" applyNumberFormat="1" applyFont="1" applyFill="1" applyBorder="1" applyProtection="1">
      <protection locked="0"/>
    </xf>
    <xf numFmtId="3" fontId="55" fillId="2" borderId="91" xfId="0" applyNumberFormat="1" applyFont="1" applyFill="1" applyBorder="1" applyProtection="1">
      <protection locked="0"/>
    </xf>
    <xf numFmtId="3" fontId="55" fillId="2" borderId="92" xfId="0" applyNumberFormat="1" applyFont="1" applyFill="1" applyBorder="1" applyProtection="1">
      <protection locked="0"/>
    </xf>
    <xf numFmtId="0" fontId="18" fillId="0" borderId="0" xfId="0" applyFont="1" applyAlignment="1" applyProtection="1">
      <alignment horizontal="left" vertical="center" wrapText="1"/>
      <protection locked="0"/>
    </xf>
    <xf numFmtId="0" fontId="18" fillId="18" borderId="154" xfId="0" applyFont="1" applyFill="1" applyBorder="1" applyAlignment="1" applyProtection="1">
      <alignment horizontal="center" vertical="center" wrapText="1"/>
      <protection locked="0"/>
    </xf>
    <xf numFmtId="0" fontId="18" fillId="19" borderId="0" xfId="0" applyFont="1" applyFill="1" applyAlignment="1" applyProtection="1">
      <alignment vertical="center" wrapText="1"/>
      <protection locked="0"/>
    </xf>
    <xf numFmtId="0" fontId="12" fillId="0" borderId="0" xfId="0" applyFont="1" applyAlignment="1" applyProtection="1">
      <alignment wrapText="1"/>
      <protection locked="0"/>
    </xf>
    <xf numFmtId="0" fontId="72" fillId="0" borderId="0" xfId="0" applyFont="1" applyProtection="1">
      <protection locked="0"/>
    </xf>
    <xf numFmtId="0" fontId="23" fillId="9" borderId="158" xfId="0" applyFont="1" applyFill="1" applyBorder="1" applyAlignment="1" applyProtection="1">
      <alignment horizontal="left" vertical="center" wrapText="1"/>
      <protection locked="0"/>
    </xf>
    <xf numFmtId="3" fontId="47" fillId="9" borderId="217" xfId="0" applyNumberFormat="1" applyFont="1" applyFill="1" applyBorder="1" applyAlignment="1" applyProtection="1">
      <alignment horizontal="right" vertical="center"/>
      <protection locked="0"/>
    </xf>
    <xf numFmtId="3" fontId="47" fillId="0" borderId="0" xfId="0" applyNumberFormat="1" applyFont="1" applyAlignment="1" applyProtection="1">
      <alignment horizontal="right" vertical="center"/>
      <protection locked="0"/>
    </xf>
    <xf numFmtId="0" fontId="14" fillId="8" borderId="116" xfId="0" applyFont="1" applyFill="1" applyBorder="1" applyAlignment="1" applyProtection="1">
      <alignment horizontal="right"/>
      <protection locked="0"/>
    </xf>
    <xf numFmtId="3" fontId="74" fillId="2" borderId="115" xfId="0" applyNumberFormat="1" applyFont="1" applyFill="1" applyBorder="1" applyProtection="1">
      <protection locked="0"/>
    </xf>
    <xf numFmtId="3" fontId="74" fillId="2" borderId="118" xfId="0" applyNumberFormat="1" applyFont="1" applyFill="1" applyBorder="1" applyAlignment="1" applyProtection="1">
      <alignment horizontal="right"/>
      <protection locked="0"/>
    </xf>
    <xf numFmtId="3" fontId="74" fillId="2" borderId="118" xfId="0" applyNumberFormat="1" applyFont="1" applyFill="1" applyBorder="1" applyProtection="1">
      <protection locked="0"/>
    </xf>
    <xf numFmtId="3" fontId="74" fillId="2" borderId="217" xfId="0" applyNumberFormat="1" applyFont="1" applyFill="1" applyBorder="1" applyProtection="1">
      <protection locked="0"/>
    </xf>
    <xf numFmtId="3" fontId="74" fillId="0" borderId="0" xfId="0" applyNumberFormat="1" applyFont="1" applyProtection="1">
      <protection locked="0"/>
    </xf>
    <xf numFmtId="0" fontId="91" fillId="0" borderId="0" xfId="0" applyFont="1" applyProtection="1">
      <protection locked="0"/>
    </xf>
    <xf numFmtId="9" fontId="56" fillId="2" borderId="0" xfId="0" applyNumberFormat="1" applyFont="1" applyFill="1" applyAlignment="1" applyProtection="1">
      <alignment horizontal="right"/>
      <protection locked="0"/>
    </xf>
    <xf numFmtId="9" fontId="56" fillId="2" borderId="0" xfId="0" applyNumberFormat="1" applyFont="1" applyFill="1" applyProtection="1">
      <protection locked="0"/>
    </xf>
    <xf numFmtId="9" fontId="56" fillId="2" borderId="195" xfId="0" applyNumberFormat="1" applyFont="1" applyFill="1" applyBorder="1" applyProtection="1">
      <protection locked="0"/>
    </xf>
    <xf numFmtId="9" fontId="56" fillId="0" borderId="0" xfId="0" applyNumberFormat="1" applyFont="1" applyProtection="1">
      <protection locked="0"/>
    </xf>
    <xf numFmtId="9" fontId="55" fillId="2" borderId="116" xfId="0" applyNumberFormat="1" applyFont="1" applyFill="1" applyBorder="1" applyProtection="1">
      <protection locked="0"/>
    </xf>
    <xf numFmtId="9" fontId="55" fillId="2" borderId="0" xfId="0" applyNumberFormat="1" applyFont="1" applyFill="1" applyAlignment="1" applyProtection="1">
      <alignment horizontal="right"/>
      <protection locked="0"/>
    </xf>
    <xf numFmtId="9" fontId="55" fillId="2" borderId="0" xfId="0" applyNumberFormat="1" applyFont="1" applyFill="1" applyProtection="1">
      <protection locked="0"/>
    </xf>
    <xf numFmtId="9" fontId="55" fillId="2" borderId="195" xfId="0" applyNumberFormat="1" applyFont="1" applyFill="1" applyBorder="1" applyProtection="1">
      <protection locked="0"/>
    </xf>
    <xf numFmtId="9" fontId="55" fillId="0" borderId="0" xfId="0" applyNumberFormat="1" applyFont="1" applyProtection="1">
      <protection locked="0"/>
    </xf>
    <xf numFmtId="0" fontId="77" fillId="0" borderId="0" xfId="0" applyFont="1" applyAlignment="1" applyProtection="1">
      <alignment horizontal="center"/>
      <protection locked="0"/>
    </xf>
    <xf numFmtId="3" fontId="73" fillId="0" borderId="0" xfId="0" applyNumberFormat="1" applyFont="1" applyProtection="1">
      <protection locked="0"/>
    </xf>
    <xf numFmtId="0" fontId="14" fillId="8" borderId="117" xfId="0" applyFont="1" applyFill="1" applyBorder="1" applyAlignment="1" applyProtection="1">
      <alignment horizontal="right" wrapText="1"/>
      <protection locked="0"/>
    </xf>
    <xf numFmtId="9" fontId="55" fillId="2" borderId="107" xfId="0" applyNumberFormat="1" applyFont="1" applyFill="1" applyBorder="1" applyAlignment="1" applyProtection="1">
      <alignment horizontal="right"/>
      <protection locked="0"/>
    </xf>
    <xf numFmtId="9" fontId="55" fillId="2" borderId="107" xfId="0" applyNumberFormat="1" applyFont="1" applyFill="1" applyBorder="1" applyProtection="1">
      <protection locked="0"/>
    </xf>
    <xf numFmtId="9" fontId="55" fillId="2" borderId="218" xfId="0" applyNumberFormat="1" applyFont="1" applyFill="1" applyBorder="1" applyProtection="1">
      <protection locked="0"/>
    </xf>
    <xf numFmtId="0" fontId="17" fillId="19" borderId="0" xfId="0" applyFont="1" applyFill="1" applyAlignment="1" applyProtection="1">
      <alignment horizontal="right" wrapText="1"/>
      <protection locked="0"/>
    </xf>
    <xf numFmtId="165" fontId="12" fillId="19" borderId="0" xfId="0" applyNumberFormat="1" applyFont="1" applyFill="1" applyProtection="1">
      <protection locked="0"/>
    </xf>
    <xf numFmtId="10" fontId="74" fillId="19" borderId="0" xfId="0" applyNumberFormat="1" applyFont="1" applyFill="1" applyProtection="1">
      <protection locked="0"/>
    </xf>
    <xf numFmtId="0" fontId="17" fillId="0" borderId="0" xfId="0" applyFont="1" applyAlignment="1" applyProtection="1">
      <alignment vertical="center" wrapText="1"/>
      <protection locked="0"/>
    </xf>
    <xf numFmtId="0" fontId="73" fillId="0" borderId="0" xfId="0" applyFont="1" applyProtection="1">
      <protection locked="0"/>
    </xf>
    <xf numFmtId="10" fontId="16" fillId="8" borderId="213" xfId="0" applyNumberFormat="1" applyFont="1" applyFill="1" applyBorder="1" applyAlignment="1" applyProtection="1">
      <alignment horizontal="center"/>
      <protection locked="0"/>
    </xf>
    <xf numFmtId="0" fontId="16" fillId="8" borderId="159" xfId="0" applyFont="1" applyFill="1" applyBorder="1" applyAlignment="1" applyProtection="1">
      <alignment horizontal="right" wrapText="1"/>
      <protection locked="0"/>
    </xf>
    <xf numFmtId="10" fontId="74" fillId="2" borderId="203" xfId="0" applyNumberFormat="1" applyFont="1" applyFill="1" applyBorder="1" applyProtection="1">
      <protection locked="0"/>
    </xf>
    <xf numFmtId="0" fontId="16" fillId="8" borderId="160" xfId="0" applyFont="1" applyFill="1" applyBorder="1" applyAlignment="1" applyProtection="1">
      <alignment horizontal="right" wrapText="1"/>
      <protection locked="0"/>
    </xf>
    <xf numFmtId="10" fontId="74" fillId="2" borderId="204" xfId="0" applyNumberFormat="1" applyFont="1" applyFill="1" applyBorder="1" applyProtection="1">
      <protection locked="0"/>
    </xf>
    <xf numFmtId="0" fontId="14" fillId="8" borderId="161" xfId="0" applyFont="1" applyFill="1" applyBorder="1" applyAlignment="1" applyProtection="1">
      <alignment horizontal="right" wrapText="1"/>
      <protection locked="0"/>
    </xf>
    <xf numFmtId="3" fontId="76" fillId="22" borderId="0" xfId="0" applyNumberFormat="1" applyFont="1" applyFill="1" applyAlignment="1" applyProtection="1">
      <alignment horizontal="right" vertical="center"/>
      <protection locked="0"/>
    </xf>
    <xf numFmtId="10" fontId="76" fillId="2" borderId="206" xfId="0" applyNumberFormat="1" applyFont="1" applyFill="1" applyBorder="1" applyProtection="1">
      <protection locked="0"/>
    </xf>
    <xf numFmtId="0" fontId="97" fillId="0" borderId="0" xfId="0" applyFont="1" applyProtection="1">
      <protection locked="0"/>
    </xf>
    <xf numFmtId="0" fontId="77" fillId="0" borderId="0" xfId="0" applyFont="1" applyAlignment="1" applyProtection="1">
      <alignment horizontal="center" vertical="top"/>
      <protection locked="0"/>
    </xf>
    <xf numFmtId="0" fontId="16" fillId="8" borderId="116" xfId="0" applyFont="1" applyFill="1" applyBorder="1" applyAlignment="1" applyProtection="1">
      <alignment horizontal="right" wrapText="1"/>
      <protection locked="0"/>
    </xf>
    <xf numFmtId="10" fontId="74" fillId="2" borderId="203" xfId="0" applyNumberFormat="1" applyFont="1" applyFill="1" applyBorder="1" applyAlignment="1" applyProtection="1">
      <alignment horizontal="right"/>
      <protection locked="0"/>
    </xf>
    <xf numFmtId="0" fontId="99" fillId="0" borderId="0" xfId="0" applyFont="1" applyProtection="1">
      <protection locked="0"/>
    </xf>
    <xf numFmtId="10" fontId="74" fillId="2" borderId="204" xfId="0" applyNumberFormat="1" applyFont="1" applyFill="1" applyBorder="1" applyAlignment="1" applyProtection="1">
      <alignment horizontal="right"/>
      <protection locked="0"/>
    </xf>
    <xf numFmtId="0" fontId="98" fillId="0" borderId="0" xfId="0" applyFont="1" applyProtection="1">
      <protection locked="0"/>
    </xf>
    <xf numFmtId="3" fontId="74" fillId="2" borderId="116" xfId="0" applyNumberFormat="1" applyFont="1" applyFill="1" applyBorder="1" applyAlignment="1" applyProtection="1">
      <alignment horizontal="right"/>
      <protection locked="0"/>
    </xf>
    <xf numFmtId="3" fontId="74" fillId="2" borderId="0" xfId="0" applyNumberFormat="1" applyFont="1" applyFill="1" applyAlignment="1" applyProtection="1">
      <alignment horizontal="right"/>
      <protection locked="0"/>
    </xf>
    <xf numFmtId="0" fontId="16" fillId="8" borderId="130" xfId="0" applyFont="1" applyFill="1" applyBorder="1" applyAlignment="1" applyProtection="1">
      <alignment horizontal="right" wrapText="1"/>
      <protection locked="0"/>
    </xf>
    <xf numFmtId="0" fontId="16" fillId="8" borderId="117" xfId="0" applyFont="1" applyFill="1" applyBorder="1" applyAlignment="1" applyProtection="1">
      <alignment horizontal="right" wrapText="1"/>
      <protection locked="0"/>
    </xf>
    <xf numFmtId="3" fontId="74" fillId="2" borderId="88" xfId="0" applyNumberFormat="1" applyFont="1" applyFill="1" applyBorder="1" applyAlignment="1" applyProtection="1">
      <alignment horizontal="right"/>
      <protection locked="0"/>
    </xf>
    <xf numFmtId="3" fontId="74" fillId="2" borderId="81" xfId="0" applyNumberFormat="1" applyFont="1" applyFill="1" applyBorder="1" applyAlignment="1" applyProtection="1">
      <alignment horizontal="right"/>
      <protection locked="0"/>
    </xf>
    <xf numFmtId="9" fontId="73" fillId="0" borderId="0" xfId="0" applyNumberFormat="1" applyFont="1" applyProtection="1">
      <protection locked="0"/>
    </xf>
    <xf numFmtId="3" fontId="74" fillId="2" borderId="78" xfId="0" applyNumberFormat="1" applyFont="1" applyFill="1" applyBorder="1" applyAlignment="1" applyProtection="1">
      <alignment horizontal="right"/>
      <protection locked="0"/>
    </xf>
    <xf numFmtId="0" fontId="16" fillId="8" borderId="131" xfId="0" applyFont="1" applyFill="1" applyBorder="1" applyAlignment="1" applyProtection="1">
      <alignment horizontal="right" wrapText="1"/>
      <protection locked="0"/>
    </xf>
    <xf numFmtId="4" fontId="74" fillId="2" borderId="89" xfId="0" applyNumberFormat="1" applyFont="1" applyFill="1" applyBorder="1" applyAlignment="1" applyProtection="1">
      <alignment horizontal="right"/>
      <protection locked="0"/>
    </xf>
    <xf numFmtId="4" fontId="74" fillId="2" borderId="91" xfId="0" applyNumberFormat="1" applyFont="1" applyFill="1" applyBorder="1" applyAlignment="1" applyProtection="1">
      <alignment horizontal="right"/>
      <protection locked="0"/>
    </xf>
    <xf numFmtId="4" fontId="74" fillId="2" borderId="219" xfId="0" applyNumberFormat="1" applyFont="1" applyFill="1" applyBorder="1" applyAlignment="1" applyProtection="1">
      <alignment horizontal="right"/>
      <protection locked="0"/>
    </xf>
    <xf numFmtId="10" fontId="74" fillId="2" borderId="206" xfId="0" applyNumberFormat="1" applyFont="1" applyFill="1" applyBorder="1" applyAlignment="1" applyProtection="1">
      <alignment horizontal="right"/>
      <protection locked="0"/>
    </xf>
    <xf numFmtId="3" fontId="55" fillId="2" borderId="116" xfId="0" applyNumberFormat="1" applyFont="1" applyFill="1" applyBorder="1" applyProtection="1">
      <protection locked="0"/>
    </xf>
    <xf numFmtId="3" fontId="55" fillId="2" borderId="195" xfId="0" applyNumberFormat="1" applyFont="1" applyFill="1" applyBorder="1" applyProtection="1">
      <protection locked="0"/>
    </xf>
    <xf numFmtId="165" fontId="73" fillId="0" borderId="0" xfId="0" applyNumberFormat="1" applyFont="1" applyProtection="1">
      <protection locked="0"/>
    </xf>
    <xf numFmtId="0" fontId="14" fillId="8" borderId="164" xfId="0" applyFont="1" applyFill="1" applyBorder="1" applyAlignment="1" applyProtection="1">
      <alignment horizontal="right"/>
      <protection locked="0"/>
    </xf>
    <xf numFmtId="0" fontId="16" fillId="8" borderId="117" xfId="0" applyFont="1" applyFill="1" applyBorder="1" applyAlignment="1" applyProtection="1">
      <alignment horizontal="right"/>
      <protection locked="0"/>
    </xf>
    <xf numFmtId="0" fontId="93" fillId="18" borderId="154" xfId="0" applyFont="1" applyFill="1" applyBorder="1" applyAlignment="1" applyProtection="1">
      <alignment horizontal="center" vertical="center"/>
      <protection locked="0"/>
    </xf>
    <xf numFmtId="0" fontId="14" fillId="8" borderId="93" xfId="0" applyFont="1" applyFill="1" applyBorder="1" applyAlignment="1" applyProtection="1">
      <alignment wrapText="1"/>
      <protection locked="0"/>
    </xf>
    <xf numFmtId="3" fontId="47" fillId="9" borderId="81" xfId="0" applyNumberFormat="1" applyFont="1" applyFill="1" applyBorder="1" applyAlignment="1" applyProtection="1">
      <alignment horizontal="right" vertical="center"/>
      <protection locked="0"/>
    </xf>
    <xf numFmtId="3" fontId="47" fillId="9" borderId="90" xfId="0" applyNumberFormat="1" applyFont="1" applyFill="1" applyBorder="1" applyAlignment="1" applyProtection="1">
      <alignment horizontal="right" vertical="center"/>
      <protection locked="0"/>
    </xf>
    <xf numFmtId="0" fontId="16" fillId="8" borderId="78" xfId="0" applyFont="1" applyFill="1" applyBorder="1" applyAlignment="1" applyProtection="1">
      <alignment horizontal="right" wrapText="1"/>
      <protection locked="0"/>
    </xf>
    <xf numFmtId="3" fontId="74" fillId="2" borderId="119" xfId="0" applyNumberFormat="1" applyFont="1" applyFill="1" applyBorder="1" applyProtection="1">
      <protection locked="0"/>
    </xf>
    <xf numFmtId="0" fontId="14" fillId="8" borderId="83" xfId="0" applyFont="1" applyFill="1" applyBorder="1" applyAlignment="1" applyProtection="1">
      <alignment horizontal="right" wrapText="1"/>
      <protection locked="0"/>
    </xf>
    <xf numFmtId="0" fontId="23" fillId="9" borderId="126" xfId="0" applyFont="1" applyFill="1" applyBorder="1" applyAlignment="1" applyProtection="1">
      <alignment horizontal="left" vertical="center" wrapText="1"/>
      <protection locked="0"/>
    </xf>
    <xf numFmtId="0" fontId="30" fillId="19" borderId="0" xfId="0" applyFont="1" applyFill="1" applyProtection="1">
      <protection locked="0"/>
    </xf>
    <xf numFmtId="0" fontId="30" fillId="19" borderId="16" xfId="0" applyFont="1" applyFill="1" applyBorder="1" applyProtection="1">
      <protection locked="0"/>
    </xf>
    <xf numFmtId="0" fontId="14" fillId="8" borderId="91" xfId="0" applyFont="1" applyFill="1" applyBorder="1" applyAlignment="1" applyProtection="1">
      <alignment horizontal="right" wrapText="1"/>
      <protection locked="0"/>
    </xf>
    <xf numFmtId="9" fontId="55" fillId="2" borderId="121" xfId="0" applyNumberFormat="1" applyFont="1" applyFill="1" applyBorder="1" applyProtection="1">
      <protection locked="0"/>
    </xf>
    <xf numFmtId="0" fontId="14" fillId="8" borderId="0" xfId="0" applyFont="1" applyFill="1" applyAlignment="1" applyProtection="1">
      <alignment wrapText="1"/>
      <protection locked="0"/>
    </xf>
    <xf numFmtId="3" fontId="75" fillId="22" borderId="118" xfId="0" applyNumberFormat="1" applyFont="1" applyFill="1" applyBorder="1" applyAlignment="1" applyProtection="1">
      <alignment horizontal="right" vertical="center"/>
      <protection locked="0"/>
    </xf>
    <xf numFmtId="3" fontId="75" fillId="22" borderId="119" xfId="0" applyNumberFormat="1" applyFont="1" applyFill="1" applyBorder="1" applyAlignment="1" applyProtection="1">
      <alignment horizontal="right" vertical="center"/>
      <protection locked="0"/>
    </xf>
    <xf numFmtId="0" fontId="74" fillId="0" borderId="0" xfId="0" applyFont="1" applyProtection="1">
      <protection locked="0"/>
    </xf>
    <xf numFmtId="0" fontId="0" fillId="26" borderId="115" xfId="0" applyFill="1" applyBorder="1" applyProtection="1">
      <protection locked="0"/>
    </xf>
    <xf numFmtId="0" fontId="100" fillId="26" borderId="118" xfId="0" applyFont="1" applyFill="1" applyBorder="1" applyAlignment="1" applyProtection="1">
      <alignment horizontal="left" vertical="top"/>
      <protection locked="0"/>
    </xf>
    <xf numFmtId="0" fontId="3" fillId="26" borderId="118" xfId="0" applyFont="1" applyFill="1" applyBorder="1" applyAlignment="1" applyProtection="1">
      <alignment horizontal="center"/>
      <protection locked="0"/>
    </xf>
    <xf numFmtId="0" fontId="77" fillId="26" borderId="118" xfId="0" applyFont="1" applyFill="1" applyBorder="1" applyAlignment="1" applyProtection="1">
      <alignment horizontal="center"/>
      <protection locked="0"/>
    </xf>
    <xf numFmtId="0" fontId="8" fillId="26" borderId="119" xfId="0" applyFont="1" applyFill="1" applyBorder="1" applyProtection="1">
      <protection locked="0"/>
    </xf>
    <xf numFmtId="0" fontId="8" fillId="26" borderId="115" xfId="0" applyFont="1" applyFill="1" applyBorder="1" applyProtection="1">
      <protection locked="0"/>
    </xf>
    <xf numFmtId="0" fontId="3" fillId="26" borderId="118" xfId="0" applyFont="1" applyFill="1" applyBorder="1" applyAlignment="1" applyProtection="1">
      <alignment horizontal="center" vertical="top"/>
      <protection locked="0"/>
    </xf>
    <xf numFmtId="0" fontId="8" fillId="26" borderId="118" xfId="0" applyFont="1" applyFill="1" applyBorder="1" applyProtection="1">
      <protection locked="0"/>
    </xf>
    <xf numFmtId="0" fontId="12" fillId="26" borderId="118" xfId="0" applyFont="1" applyFill="1" applyBorder="1" applyProtection="1">
      <protection locked="0"/>
    </xf>
    <xf numFmtId="0" fontId="77" fillId="19" borderId="116" xfId="0" applyFont="1" applyFill="1" applyBorder="1" applyAlignment="1" applyProtection="1">
      <alignment horizontal="center"/>
      <protection locked="0"/>
    </xf>
    <xf numFmtId="0" fontId="77" fillId="19" borderId="0" xfId="0" applyFont="1" applyFill="1" applyAlignment="1" applyProtection="1">
      <alignment horizontal="center"/>
      <protection locked="0"/>
    </xf>
    <xf numFmtId="0" fontId="8" fillId="19" borderId="120" xfId="0" applyFont="1" applyFill="1" applyBorder="1" applyProtection="1">
      <protection locked="0"/>
    </xf>
    <xf numFmtId="0" fontId="3" fillId="19" borderId="116" xfId="0" applyFont="1" applyFill="1" applyBorder="1" applyAlignment="1" applyProtection="1">
      <alignment horizontal="center" vertical="top"/>
      <protection locked="0"/>
    </xf>
    <xf numFmtId="0" fontId="3" fillId="19" borderId="0" xfId="0" applyFont="1" applyFill="1" applyAlignment="1" applyProtection="1">
      <alignment horizontal="center" vertical="top"/>
      <protection locked="0"/>
    </xf>
    <xf numFmtId="0" fontId="8" fillId="0" borderId="120" xfId="0" applyFont="1" applyBorder="1" applyProtection="1">
      <protection locked="0"/>
    </xf>
    <xf numFmtId="0" fontId="8" fillId="19" borderId="116" xfId="0" applyFont="1" applyFill="1" applyBorder="1" applyProtection="1">
      <protection locked="0"/>
    </xf>
    <xf numFmtId="3" fontId="73" fillId="19" borderId="0" xfId="0" applyNumberFormat="1" applyFont="1" applyFill="1" applyAlignment="1" applyProtection="1">
      <alignment horizontal="right"/>
      <protection locked="0"/>
    </xf>
    <xf numFmtId="0" fontId="0" fillId="19" borderId="120" xfId="0" applyFill="1" applyBorder="1" applyProtection="1">
      <protection locked="0"/>
    </xf>
    <xf numFmtId="0" fontId="12" fillId="19" borderId="116" xfId="0" applyFont="1" applyFill="1" applyBorder="1" applyProtection="1">
      <protection locked="0"/>
    </xf>
    <xf numFmtId="3" fontId="76" fillId="0" borderId="0" xfId="0" applyNumberFormat="1" applyFont="1" applyProtection="1">
      <protection locked="0"/>
    </xf>
    <xf numFmtId="10" fontId="76" fillId="0" borderId="0" xfId="0" applyNumberFormat="1" applyFont="1" applyProtection="1">
      <protection locked="0"/>
    </xf>
    <xf numFmtId="0" fontId="14" fillId="8" borderId="122" xfId="0" applyFont="1" applyFill="1" applyBorder="1" applyAlignment="1" applyProtection="1">
      <alignment wrapText="1"/>
      <protection locked="0"/>
    </xf>
    <xf numFmtId="0" fontId="4" fillId="19" borderId="0" xfId="0" applyFont="1" applyFill="1" applyAlignment="1" applyProtection="1">
      <alignment vertical="top"/>
      <protection locked="0"/>
    </xf>
    <xf numFmtId="3" fontId="73" fillId="19" borderId="0" xfId="0" applyNumberFormat="1" applyFont="1" applyFill="1" applyProtection="1">
      <protection locked="0"/>
    </xf>
    <xf numFmtId="0" fontId="16" fillId="8" borderId="115" xfId="0" applyFont="1" applyFill="1" applyBorder="1" applyAlignment="1" applyProtection="1">
      <alignment horizontal="right" wrapText="1"/>
      <protection locked="0"/>
    </xf>
    <xf numFmtId="0" fontId="73" fillId="19" borderId="0" xfId="0" applyFont="1" applyFill="1" applyAlignment="1" applyProtection="1">
      <alignment horizontal="right"/>
      <protection locked="0"/>
    </xf>
    <xf numFmtId="9" fontId="73" fillId="19" borderId="0" xfId="0" applyNumberFormat="1" applyFont="1" applyFill="1" applyProtection="1">
      <protection locked="0"/>
    </xf>
    <xf numFmtId="9" fontId="4" fillId="19" borderId="0" xfId="0" applyNumberFormat="1" applyFont="1" applyFill="1" applyProtection="1">
      <protection locked="0"/>
    </xf>
    <xf numFmtId="0" fontId="14" fillId="8" borderId="131" xfId="0" applyFont="1" applyFill="1" applyBorder="1" applyAlignment="1" applyProtection="1">
      <alignment horizontal="right" wrapText="1"/>
      <protection locked="0"/>
    </xf>
    <xf numFmtId="9" fontId="55" fillId="2" borderId="120" xfId="0" applyNumberFormat="1" applyFont="1" applyFill="1" applyBorder="1" applyProtection="1">
      <protection locked="0"/>
    </xf>
    <xf numFmtId="0" fontId="12" fillId="19" borderId="120" xfId="0" applyFont="1" applyFill="1" applyBorder="1" applyProtection="1">
      <protection locked="0"/>
    </xf>
    <xf numFmtId="165" fontId="76" fillId="19" borderId="0" xfId="0" applyNumberFormat="1" applyFont="1" applyFill="1" applyAlignment="1" applyProtection="1">
      <alignment horizontal="right"/>
      <protection locked="0"/>
    </xf>
    <xf numFmtId="0" fontId="73" fillId="19" borderId="0" xfId="0" applyFont="1" applyFill="1" applyProtection="1">
      <protection locked="0"/>
    </xf>
    <xf numFmtId="165" fontId="73" fillId="19" borderId="0" xfId="0" applyNumberFormat="1" applyFont="1" applyFill="1" applyProtection="1">
      <protection locked="0"/>
    </xf>
    <xf numFmtId="0" fontId="8" fillId="0" borderId="116" xfId="0" applyFont="1" applyBorder="1" applyProtection="1">
      <protection locked="0"/>
    </xf>
    <xf numFmtId="0" fontId="12" fillId="0" borderId="120" xfId="0" applyFont="1" applyBorder="1" applyProtection="1">
      <protection locked="0"/>
    </xf>
    <xf numFmtId="0" fontId="35" fillId="0" borderId="117" xfId="0" applyFont="1" applyBorder="1" applyProtection="1">
      <protection locked="0"/>
    </xf>
    <xf numFmtId="0" fontId="35" fillId="0" borderId="107" xfId="0" applyFont="1" applyBorder="1" applyProtection="1">
      <protection locked="0"/>
    </xf>
    <xf numFmtId="0" fontId="35" fillId="0" borderId="121" xfId="0" applyFont="1" applyBorder="1" applyProtection="1">
      <protection locked="0"/>
    </xf>
    <xf numFmtId="0" fontId="8" fillId="19" borderId="117" xfId="0" applyFont="1" applyFill="1" applyBorder="1" applyProtection="1">
      <protection locked="0"/>
    </xf>
    <xf numFmtId="0" fontId="8" fillId="19" borderId="107" xfId="0" applyFont="1" applyFill="1" applyBorder="1" applyProtection="1">
      <protection locked="0"/>
    </xf>
    <xf numFmtId="0" fontId="8" fillId="0" borderId="107" xfId="0" applyFont="1" applyBorder="1" applyProtection="1">
      <protection locked="0"/>
    </xf>
    <xf numFmtId="0" fontId="8" fillId="0" borderId="121" xfId="0" applyFont="1" applyBorder="1" applyProtection="1">
      <protection locked="0"/>
    </xf>
    <xf numFmtId="0" fontId="14" fillId="8" borderId="82" xfId="0" applyFont="1" applyFill="1" applyBorder="1" applyAlignment="1" applyProtection="1">
      <alignment horizontal="left" vertical="top" wrapText="1"/>
      <protection locked="0"/>
    </xf>
    <xf numFmtId="165" fontId="35" fillId="8" borderId="0" xfId="0" applyNumberFormat="1" applyFont="1" applyFill="1" applyAlignment="1" applyProtection="1">
      <alignment horizontal="center" vertical="center"/>
      <protection locked="0"/>
    </xf>
    <xf numFmtId="0" fontId="14" fillId="8" borderId="88" xfId="0" applyFont="1" applyFill="1" applyBorder="1" applyAlignment="1" applyProtection="1">
      <alignment horizontal="right" vertical="top" wrapText="1"/>
      <protection locked="0"/>
    </xf>
    <xf numFmtId="3" fontId="8" fillId="2" borderId="88" xfId="0" applyNumberFormat="1" applyFont="1" applyFill="1" applyBorder="1" applyProtection="1">
      <protection locked="0"/>
    </xf>
    <xf numFmtId="3" fontId="8" fillId="2" borderId="81" xfId="0" applyNumberFormat="1" applyFont="1" applyFill="1" applyBorder="1" applyProtection="1">
      <protection locked="0"/>
    </xf>
    <xf numFmtId="3" fontId="8" fillId="2" borderId="90" xfId="0" applyNumberFormat="1" applyFont="1" applyFill="1" applyBorder="1" applyProtection="1">
      <protection locked="0"/>
    </xf>
    <xf numFmtId="0" fontId="14" fillId="8" borderId="78" xfId="0" applyFont="1" applyFill="1" applyBorder="1" applyAlignment="1" applyProtection="1">
      <alignment horizontal="right" vertical="top" wrapText="1"/>
      <protection locked="0"/>
    </xf>
    <xf numFmtId="3" fontId="8" fillId="2" borderId="78" xfId="0" applyNumberFormat="1" applyFont="1" applyFill="1" applyBorder="1" applyProtection="1">
      <protection locked="0"/>
    </xf>
    <xf numFmtId="3" fontId="8" fillId="2" borderId="0" xfId="0" applyNumberFormat="1" applyFont="1" applyFill="1" applyProtection="1">
      <protection locked="0"/>
    </xf>
    <xf numFmtId="3" fontId="8" fillId="2" borderId="76" xfId="0" applyNumberFormat="1" applyFont="1" applyFill="1" applyBorder="1" applyProtection="1">
      <protection locked="0"/>
    </xf>
    <xf numFmtId="0" fontId="14" fillId="8" borderId="89" xfId="0" applyFont="1" applyFill="1" applyBorder="1" applyAlignment="1" applyProtection="1">
      <alignment horizontal="right" vertical="top" wrapText="1"/>
      <protection locked="0"/>
    </xf>
    <xf numFmtId="3" fontId="8" fillId="2" borderId="89" xfId="0" applyNumberFormat="1" applyFont="1" applyFill="1" applyBorder="1" applyProtection="1">
      <protection locked="0"/>
    </xf>
    <xf numFmtId="3" fontId="8" fillId="2" borderId="91" xfId="0" applyNumberFormat="1" applyFont="1" applyFill="1" applyBorder="1" applyProtection="1">
      <protection locked="0"/>
    </xf>
    <xf numFmtId="3" fontId="8" fillId="2" borderId="92" xfId="0" applyNumberFormat="1" applyFont="1" applyFill="1" applyBorder="1" applyProtection="1">
      <protection locked="0"/>
    </xf>
    <xf numFmtId="0" fontId="14" fillId="0" borderId="0" xfId="0" applyFont="1" applyAlignment="1" applyProtection="1">
      <alignment horizontal="right" vertical="top" wrapText="1"/>
      <protection locked="0"/>
    </xf>
    <xf numFmtId="0" fontId="35" fillId="19" borderId="0" xfId="0" applyFont="1" applyFill="1" applyProtection="1">
      <protection locked="0"/>
    </xf>
    <xf numFmtId="0" fontId="71" fillId="19" borderId="0" xfId="0" applyFont="1" applyFill="1" applyProtection="1">
      <protection locked="0"/>
    </xf>
    <xf numFmtId="0" fontId="18" fillId="18" borderId="154" xfId="0" applyFont="1" applyFill="1" applyBorder="1" applyAlignment="1" applyProtection="1">
      <alignment horizontal="center" vertical="center"/>
      <protection locked="0"/>
    </xf>
    <xf numFmtId="0" fontId="42" fillId="18" borderId="154" xfId="0" applyFont="1" applyFill="1" applyBorder="1" applyAlignment="1" applyProtection="1">
      <alignment wrapText="1"/>
      <protection locked="0"/>
    </xf>
    <xf numFmtId="0" fontId="8" fillId="19" borderId="0" xfId="0" applyFont="1" applyFill="1" applyAlignment="1" applyProtection="1">
      <alignment horizontal="center"/>
      <protection locked="0"/>
    </xf>
    <xf numFmtId="165" fontId="56" fillId="19" borderId="0" xfId="0" applyNumberFormat="1" applyFont="1" applyFill="1" applyAlignment="1" applyProtection="1">
      <alignment vertical="distributed"/>
      <protection locked="0"/>
    </xf>
    <xf numFmtId="0" fontId="18" fillId="19" borderId="0" xfId="0" applyFont="1" applyFill="1" applyAlignment="1" applyProtection="1">
      <alignment horizontal="center" vertical="center"/>
      <protection locked="0"/>
    </xf>
    <xf numFmtId="0" fontId="42" fillId="19" borderId="0" xfId="0" applyFont="1" applyFill="1" applyAlignment="1" applyProtection="1">
      <alignment wrapText="1"/>
      <protection locked="0"/>
    </xf>
    <xf numFmtId="0" fontId="14" fillId="8" borderId="115" xfId="0" applyFont="1" applyFill="1" applyBorder="1" applyAlignment="1" applyProtection="1">
      <alignment vertical="center" wrapText="1"/>
      <protection locked="0"/>
    </xf>
    <xf numFmtId="0" fontId="16" fillId="8" borderId="118" xfId="0" applyFont="1" applyFill="1" applyBorder="1" applyAlignment="1" applyProtection="1">
      <alignment horizontal="right" vertical="center"/>
      <protection locked="0"/>
    </xf>
    <xf numFmtId="165" fontId="16" fillId="8" borderId="172" xfId="0" applyNumberFormat="1" applyFont="1" applyFill="1" applyBorder="1" applyAlignment="1" applyProtection="1">
      <alignment horizontal="right"/>
      <protection locked="0"/>
    </xf>
    <xf numFmtId="165" fontId="16" fillId="8" borderId="118" xfId="0" applyNumberFormat="1" applyFont="1" applyFill="1" applyBorder="1" applyAlignment="1" applyProtection="1">
      <alignment horizontal="right"/>
      <protection locked="0"/>
    </xf>
    <xf numFmtId="0" fontId="16" fillId="8" borderId="118" xfId="0" applyFont="1" applyFill="1" applyBorder="1" applyAlignment="1" applyProtection="1">
      <alignment vertical="center"/>
      <protection locked="0"/>
    </xf>
    <xf numFmtId="165" fontId="16" fillId="8" borderId="172" xfId="0" applyNumberFormat="1" applyFont="1" applyFill="1" applyBorder="1" applyProtection="1">
      <protection locked="0"/>
    </xf>
    <xf numFmtId="165" fontId="16" fillId="8" borderId="155" xfId="0" applyNumberFormat="1" applyFont="1" applyFill="1" applyBorder="1" applyProtection="1">
      <protection locked="0"/>
    </xf>
    <xf numFmtId="165" fontId="16" fillId="8" borderId="119" xfId="0" applyNumberFormat="1" applyFont="1" applyFill="1" applyBorder="1" applyProtection="1">
      <protection locked="0"/>
    </xf>
    <xf numFmtId="0" fontId="0" fillId="7" borderId="115" xfId="0" applyFill="1" applyBorder="1" applyProtection="1">
      <protection locked="0"/>
    </xf>
    <xf numFmtId="0" fontId="64" fillId="19" borderId="0" xfId="0" applyFont="1" applyFill="1" applyAlignment="1" applyProtection="1">
      <alignment horizontal="center" vertical="center"/>
      <protection locked="0"/>
    </xf>
    <xf numFmtId="0" fontId="36" fillId="8" borderId="164" xfId="0" applyFont="1" applyFill="1" applyBorder="1" applyAlignment="1" applyProtection="1">
      <alignment wrapText="1"/>
      <protection locked="0"/>
    </xf>
    <xf numFmtId="3" fontId="12" fillId="2" borderId="81" xfId="0" applyNumberFormat="1" applyFont="1" applyFill="1" applyBorder="1" applyAlignment="1" applyProtection="1">
      <alignment horizontal="right"/>
      <protection locked="0"/>
    </xf>
    <xf numFmtId="165" fontId="55" fillId="2" borderId="81" xfId="0" applyNumberFormat="1" applyFont="1" applyFill="1" applyBorder="1" applyAlignment="1" applyProtection="1">
      <alignment horizontal="right"/>
      <protection locked="0"/>
    </xf>
    <xf numFmtId="3" fontId="12" fillId="2" borderId="88" xfId="0" applyNumberFormat="1" applyFont="1" applyFill="1" applyBorder="1" applyAlignment="1" applyProtection="1">
      <alignment horizontal="right"/>
      <protection locked="0"/>
    </xf>
    <xf numFmtId="3" fontId="12" fillId="2" borderId="78" xfId="0" applyNumberFormat="1" applyFont="1" applyFill="1" applyBorder="1" applyAlignment="1" applyProtection="1">
      <alignment horizontal="right"/>
      <protection locked="0"/>
    </xf>
    <xf numFmtId="165" fontId="55" fillId="2" borderId="0" xfId="0" applyNumberFormat="1" applyFont="1" applyFill="1" applyAlignment="1" applyProtection="1">
      <alignment horizontal="right"/>
      <protection locked="0"/>
    </xf>
    <xf numFmtId="165" fontId="55" fillId="2" borderId="120" xfId="0" applyNumberFormat="1" applyFont="1" applyFill="1" applyBorder="1" applyAlignment="1" applyProtection="1">
      <alignment horizontal="right"/>
      <protection locked="0"/>
    </xf>
    <xf numFmtId="0" fontId="35" fillId="7" borderId="116" xfId="0" applyFont="1" applyFill="1" applyBorder="1" applyProtection="1">
      <protection locked="0"/>
    </xf>
    <xf numFmtId="165" fontId="56" fillId="2" borderId="0" xfId="0" applyNumberFormat="1" applyFont="1" applyFill="1" applyAlignment="1" applyProtection="1">
      <alignment horizontal="right"/>
      <protection locked="0"/>
    </xf>
    <xf numFmtId="0" fontId="14" fillId="7" borderId="116" xfId="0" applyFont="1" applyFill="1" applyBorder="1" applyProtection="1">
      <protection locked="0"/>
    </xf>
    <xf numFmtId="0" fontId="36" fillId="8" borderId="116" xfId="0" applyFont="1" applyFill="1" applyBorder="1" applyAlignment="1" applyProtection="1">
      <alignment horizontal="left" wrapText="1"/>
      <protection locked="0"/>
    </xf>
    <xf numFmtId="3" fontId="8" fillId="2" borderId="88" xfId="0" applyNumberFormat="1" applyFont="1" applyFill="1" applyBorder="1" applyAlignment="1" applyProtection="1">
      <alignment horizontal="right"/>
      <protection locked="0"/>
    </xf>
    <xf numFmtId="165" fontId="56" fillId="2" borderId="81" xfId="0" applyNumberFormat="1" applyFont="1" applyFill="1" applyBorder="1" applyAlignment="1" applyProtection="1">
      <alignment horizontal="right"/>
      <protection locked="0"/>
    </xf>
    <xf numFmtId="165" fontId="56" fillId="2" borderId="162" xfId="0" applyNumberFormat="1" applyFont="1" applyFill="1" applyBorder="1" applyAlignment="1" applyProtection="1">
      <alignment horizontal="right"/>
      <protection locked="0"/>
    </xf>
    <xf numFmtId="0" fontId="65" fillId="8" borderId="173" xfId="0" applyFont="1" applyFill="1" applyBorder="1" applyAlignment="1" applyProtection="1">
      <alignment horizontal="right" wrapText="1"/>
      <protection locked="0"/>
    </xf>
    <xf numFmtId="0" fontId="36" fillId="8" borderId="174" xfId="0" applyFont="1" applyFill="1" applyBorder="1" applyAlignment="1" applyProtection="1">
      <alignment horizontal="left" wrapText="1"/>
      <protection locked="0"/>
    </xf>
    <xf numFmtId="3" fontId="8" fillId="2" borderId="81" xfId="0" applyNumberFormat="1" applyFont="1" applyFill="1" applyBorder="1" applyAlignment="1" applyProtection="1">
      <alignment horizontal="right"/>
      <protection locked="0"/>
    </xf>
    <xf numFmtId="0" fontId="65" fillId="8" borderId="164" xfId="0" applyFont="1" applyFill="1" applyBorder="1" applyAlignment="1" applyProtection="1">
      <alignment horizontal="left" vertical="top" wrapText="1"/>
      <protection locked="0"/>
    </xf>
    <xf numFmtId="9" fontId="30" fillId="23" borderId="115" xfId="0" applyNumberFormat="1" applyFont="1" applyFill="1" applyBorder="1" applyAlignment="1" applyProtection="1">
      <alignment horizontal="center" vertical="center" wrapText="1"/>
      <protection locked="0"/>
    </xf>
    <xf numFmtId="9" fontId="30" fillId="23" borderId="118" xfId="0" applyNumberFormat="1" applyFont="1" applyFill="1" applyBorder="1" applyAlignment="1" applyProtection="1">
      <alignment horizontal="center" vertical="center" wrapText="1"/>
      <protection locked="0"/>
    </xf>
    <xf numFmtId="3" fontId="8" fillId="2" borderId="115" xfId="0" applyNumberFormat="1" applyFont="1" applyFill="1" applyBorder="1" applyAlignment="1" applyProtection="1">
      <alignment horizontal="right"/>
      <protection locked="0"/>
    </xf>
    <xf numFmtId="165" fontId="56" fillId="2" borderId="118" xfId="0" applyNumberFormat="1" applyFont="1" applyFill="1" applyBorder="1" applyAlignment="1" applyProtection="1">
      <alignment horizontal="right"/>
      <protection locked="0"/>
    </xf>
    <xf numFmtId="165" fontId="56" fillId="2" borderId="119" xfId="0" applyNumberFormat="1" applyFont="1" applyFill="1" applyBorder="1" applyAlignment="1" applyProtection="1">
      <alignment horizontal="right"/>
      <protection locked="0"/>
    </xf>
    <xf numFmtId="0" fontId="65" fillId="8" borderId="116" xfId="0" applyFont="1" applyFill="1" applyBorder="1" applyAlignment="1" applyProtection="1">
      <alignment horizontal="right" wrapText="1"/>
      <protection locked="0"/>
    </xf>
    <xf numFmtId="0" fontId="65" fillId="8" borderId="123" xfId="0" applyFont="1" applyFill="1" applyBorder="1" applyAlignment="1" applyProtection="1">
      <alignment horizontal="right" wrapText="1"/>
      <protection locked="0"/>
    </xf>
    <xf numFmtId="0" fontId="30" fillId="23" borderId="117" xfId="0" applyFont="1" applyFill="1" applyBorder="1" applyAlignment="1" applyProtection="1">
      <alignment horizontal="center" wrapText="1"/>
      <protection locked="0"/>
    </xf>
    <xf numFmtId="0" fontId="30" fillId="23" borderId="107" xfId="0" applyFont="1" applyFill="1" applyBorder="1" applyAlignment="1" applyProtection="1">
      <alignment horizontal="center" wrapText="1"/>
      <protection locked="0"/>
    </xf>
    <xf numFmtId="9" fontId="55" fillId="2" borderId="117" xfId="0" applyNumberFormat="1" applyFont="1" applyFill="1" applyBorder="1" applyAlignment="1" applyProtection="1">
      <alignment horizontal="right"/>
      <protection locked="0"/>
    </xf>
    <xf numFmtId="9" fontId="55" fillId="2" borderId="121" xfId="0" applyNumberFormat="1" applyFont="1" applyFill="1" applyBorder="1" applyAlignment="1" applyProtection="1">
      <alignment horizontal="right"/>
      <protection locked="0"/>
    </xf>
    <xf numFmtId="165" fontId="55" fillId="2" borderId="162" xfId="0" applyNumberFormat="1" applyFont="1" applyFill="1" applyBorder="1" applyAlignment="1" applyProtection="1">
      <alignment horizontal="right"/>
      <protection locked="0"/>
    </xf>
    <xf numFmtId="0" fontId="65" fillId="8" borderId="131" xfId="0" applyFont="1" applyFill="1" applyBorder="1" applyAlignment="1" applyProtection="1">
      <alignment horizontal="right" wrapText="1"/>
      <protection locked="0"/>
    </xf>
    <xf numFmtId="9" fontId="12" fillId="2" borderId="121" xfId="0" applyNumberFormat="1" applyFont="1" applyFill="1" applyBorder="1" applyAlignment="1" applyProtection="1">
      <alignment horizontal="right"/>
      <protection locked="0"/>
    </xf>
    <xf numFmtId="0" fontId="14" fillId="8" borderId="45" xfId="0" applyFont="1" applyFill="1" applyBorder="1" applyAlignment="1" applyProtection="1">
      <alignment horizontal="center" wrapText="1"/>
      <protection locked="0"/>
    </xf>
    <xf numFmtId="0" fontId="14" fillId="8" borderId="45" xfId="0" applyFont="1" applyFill="1" applyBorder="1" applyAlignment="1" applyProtection="1">
      <alignment horizontal="center"/>
      <protection locked="0"/>
    </xf>
    <xf numFmtId="0" fontId="5" fillId="15" borderId="41" xfId="0" applyFont="1" applyFill="1" applyBorder="1" applyAlignment="1" applyProtection="1">
      <alignment horizontal="center"/>
      <protection locked="0"/>
    </xf>
    <xf numFmtId="0" fontId="5" fillId="15" borderId="40" xfId="0" applyFont="1" applyFill="1" applyBorder="1" applyAlignment="1" applyProtection="1">
      <alignment horizontal="center"/>
      <protection locked="0"/>
    </xf>
    <xf numFmtId="0" fontId="40" fillId="15" borderId="26" xfId="0" applyFont="1" applyFill="1" applyBorder="1" applyAlignment="1" applyProtection="1">
      <alignment horizontal="left" vertical="top" wrapText="1"/>
      <protection locked="0"/>
    </xf>
    <xf numFmtId="0" fontId="5" fillId="16" borderId="41" xfId="0" applyFont="1" applyFill="1" applyBorder="1" applyAlignment="1" applyProtection="1">
      <alignment horizontal="center"/>
      <protection locked="0"/>
    </xf>
    <xf numFmtId="0" fontId="5" fillId="16" borderId="40" xfId="0" applyFont="1" applyFill="1" applyBorder="1" applyAlignment="1" applyProtection="1">
      <alignment horizontal="center"/>
      <protection locked="0"/>
    </xf>
    <xf numFmtId="0" fontId="15" fillId="0" borderId="24" xfId="0" applyFont="1" applyBorder="1" applyAlignment="1" applyProtection="1">
      <alignment vertical="center" wrapText="1"/>
      <protection locked="0"/>
    </xf>
    <xf numFmtId="0" fontId="15" fillId="0" borderId="25" xfId="0" applyFont="1" applyBorder="1" applyAlignment="1" applyProtection="1">
      <alignment vertical="center" wrapText="1"/>
      <protection locked="0"/>
    </xf>
    <xf numFmtId="0" fontId="14" fillId="8" borderId="26" xfId="0" applyFont="1" applyFill="1" applyBorder="1" applyAlignment="1" applyProtection="1">
      <alignment horizontal="center" vertical="center" wrapText="1"/>
      <protection locked="0"/>
    </xf>
    <xf numFmtId="0" fontId="14" fillId="8" borderId="26" xfId="0" applyFont="1" applyFill="1" applyBorder="1" applyAlignment="1" applyProtection="1">
      <alignment horizontal="center" vertical="center"/>
      <protection locked="0"/>
    </xf>
    <xf numFmtId="0" fontId="5" fillId="15" borderId="26" xfId="0" applyFont="1" applyFill="1" applyBorder="1" applyAlignment="1" applyProtection="1">
      <alignment horizontal="center" vertical="center" wrapText="1"/>
      <protection locked="0"/>
    </xf>
    <xf numFmtId="0" fontId="5" fillId="15" borderId="28" xfId="0" applyFont="1" applyFill="1" applyBorder="1" applyAlignment="1" applyProtection="1">
      <alignment horizontal="center"/>
      <protection locked="0"/>
    </xf>
    <xf numFmtId="0" fontId="5" fillId="16" borderId="26" xfId="0" applyFont="1" applyFill="1" applyBorder="1" applyAlignment="1" applyProtection="1">
      <alignment horizontal="center" vertical="center" wrapText="1"/>
      <protection locked="0"/>
    </xf>
    <xf numFmtId="0" fontId="40" fillId="16" borderId="26" xfId="0" applyFont="1" applyFill="1" applyBorder="1" applyAlignment="1" applyProtection="1">
      <alignment horizontal="left" vertical="top" wrapText="1"/>
      <protection locked="0"/>
    </xf>
    <xf numFmtId="0" fontId="5" fillId="16" borderId="28" xfId="0" applyFont="1" applyFill="1" applyBorder="1" applyAlignment="1" applyProtection="1">
      <alignment horizontal="center"/>
      <protection locked="0"/>
    </xf>
    <xf numFmtId="0" fontId="15" fillId="0" borderId="19" xfId="0" applyFont="1" applyBorder="1" applyAlignment="1" applyProtection="1">
      <alignment vertical="center" wrapText="1"/>
      <protection locked="0"/>
    </xf>
    <xf numFmtId="0" fontId="5" fillId="0" borderId="0" xfId="0" applyFont="1" applyAlignment="1" applyProtection="1">
      <alignment horizontal="center" vertical="center" wrapText="1"/>
      <protection locked="0"/>
    </xf>
    <xf numFmtId="0" fontId="5" fillId="0" borderId="0" xfId="0" applyFont="1" applyAlignment="1" applyProtection="1">
      <alignment horizontal="center"/>
      <protection locked="0"/>
    </xf>
    <xf numFmtId="0" fontId="40" fillId="0" borderId="0" xfId="0" applyFont="1" applyAlignment="1" applyProtection="1">
      <alignment horizontal="center" vertical="top" wrapText="1"/>
      <protection locked="0"/>
    </xf>
    <xf numFmtId="0" fontId="5" fillId="0" borderId="0" xfId="0" applyFont="1" applyAlignment="1" applyProtection="1">
      <alignment horizontal="center" wrapText="1"/>
      <protection locked="0"/>
    </xf>
    <xf numFmtId="0" fontId="14" fillId="8" borderId="26" xfId="0" applyFont="1" applyFill="1" applyBorder="1" applyAlignment="1" applyProtection="1">
      <alignment horizontal="center"/>
      <protection locked="0"/>
    </xf>
    <xf numFmtId="0" fontId="45" fillId="8" borderId="26" xfId="0" applyFont="1" applyFill="1" applyBorder="1" applyAlignment="1" applyProtection="1">
      <alignment horizontal="center" vertical="top" wrapText="1"/>
      <protection locked="0"/>
    </xf>
    <xf numFmtId="0" fontId="14" fillId="8" borderId="26" xfId="0" applyFont="1" applyFill="1" applyBorder="1" applyAlignment="1" applyProtection="1">
      <alignment horizontal="center" wrapText="1"/>
      <protection locked="0"/>
    </xf>
    <xf numFmtId="0" fontId="5" fillId="15" borderId="26" xfId="0" applyFont="1" applyFill="1" applyBorder="1" applyAlignment="1" applyProtection="1">
      <alignment horizontal="center"/>
      <protection locked="0"/>
    </xf>
    <xf numFmtId="0" fontId="5" fillId="16" borderId="26" xfId="0" applyFont="1" applyFill="1" applyBorder="1" applyAlignment="1" applyProtection="1">
      <alignment horizontal="center"/>
      <protection locked="0"/>
    </xf>
    <xf numFmtId="0" fontId="15" fillId="0" borderId="27" xfId="0" applyFont="1" applyBorder="1" applyAlignment="1" applyProtection="1">
      <alignment vertical="center" wrapText="1"/>
      <protection locked="0"/>
    </xf>
    <xf numFmtId="0" fontId="15" fillId="0" borderId="28" xfId="0" applyFont="1" applyBorder="1" applyAlignment="1" applyProtection="1">
      <alignment vertical="center" wrapText="1"/>
      <protection locked="0"/>
    </xf>
    <xf numFmtId="0" fontId="42" fillId="0" borderId="0" xfId="0" applyFont="1" applyAlignment="1" applyProtection="1">
      <alignment vertical="center" wrapText="1"/>
      <protection locked="0"/>
    </xf>
    <xf numFmtId="0" fontId="87" fillId="9" borderId="78" xfId="0" applyFont="1" applyFill="1" applyBorder="1" applyAlignment="1" applyProtection="1">
      <alignment horizontal="left" vertical="top"/>
      <protection locked="0"/>
    </xf>
    <xf numFmtId="0" fontId="0" fillId="0" borderId="0" xfId="0" applyProtection="1">
      <protection locked="0"/>
    </xf>
    <xf numFmtId="3" fontId="8" fillId="0" borderId="82" xfId="0" applyNumberFormat="1" applyFont="1" applyBorder="1" applyAlignment="1" applyProtection="1">
      <alignment vertical="top" wrapText="1"/>
      <protection locked="0"/>
    </xf>
    <xf numFmtId="0" fontId="0" fillId="0" borderId="84" xfId="0" applyBorder="1" applyProtection="1">
      <protection locked="0"/>
    </xf>
    <xf numFmtId="3" fontId="8" fillId="3" borderId="82" xfId="0" applyNumberFormat="1" applyFont="1" applyFill="1" applyBorder="1" applyAlignment="1" applyProtection="1">
      <alignment horizontal="right" vertical="top" wrapText="1"/>
      <protection locked="0"/>
    </xf>
    <xf numFmtId="167" fontId="8" fillId="0" borderId="82" xfId="0" applyNumberFormat="1" applyFont="1" applyBorder="1" applyAlignment="1" applyProtection="1">
      <alignment horizontal="left" vertical="top" wrapText="1"/>
      <protection locked="0"/>
    </xf>
    <xf numFmtId="0" fontId="8" fillId="0" borderId="82" xfId="0" applyFont="1" applyBorder="1" applyAlignment="1" applyProtection="1">
      <alignment horizontal="left" vertical="top" wrapText="1"/>
      <protection locked="0"/>
    </xf>
    <xf numFmtId="0" fontId="8" fillId="3" borderId="235" xfId="0" applyFont="1" applyFill="1" applyBorder="1" applyAlignment="1" applyProtection="1">
      <alignment horizontal="left" vertical="top" wrapText="1"/>
      <protection locked="0"/>
    </xf>
    <xf numFmtId="0" fontId="0" fillId="0" borderId="129" xfId="0" applyBorder="1" applyProtection="1">
      <protection locked="0"/>
    </xf>
    <xf numFmtId="0" fontId="0" fillId="0" borderId="215" xfId="0" applyBorder="1" applyProtection="1">
      <protection locked="0"/>
    </xf>
    <xf numFmtId="0" fontId="94" fillId="0" borderId="82" xfId="0" applyFont="1" applyBorder="1" applyAlignment="1" applyProtection="1">
      <alignment horizontal="left" wrapText="1"/>
      <protection locked="0"/>
    </xf>
    <xf numFmtId="0" fontId="0" fillId="0" borderId="81" xfId="0" applyBorder="1" applyProtection="1">
      <protection locked="0"/>
    </xf>
    <xf numFmtId="0" fontId="0" fillId="0" borderId="90" xfId="0" applyBorder="1" applyProtection="1">
      <protection locked="0"/>
    </xf>
    <xf numFmtId="0" fontId="0" fillId="0" borderId="89" xfId="0" applyBorder="1" applyProtection="1">
      <protection locked="0"/>
    </xf>
    <xf numFmtId="0" fontId="0" fillId="0" borderId="91" xfId="0" applyBorder="1" applyProtection="1">
      <protection locked="0"/>
    </xf>
    <xf numFmtId="0" fontId="0" fillId="0" borderId="92" xfId="0" applyBorder="1" applyProtection="1">
      <protection locked="0"/>
    </xf>
    <xf numFmtId="0" fontId="31" fillId="19" borderId="0" xfId="0" applyFont="1" applyFill="1" applyAlignment="1" applyProtection="1">
      <alignment horizontal="left" vertical="top"/>
      <protection locked="0"/>
    </xf>
    <xf numFmtId="0" fontId="8" fillId="3" borderId="82" xfId="0" applyFont="1" applyFill="1" applyBorder="1" applyAlignment="1" applyProtection="1">
      <alignment horizontal="left" vertical="top" wrapText="1"/>
      <protection locked="0"/>
    </xf>
    <xf numFmtId="3" fontId="8" fillId="0" borderId="82" xfId="0" applyNumberFormat="1" applyFont="1" applyBorder="1" applyAlignment="1" applyProtection="1">
      <alignment horizontal="right" vertical="top" wrapText="1"/>
      <protection locked="0"/>
    </xf>
    <xf numFmtId="0" fontId="5" fillId="2" borderId="153" xfId="0" applyFont="1" applyFill="1" applyBorder="1" applyAlignment="1" applyProtection="1">
      <alignment horizontal="center" vertical="center" wrapText="1"/>
      <protection locked="0"/>
    </xf>
    <xf numFmtId="0" fontId="0" fillId="0" borderId="149" xfId="0" applyBorder="1" applyProtection="1">
      <protection locked="0"/>
    </xf>
    <xf numFmtId="0" fontId="0" fillId="0" borderId="152" xfId="0" applyBorder="1" applyProtection="1">
      <protection locked="0"/>
    </xf>
    <xf numFmtId="167" fontId="8" fillId="3" borderId="82" xfId="0" applyNumberFormat="1" applyFont="1" applyFill="1" applyBorder="1" applyAlignment="1" applyProtection="1">
      <alignment horizontal="left" vertical="top" wrapText="1"/>
      <protection locked="0"/>
    </xf>
    <xf numFmtId="0" fontId="8" fillId="0" borderId="235" xfId="0" applyFont="1" applyBorder="1" applyAlignment="1" applyProtection="1">
      <alignment horizontal="left" vertical="top" wrapText="1"/>
      <protection locked="0"/>
    </xf>
    <xf numFmtId="0" fontId="85" fillId="3" borderId="154" xfId="0" applyFont="1" applyFill="1" applyBorder="1" applyAlignment="1" applyProtection="1">
      <alignment horizontal="left" vertical="center"/>
      <protection locked="0"/>
    </xf>
    <xf numFmtId="0" fontId="0" fillId="0" borderId="134" xfId="0" applyBorder="1" applyProtection="1">
      <protection locked="0"/>
    </xf>
    <xf numFmtId="0" fontId="0" fillId="0" borderId="135" xfId="0" applyBorder="1" applyProtection="1">
      <protection locked="0"/>
    </xf>
    <xf numFmtId="167" fontId="83" fillId="3" borderId="106" xfId="0" applyNumberFormat="1" applyFont="1" applyFill="1" applyBorder="1" applyAlignment="1" applyProtection="1">
      <alignment horizontal="left" vertical="top" wrapText="1"/>
      <protection locked="0"/>
    </xf>
    <xf numFmtId="0" fontId="0" fillId="0" borderId="234" xfId="0" applyBorder="1" applyProtection="1">
      <protection locked="0"/>
    </xf>
    <xf numFmtId="3" fontId="8" fillId="0" borderId="87" xfId="0" applyNumberFormat="1" applyFont="1" applyBorder="1" applyAlignment="1" applyProtection="1">
      <alignment vertical="top" wrapText="1"/>
      <protection locked="0"/>
    </xf>
    <xf numFmtId="0" fontId="31" fillId="8" borderId="236" xfId="0" applyFont="1" applyFill="1" applyBorder="1" applyAlignment="1" applyProtection="1">
      <alignment horizontal="left" vertical="top"/>
      <protection locked="0"/>
    </xf>
    <xf numFmtId="0" fontId="0" fillId="0" borderId="223" xfId="0" applyBorder="1" applyProtection="1">
      <protection locked="0"/>
    </xf>
    <xf numFmtId="0" fontId="0" fillId="0" borderId="224" xfId="0" applyBorder="1" applyProtection="1">
      <protection locked="0"/>
    </xf>
    <xf numFmtId="0" fontId="13" fillId="2" borderId="146" xfId="2" applyFill="1" applyBorder="1" applyAlignment="1" applyProtection="1">
      <alignment horizontal="center" vertical="center" wrapText="1"/>
      <protection locked="0"/>
    </xf>
    <xf numFmtId="0" fontId="0" fillId="0" borderId="147" xfId="0" applyBorder="1" applyProtection="1">
      <protection locked="0"/>
    </xf>
    <xf numFmtId="0" fontId="0" fillId="0" borderId="148" xfId="0" applyBorder="1" applyProtection="1">
      <protection locked="0"/>
    </xf>
    <xf numFmtId="0" fontId="5" fillId="2" borderId="146" xfId="0" applyFont="1" applyFill="1" applyBorder="1" applyAlignment="1" applyProtection="1">
      <alignment horizontal="center" vertical="center" wrapText="1"/>
      <protection locked="0"/>
    </xf>
    <xf numFmtId="0" fontId="90" fillId="2" borderId="238" xfId="0" applyFont="1" applyFill="1" applyBorder="1" applyAlignment="1" applyProtection="1">
      <alignment horizontal="center" vertical="center"/>
      <protection locked="0"/>
    </xf>
    <xf numFmtId="0" fontId="0" fillId="0" borderId="139" xfId="0" applyBorder="1" applyProtection="1">
      <protection locked="0"/>
    </xf>
    <xf numFmtId="0" fontId="0" fillId="0" borderId="140" xfId="0" applyBorder="1" applyProtection="1">
      <protection locked="0"/>
    </xf>
    <xf numFmtId="0" fontId="17" fillId="8" borderId="237" xfId="0" applyFont="1" applyFill="1" applyBorder="1" applyAlignment="1" applyProtection="1">
      <alignment horizontal="center" vertical="center" wrapText="1"/>
      <protection locked="0"/>
    </xf>
    <xf numFmtId="0" fontId="0" fillId="0" borderId="219" xfId="0" applyBorder="1" applyProtection="1">
      <protection locked="0"/>
    </xf>
    <xf numFmtId="0" fontId="83" fillId="3" borderId="106" xfId="0" applyFont="1" applyFill="1" applyBorder="1" applyAlignment="1" applyProtection="1">
      <alignment horizontal="left" vertical="top" wrapText="1"/>
      <protection locked="0"/>
    </xf>
    <xf numFmtId="3" fontId="83" fillId="3" borderId="106" xfId="0" applyNumberFormat="1" applyFont="1" applyFill="1" applyBorder="1" applyAlignment="1" applyProtection="1">
      <alignment vertical="top" wrapText="1"/>
      <protection locked="0"/>
    </xf>
    <xf numFmtId="0" fontId="7" fillId="24" borderId="82" xfId="0" applyFont="1" applyFill="1" applyBorder="1" applyAlignment="1" applyProtection="1">
      <alignment horizontal="left" vertical="top"/>
      <protection locked="0"/>
    </xf>
    <xf numFmtId="167" fontId="8" fillId="0" borderId="87" xfId="0" applyNumberFormat="1" applyFont="1" applyBorder="1" applyAlignment="1" applyProtection="1">
      <alignment horizontal="left" vertical="top" wrapText="1"/>
      <protection locked="0"/>
    </xf>
    <xf numFmtId="0" fontId="8" fillId="0" borderId="87" xfId="0" applyFont="1" applyBorder="1" applyAlignment="1" applyProtection="1">
      <alignment horizontal="left" vertical="top" wrapText="1"/>
      <protection locked="0"/>
    </xf>
    <xf numFmtId="0" fontId="6" fillId="2" borderId="236" xfId="0" applyFont="1" applyFill="1" applyBorder="1" applyAlignment="1" applyProtection="1">
      <alignment horizontal="left" vertical="top" wrapText="1"/>
      <protection locked="0"/>
    </xf>
    <xf numFmtId="0" fontId="0" fillId="0" borderId="141" xfId="0" applyBorder="1" applyProtection="1">
      <protection locked="0"/>
    </xf>
    <xf numFmtId="0" fontId="0" fillId="0" borderId="142" xfId="0" applyBorder="1" applyProtection="1">
      <protection locked="0"/>
    </xf>
    <xf numFmtId="0" fontId="0" fillId="0" borderId="143" xfId="0" applyBorder="1" applyProtection="1">
      <protection locked="0"/>
    </xf>
    <xf numFmtId="0" fontId="0" fillId="0" borderId="144" xfId="0" applyBorder="1" applyProtection="1">
      <protection locked="0"/>
    </xf>
    <xf numFmtId="0" fontId="0" fillId="0" borderId="145" xfId="0" applyBorder="1" applyProtection="1">
      <protection locked="0"/>
    </xf>
    <xf numFmtId="0" fontId="7" fillId="11" borderId="82" xfId="0" applyFont="1" applyFill="1" applyBorder="1" applyAlignment="1" applyProtection="1">
      <alignment horizontal="left" vertical="top"/>
      <protection locked="0"/>
    </xf>
    <xf numFmtId="3" fontId="8" fillId="3" borderId="82" xfId="0" applyNumberFormat="1" applyFont="1" applyFill="1" applyBorder="1" applyAlignment="1" applyProtection="1">
      <alignment vertical="top" wrapText="1"/>
      <protection locked="0"/>
    </xf>
    <xf numFmtId="0" fontId="35" fillId="8" borderId="26" xfId="0" applyFont="1" applyFill="1" applyBorder="1" applyAlignment="1" applyProtection="1">
      <alignment vertical="center"/>
      <protection locked="0"/>
    </xf>
    <xf numFmtId="0" fontId="0" fillId="0" borderId="30" xfId="0" applyBorder="1" applyProtection="1">
      <protection locked="0"/>
    </xf>
    <xf numFmtId="0" fontId="0" fillId="0" borderId="31" xfId="0" applyBorder="1" applyProtection="1">
      <protection locked="0"/>
    </xf>
    <xf numFmtId="0" fontId="42" fillId="18" borderId="154" xfId="0" applyFont="1" applyFill="1" applyBorder="1" applyAlignment="1" applyProtection="1">
      <alignment horizontal="left" vertical="top" wrapText="1"/>
      <protection locked="0"/>
    </xf>
    <xf numFmtId="0" fontId="21" fillId="0" borderId="26" xfId="0" applyFont="1" applyBorder="1" applyAlignment="1" applyProtection="1">
      <alignment horizontal="center" vertical="center"/>
      <protection locked="0"/>
    </xf>
    <xf numFmtId="0" fontId="0" fillId="0" borderId="27" xfId="0" applyBorder="1" applyProtection="1">
      <protection locked="0"/>
    </xf>
    <xf numFmtId="0" fontId="0" fillId="0" borderId="28" xfId="0" applyBorder="1" applyProtection="1">
      <protection locked="0"/>
    </xf>
    <xf numFmtId="0" fontId="30" fillId="14" borderId="226" xfId="0" applyFont="1" applyFill="1" applyBorder="1" applyAlignment="1" applyProtection="1">
      <alignment horizontal="left" vertical="top" wrapText="1"/>
      <protection locked="0"/>
    </xf>
    <xf numFmtId="0" fontId="0" fillId="0" borderId="241" xfId="0" applyBorder="1" applyProtection="1">
      <protection locked="0"/>
    </xf>
    <xf numFmtId="0" fontId="0" fillId="0" borderId="242" xfId="0" applyBorder="1" applyProtection="1">
      <protection locked="0"/>
    </xf>
    <xf numFmtId="0" fontId="35" fillId="8" borderId="85" xfId="0" applyFont="1" applyFill="1" applyBorder="1" applyAlignment="1" applyProtection="1">
      <alignment horizontal="left" wrapText="1"/>
      <protection locked="0"/>
    </xf>
    <xf numFmtId="0" fontId="14" fillId="8" borderId="213" xfId="0" applyFont="1" applyFill="1" applyBorder="1" applyAlignment="1" applyProtection="1">
      <alignment horizontal="center" vertical="center"/>
      <protection locked="0"/>
    </xf>
    <xf numFmtId="0" fontId="0" fillId="0" borderId="211" xfId="0" applyBorder="1" applyProtection="1">
      <protection locked="0"/>
    </xf>
    <xf numFmtId="0" fontId="0" fillId="0" borderId="212" xfId="0" applyBorder="1" applyProtection="1">
      <protection locked="0"/>
    </xf>
    <xf numFmtId="0" fontId="44" fillId="8" borderId="213" xfId="0" applyFont="1" applyFill="1" applyBorder="1" applyAlignment="1" applyProtection="1">
      <alignment horizontal="left" vertical="top" wrapText="1"/>
      <protection locked="0"/>
    </xf>
    <xf numFmtId="0" fontId="5" fillId="19" borderId="16" xfId="0" applyFont="1" applyFill="1" applyBorder="1" applyAlignment="1" applyProtection="1">
      <alignment horizontal="center"/>
      <protection locked="0"/>
    </xf>
    <xf numFmtId="0" fontId="0" fillId="0" borderId="16" xfId="0" applyBorder="1" applyProtection="1">
      <protection locked="0"/>
    </xf>
    <xf numFmtId="0" fontId="8" fillId="0" borderId="5" xfId="0" applyFont="1" applyBorder="1" applyAlignment="1" applyProtection="1">
      <alignment horizontal="center"/>
      <protection locked="0"/>
    </xf>
    <xf numFmtId="0" fontId="0" fillId="0" borderId="7" xfId="0" applyBorder="1" applyProtection="1">
      <protection locked="0"/>
    </xf>
    <xf numFmtId="0" fontId="0" fillId="0" borderId="5" xfId="0" applyBorder="1" applyProtection="1">
      <protection locked="0"/>
    </xf>
    <xf numFmtId="0" fontId="8" fillId="0" borderId="15" xfId="0" applyFont="1" applyBorder="1" applyAlignment="1" applyProtection="1">
      <alignment horizontal="center"/>
      <protection locked="0"/>
    </xf>
    <xf numFmtId="0" fontId="35" fillId="8" borderId="32" xfId="0" applyFont="1" applyFill="1" applyBorder="1" applyAlignment="1" applyProtection="1">
      <alignment horizontal="left" vertical="center"/>
      <protection locked="0"/>
    </xf>
    <xf numFmtId="0" fontId="0" fillId="0" borderId="239" xfId="0" applyBorder="1" applyProtection="1">
      <protection locked="0"/>
    </xf>
    <xf numFmtId="0" fontId="0" fillId="0" borderId="240" xfId="0" applyBorder="1" applyProtection="1">
      <protection locked="0"/>
    </xf>
    <xf numFmtId="0" fontId="0" fillId="0" borderId="245" xfId="0" applyBorder="1" applyProtection="1">
      <protection locked="0"/>
    </xf>
    <xf numFmtId="0" fontId="0" fillId="0" borderId="225" xfId="0" applyBorder="1" applyProtection="1">
      <protection locked="0"/>
    </xf>
    <xf numFmtId="0" fontId="0" fillId="0" borderId="246" xfId="0" applyBorder="1" applyProtection="1">
      <protection locked="0"/>
    </xf>
    <xf numFmtId="9" fontId="5" fillId="19" borderId="30" xfId="0" applyNumberFormat="1" applyFont="1" applyFill="1" applyBorder="1" applyAlignment="1" applyProtection="1">
      <alignment horizontal="right" vertical="center"/>
      <protection locked="0"/>
    </xf>
    <xf numFmtId="0" fontId="0" fillId="0" borderId="17" xfId="0" applyBorder="1" applyProtection="1">
      <protection locked="0"/>
    </xf>
    <xf numFmtId="3" fontId="84" fillId="19" borderId="194" xfId="0" applyNumberFormat="1" applyFont="1" applyFill="1" applyBorder="1" applyAlignment="1" applyProtection="1">
      <alignment horizontal="center"/>
      <protection locked="0"/>
    </xf>
    <xf numFmtId="0" fontId="0" fillId="0" borderId="193" xfId="0" applyBorder="1" applyProtection="1">
      <protection locked="0"/>
    </xf>
    <xf numFmtId="0" fontId="0" fillId="0" borderId="194" xfId="0" applyBorder="1" applyProtection="1">
      <protection locked="0"/>
    </xf>
    <xf numFmtId="0" fontId="4" fillId="14" borderId="26" xfId="0" applyFont="1" applyFill="1" applyBorder="1" applyAlignment="1" applyProtection="1">
      <alignment horizontal="left" vertical="center" wrapText="1"/>
      <protection locked="0"/>
    </xf>
    <xf numFmtId="3" fontId="30" fillId="14" borderId="213" xfId="0" applyNumberFormat="1" applyFont="1" applyFill="1" applyBorder="1" applyAlignment="1" applyProtection="1">
      <alignment horizontal="left" vertical="top" wrapText="1"/>
      <protection locked="0"/>
    </xf>
    <xf numFmtId="0" fontId="43" fillId="3" borderId="249" xfId="0" applyFont="1" applyFill="1" applyBorder="1" applyAlignment="1" applyProtection="1">
      <alignment horizontal="left" vertical="top" wrapText="1"/>
      <protection locked="0"/>
    </xf>
    <xf numFmtId="0" fontId="0" fillId="0" borderId="232" xfId="0" applyBorder="1" applyProtection="1">
      <protection locked="0"/>
    </xf>
    <xf numFmtId="0" fontId="0" fillId="0" borderId="233" xfId="0" applyBorder="1" applyProtection="1">
      <protection locked="0"/>
    </xf>
    <xf numFmtId="0" fontId="48" fillId="14" borderId="82" xfId="0" applyFont="1" applyFill="1" applyBorder="1" applyAlignment="1" applyProtection="1">
      <alignment horizontal="left" vertical="center" wrapText="1"/>
      <protection locked="0"/>
    </xf>
    <xf numFmtId="0" fontId="0" fillId="0" borderId="78" xfId="0" applyBorder="1" applyProtection="1">
      <protection locked="0"/>
    </xf>
    <xf numFmtId="0" fontId="0" fillId="0" borderId="76" xfId="0" applyBorder="1" applyProtection="1">
      <protection locked="0"/>
    </xf>
    <xf numFmtId="0" fontId="30" fillId="19" borderId="0" xfId="0" applyFont="1" applyFill="1" applyAlignment="1" applyProtection="1">
      <alignment horizontal="left" vertical="top" wrapText="1"/>
      <protection locked="0"/>
    </xf>
    <xf numFmtId="0" fontId="16" fillId="8" borderId="26" xfId="0" applyFont="1" applyFill="1" applyBorder="1" applyAlignment="1" applyProtection="1">
      <alignment horizontal="left" vertical="center"/>
      <protection locked="0"/>
    </xf>
    <xf numFmtId="0" fontId="12" fillId="0" borderId="255" xfId="0" applyFont="1" applyBorder="1" applyAlignment="1" applyProtection="1">
      <alignment horizontal="center" vertical="center"/>
      <protection locked="0"/>
    </xf>
    <xf numFmtId="0" fontId="0" fillId="0" borderId="86" xfId="0" applyBorder="1" applyProtection="1">
      <protection locked="0"/>
    </xf>
    <xf numFmtId="0" fontId="0" fillId="0" borderId="157" xfId="0" applyBorder="1" applyProtection="1">
      <protection locked="0"/>
    </xf>
    <xf numFmtId="0" fontId="4" fillId="0" borderId="88" xfId="0" applyFont="1" applyBorder="1" applyAlignment="1" applyProtection="1">
      <alignment horizontal="center" vertical="center"/>
      <protection locked="0"/>
    </xf>
    <xf numFmtId="0" fontId="14" fillId="8" borderId="26" xfId="0" applyFont="1" applyFill="1" applyBorder="1" applyAlignment="1" applyProtection="1">
      <alignment horizontal="left" vertical="center" wrapText="1"/>
      <protection locked="0"/>
    </xf>
    <xf numFmtId="0" fontId="5" fillId="14" borderId="26" xfId="0" applyFont="1" applyFill="1" applyBorder="1" applyAlignment="1" applyProtection="1">
      <alignment horizontal="left" vertical="center" wrapText="1"/>
      <protection locked="0"/>
    </xf>
    <xf numFmtId="0" fontId="0" fillId="0" borderId="35" xfId="0" applyBorder="1" applyProtection="1">
      <protection locked="0"/>
    </xf>
    <xf numFmtId="0" fontId="0" fillId="0" borderId="36" xfId="0" applyBorder="1" applyProtection="1">
      <protection locked="0"/>
    </xf>
    <xf numFmtId="0" fontId="0" fillId="0" borderId="32" xfId="0" applyBorder="1" applyProtection="1">
      <protection locked="0"/>
    </xf>
    <xf numFmtId="0" fontId="0" fillId="0" borderId="33" xfId="0" applyBorder="1" applyProtection="1">
      <protection locked="0"/>
    </xf>
    <xf numFmtId="0" fontId="0" fillId="0" borderId="18" xfId="0" applyBorder="1" applyProtection="1">
      <protection locked="0"/>
    </xf>
    <xf numFmtId="9" fontId="5" fillId="19" borderId="35" xfId="0" applyNumberFormat="1" applyFont="1" applyFill="1" applyBorder="1" applyAlignment="1" applyProtection="1">
      <alignment horizontal="right" vertical="center"/>
      <protection locked="0"/>
    </xf>
    <xf numFmtId="0" fontId="21" fillId="14" borderId="26" xfId="0" applyFont="1" applyFill="1" applyBorder="1" applyAlignment="1" applyProtection="1">
      <alignment horizontal="left" wrapText="1"/>
      <protection locked="0"/>
    </xf>
    <xf numFmtId="0" fontId="5" fillId="14" borderId="37" xfId="0" applyFont="1" applyFill="1" applyBorder="1" applyAlignment="1" applyProtection="1">
      <alignment horizontal="left" vertical="top"/>
      <protection locked="0"/>
    </xf>
    <xf numFmtId="0" fontId="5" fillId="14" borderId="26" xfId="0" applyFont="1" applyFill="1" applyBorder="1" applyAlignment="1" applyProtection="1">
      <alignment horizontal="left" vertical="center"/>
      <protection locked="0"/>
    </xf>
    <xf numFmtId="0" fontId="5" fillId="14" borderId="212" xfId="0" applyFont="1" applyFill="1" applyBorder="1" applyAlignment="1" applyProtection="1">
      <alignment horizontal="left" vertical="top" wrapText="1"/>
      <protection locked="0"/>
    </xf>
    <xf numFmtId="0" fontId="0" fillId="0" borderId="195" xfId="0" applyBorder="1" applyProtection="1">
      <protection locked="0"/>
    </xf>
    <xf numFmtId="0" fontId="0" fillId="0" borderId="197" xfId="0" applyBorder="1" applyProtection="1">
      <protection locked="0"/>
    </xf>
    <xf numFmtId="0" fontId="0" fillId="0" borderId="198" xfId="0" applyBorder="1" applyProtection="1">
      <protection locked="0"/>
    </xf>
    <xf numFmtId="0" fontId="30" fillId="14" borderId="231" xfId="0" applyFont="1" applyFill="1" applyBorder="1" applyAlignment="1" applyProtection="1">
      <alignment horizontal="left" vertical="top" wrapText="1"/>
      <protection locked="0"/>
    </xf>
    <xf numFmtId="0" fontId="0" fillId="0" borderId="247" xfId="0" applyBorder="1" applyProtection="1">
      <protection locked="0"/>
    </xf>
    <xf numFmtId="0" fontId="0" fillId="0" borderId="248" xfId="0" applyBorder="1" applyProtection="1">
      <protection locked="0"/>
    </xf>
    <xf numFmtId="0" fontId="16" fillId="8" borderId="203" xfId="0" applyFont="1" applyFill="1" applyBorder="1" applyAlignment="1" applyProtection="1">
      <alignment horizontal="left" vertical="center"/>
      <protection locked="0"/>
    </xf>
    <xf numFmtId="0" fontId="5" fillId="14" borderId="28" xfId="0" applyFont="1" applyFill="1" applyBorder="1" applyAlignment="1" applyProtection="1">
      <alignment horizontal="left" vertical="top"/>
      <protection locked="0"/>
    </xf>
    <xf numFmtId="0" fontId="5" fillId="14" borderId="194" xfId="0" applyFont="1" applyFill="1" applyBorder="1" applyAlignment="1" applyProtection="1">
      <alignment horizontal="left" vertical="top" wrapText="1"/>
      <protection locked="0"/>
    </xf>
    <xf numFmtId="0" fontId="87" fillId="8" borderId="35" xfId="0" applyFont="1" applyFill="1" applyBorder="1" applyAlignment="1" applyProtection="1">
      <alignment horizontal="left" vertical="top"/>
      <protection locked="0"/>
    </xf>
    <xf numFmtId="0" fontId="5" fillId="19" borderId="0" xfId="0" applyFont="1" applyFill="1" applyAlignment="1" applyProtection="1">
      <alignment horizontal="center"/>
      <protection locked="0"/>
    </xf>
    <xf numFmtId="0" fontId="21" fillId="14" borderId="26" xfId="0" applyFont="1" applyFill="1" applyBorder="1" applyAlignment="1" applyProtection="1">
      <alignment horizontal="center" vertical="center" wrapText="1"/>
      <protection locked="0"/>
    </xf>
    <xf numFmtId="0" fontId="17" fillId="8" borderId="34" xfId="0" applyFont="1" applyFill="1" applyBorder="1" applyAlignment="1" applyProtection="1">
      <alignment horizontal="left" vertical="center" wrapText="1"/>
      <protection locked="0"/>
    </xf>
    <xf numFmtId="3" fontId="84" fillId="19" borderId="194" xfId="0" applyNumberFormat="1" applyFont="1" applyFill="1" applyBorder="1" applyAlignment="1" applyProtection="1">
      <alignment horizontal="center" vertical="center"/>
      <protection locked="0"/>
    </xf>
    <xf numFmtId="0" fontId="8" fillId="0" borderId="254" xfId="0" applyFont="1" applyBorder="1" applyAlignment="1" applyProtection="1">
      <alignment horizontal="center" vertical="center"/>
      <protection locked="0"/>
    </xf>
    <xf numFmtId="0" fontId="42" fillId="21" borderId="154" xfId="0" applyFont="1" applyFill="1" applyBorder="1" applyAlignment="1" applyProtection="1">
      <alignment horizontal="left" vertical="center" wrapText="1"/>
      <protection locked="0"/>
    </xf>
    <xf numFmtId="0" fontId="12" fillId="0" borderId="214" xfId="0" applyFont="1" applyBorder="1" applyAlignment="1" applyProtection="1">
      <alignment horizontal="center" vertical="center"/>
      <protection locked="0"/>
    </xf>
    <xf numFmtId="0" fontId="0" fillId="0" borderId="79" xfId="0" applyBorder="1" applyProtection="1">
      <protection locked="0"/>
    </xf>
    <xf numFmtId="0" fontId="4" fillId="0" borderId="82" xfId="0" applyFont="1" applyBorder="1" applyAlignment="1" applyProtection="1">
      <alignment horizontal="center" vertical="center"/>
      <protection locked="0"/>
    </xf>
    <xf numFmtId="0" fontId="0" fillId="0" borderId="87" xfId="0" applyBorder="1" applyProtection="1">
      <protection locked="0"/>
    </xf>
    <xf numFmtId="0" fontId="17" fillId="8" borderId="91" xfId="0" applyFont="1" applyFill="1" applyBorder="1" applyAlignment="1" applyProtection="1">
      <alignment horizontal="left" vertical="center"/>
      <protection locked="0"/>
    </xf>
    <xf numFmtId="0" fontId="44" fillId="8" borderId="32" xfId="0" applyFont="1" applyFill="1" applyBorder="1" applyAlignment="1" applyProtection="1">
      <alignment horizontal="left" vertical="center" wrapText="1"/>
      <protection locked="0"/>
    </xf>
    <xf numFmtId="0" fontId="12" fillId="0" borderId="256" xfId="0" applyFont="1" applyBorder="1" applyAlignment="1" applyProtection="1">
      <alignment horizontal="center" vertical="center"/>
      <protection locked="0"/>
    </xf>
    <xf numFmtId="0" fontId="8" fillId="0" borderId="82" xfId="0" applyFont="1" applyBorder="1" applyAlignment="1" applyProtection="1">
      <alignment horizontal="center"/>
      <protection locked="0"/>
    </xf>
    <xf numFmtId="0" fontId="0" fillId="0" borderId="243" xfId="0" applyBorder="1" applyProtection="1">
      <protection locked="0"/>
    </xf>
    <xf numFmtId="0" fontId="0" fillId="0" borderId="244" xfId="0" applyBorder="1" applyProtection="1">
      <protection locked="0"/>
    </xf>
    <xf numFmtId="0" fontId="10" fillId="14" borderId="250" xfId="0" applyFont="1" applyFill="1" applyBorder="1" applyAlignment="1" applyProtection="1">
      <alignment horizontal="left" vertical="center" wrapText="1"/>
      <protection locked="0"/>
    </xf>
    <xf numFmtId="0" fontId="0" fillId="0" borderId="207" xfId="0" applyBorder="1" applyProtection="1">
      <protection locked="0"/>
    </xf>
    <xf numFmtId="0" fontId="0" fillId="0" borderId="210" xfId="0" applyBorder="1" applyProtection="1">
      <protection locked="0"/>
    </xf>
    <xf numFmtId="0" fontId="0" fillId="0" borderId="200" xfId="0" applyBorder="1" applyProtection="1">
      <protection locked="0"/>
    </xf>
    <xf numFmtId="0" fontId="0" fillId="0" borderId="202" xfId="0" applyBorder="1" applyProtection="1">
      <protection locked="0"/>
    </xf>
    <xf numFmtId="0" fontId="12" fillId="0" borderId="253" xfId="0" applyFont="1" applyBorder="1" applyAlignment="1" applyProtection="1">
      <alignment horizontal="center" vertical="center"/>
      <protection locked="0"/>
    </xf>
    <xf numFmtId="0" fontId="12" fillId="6" borderId="228" xfId="0" applyFont="1" applyFill="1" applyBorder="1" applyAlignment="1" applyProtection="1">
      <alignment horizontal="center" vertical="top" wrapText="1"/>
      <protection locked="0"/>
    </xf>
    <xf numFmtId="0" fontId="0" fillId="0" borderId="251" xfId="0" applyBorder="1" applyProtection="1">
      <protection locked="0"/>
    </xf>
    <xf numFmtId="0" fontId="0" fillId="0" borderId="252" xfId="0" applyBorder="1" applyProtection="1">
      <protection locked="0"/>
    </xf>
    <xf numFmtId="0" fontId="67" fillId="3" borderId="26" xfId="0" applyFont="1" applyFill="1" applyBorder="1" applyAlignment="1" applyProtection="1">
      <alignment horizontal="center"/>
      <protection locked="0"/>
    </xf>
    <xf numFmtId="168" fontId="40" fillId="0" borderId="10" xfId="1" applyNumberFormat="1" applyFont="1" applyBorder="1" applyAlignment="1" applyProtection="1">
      <alignment horizontal="center" vertical="center"/>
      <protection locked="0"/>
    </xf>
    <xf numFmtId="0" fontId="0" fillId="0" borderId="11" xfId="0" applyBorder="1" applyProtection="1">
      <protection locked="0"/>
    </xf>
    <xf numFmtId="0" fontId="16" fillId="18" borderId="4" xfId="1" applyFont="1" applyFill="1" applyBorder="1" applyAlignment="1" applyProtection="1">
      <alignment horizontal="left" vertical="top" wrapText="1"/>
      <protection locked="0"/>
    </xf>
    <xf numFmtId="0" fontId="0" fillId="0" borderId="9" xfId="0" applyBorder="1" applyProtection="1">
      <protection locked="0"/>
    </xf>
    <xf numFmtId="0" fontId="16" fillId="18" borderId="48" xfId="0" applyFont="1" applyFill="1" applyBorder="1" applyAlignment="1" applyProtection="1">
      <alignment horizontal="left" vertical="top" wrapText="1"/>
      <protection locked="0"/>
    </xf>
    <xf numFmtId="0" fontId="0" fillId="0" borderId="50" xfId="0" applyBorder="1" applyProtection="1">
      <protection locked="0"/>
    </xf>
    <xf numFmtId="0" fontId="20" fillId="0" borderId="12" xfId="0" applyFont="1" applyBorder="1" applyAlignment="1" applyProtection="1">
      <alignment horizontal="center" wrapText="1"/>
      <protection locked="0"/>
    </xf>
    <xf numFmtId="0" fontId="0" fillId="0" borderId="12" xfId="0" applyBorder="1" applyProtection="1">
      <protection locked="0"/>
    </xf>
    <xf numFmtId="0" fontId="16" fillId="18" borderId="15" xfId="0" applyFont="1" applyFill="1" applyBorder="1" applyAlignment="1" applyProtection="1">
      <alignment horizontal="left" vertical="top" wrapText="1"/>
      <protection locked="0"/>
    </xf>
    <xf numFmtId="0" fontId="0" fillId="0" borderId="13" xfId="0" applyBorder="1" applyProtection="1">
      <protection locked="0"/>
    </xf>
    <xf numFmtId="0" fontId="18" fillId="20" borderId="4" xfId="0" applyFont="1" applyFill="1" applyBorder="1" applyAlignment="1" applyProtection="1">
      <alignment horizontal="left" vertical="top" wrapText="1"/>
      <protection locked="0"/>
    </xf>
    <xf numFmtId="0" fontId="16" fillId="18" borderId="4" xfId="0" applyFont="1" applyFill="1" applyBorder="1" applyAlignment="1" applyProtection="1">
      <alignment horizontal="left" vertical="top" wrapText="1"/>
      <protection locked="0"/>
    </xf>
    <xf numFmtId="0" fontId="8" fillId="0" borderId="26" xfId="0" applyFont="1" applyBorder="1" applyAlignment="1" applyProtection="1">
      <alignment horizontal="center"/>
      <protection locked="0"/>
    </xf>
    <xf numFmtId="0" fontId="8" fillId="0" borderId="257" xfId="0" applyFont="1" applyBorder="1" applyAlignment="1" applyProtection="1">
      <alignment horizontal="center"/>
      <protection locked="0"/>
    </xf>
    <xf numFmtId="0" fontId="0" fillId="0" borderId="44" xfId="0" applyBorder="1" applyProtection="1">
      <protection locked="0"/>
    </xf>
    <xf numFmtId="0" fontId="0" fillId="0" borderId="258" xfId="0" applyBorder="1" applyProtection="1">
      <protection locked="0"/>
    </xf>
    <xf numFmtId="0" fontId="87" fillId="8" borderId="32" xfId="0" applyFont="1" applyFill="1" applyBorder="1" applyAlignment="1" applyProtection="1">
      <alignment horizontal="left" vertical="top" wrapText="1"/>
      <protection locked="0"/>
    </xf>
    <xf numFmtId="0" fontId="8" fillId="0" borderId="43" xfId="0" applyFont="1" applyBorder="1" applyAlignment="1" applyProtection="1">
      <alignment horizontal="center"/>
      <protection locked="0"/>
    </xf>
    <xf numFmtId="0" fontId="0" fillId="0" borderId="42" xfId="0" applyBorder="1" applyProtection="1">
      <protection locked="0"/>
    </xf>
    <xf numFmtId="0" fontId="0" fillId="0" borderId="43" xfId="0" applyBorder="1" applyProtection="1">
      <protection locked="0"/>
    </xf>
    <xf numFmtId="3" fontId="8" fillId="0" borderId="37" xfId="0" applyNumberFormat="1" applyFont="1" applyBorder="1" applyAlignment="1" applyProtection="1">
      <alignment horizontal="center"/>
      <protection locked="0"/>
    </xf>
    <xf numFmtId="0" fontId="8" fillId="0" borderId="45" xfId="0" applyFont="1" applyBorder="1" applyAlignment="1" applyProtection="1">
      <alignment horizontal="center"/>
      <protection locked="0"/>
    </xf>
    <xf numFmtId="0" fontId="8" fillId="0" borderId="37" xfId="0" applyFont="1" applyBorder="1" applyAlignment="1" applyProtection="1">
      <alignment horizontal="center"/>
      <protection locked="0"/>
    </xf>
    <xf numFmtId="0" fontId="92" fillId="19" borderId="259" xfId="0" applyFont="1" applyFill="1" applyBorder="1" applyAlignment="1" applyProtection="1">
      <alignment horizontal="left" vertical="center" wrapText="1"/>
      <protection locked="0"/>
    </xf>
    <xf numFmtId="165" fontId="55" fillId="7" borderId="125" xfId="0" applyNumberFormat="1" applyFont="1" applyFill="1" applyBorder="1" applyAlignment="1" applyProtection="1">
      <alignment vertical="center"/>
      <protection locked="0"/>
    </xf>
    <xf numFmtId="0" fontId="0" fillId="0" borderId="120" xfId="0" applyBorder="1" applyProtection="1">
      <protection locked="0"/>
    </xf>
    <xf numFmtId="0" fontId="0" fillId="0" borderId="121" xfId="0" applyBorder="1" applyProtection="1">
      <protection locked="0"/>
    </xf>
    <xf numFmtId="9" fontId="79" fillId="19" borderId="89" xfId="0" applyNumberFormat="1" applyFont="1" applyFill="1" applyBorder="1" applyAlignment="1" applyProtection="1">
      <alignment horizontal="center" vertical="center" wrapText="1"/>
      <protection locked="0"/>
    </xf>
    <xf numFmtId="9" fontId="79" fillId="19" borderId="113" xfId="0" applyNumberFormat="1" applyFont="1" applyFill="1" applyBorder="1" applyAlignment="1" applyProtection="1">
      <alignment horizontal="center" vertical="center" wrapText="1"/>
      <protection locked="0"/>
    </xf>
    <xf numFmtId="0" fontId="0" fillId="0" borderId="118" xfId="0" applyBorder="1" applyProtection="1">
      <protection locked="0"/>
    </xf>
    <xf numFmtId="0" fontId="0" fillId="0" borderId="119" xfId="0" applyBorder="1" applyProtection="1">
      <protection locked="0"/>
    </xf>
    <xf numFmtId="0" fontId="0" fillId="0" borderId="116" xfId="0" applyBorder="1" applyProtection="1">
      <protection locked="0"/>
    </xf>
    <xf numFmtId="0" fontId="0" fillId="0" borderId="117" xfId="0" applyBorder="1" applyProtection="1">
      <protection locked="0"/>
    </xf>
    <xf numFmtId="0" fontId="0" fillId="0" borderId="107" xfId="0" applyBorder="1" applyProtection="1">
      <protection locked="0"/>
    </xf>
    <xf numFmtId="0" fontId="55" fillId="23" borderId="88" xfId="0" applyFont="1" applyFill="1" applyBorder="1" applyAlignment="1" applyProtection="1">
      <alignment horizontal="center" vertical="center" wrapText="1"/>
      <protection locked="0"/>
    </xf>
    <xf numFmtId="165" fontId="55" fillId="7" borderId="123" xfId="0" applyNumberFormat="1" applyFont="1" applyFill="1" applyBorder="1" applyAlignment="1" applyProtection="1">
      <alignment vertical="center"/>
      <protection locked="0"/>
    </xf>
    <xf numFmtId="0" fontId="30" fillId="23" borderId="116" xfId="0" applyFont="1" applyFill="1" applyBorder="1" applyAlignment="1" applyProtection="1">
      <alignment horizontal="center" wrapText="1"/>
      <protection locked="0"/>
    </xf>
    <xf numFmtId="9" fontId="15" fillId="8" borderId="107" xfId="0" applyNumberFormat="1" applyFont="1" applyFill="1" applyBorder="1" applyAlignment="1" applyProtection="1">
      <alignment horizontal="center" vertical="center"/>
      <protection locked="0"/>
    </xf>
    <xf numFmtId="165" fontId="55" fillId="7" borderId="118" xfId="0" applyNumberFormat="1" applyFont="1" applyFill="1" applyBorder="1" applyAlignment="1" applyProtection="1">
      <alignment vertical="center"/>
      <protection locked="0"/>
    </xf>
    <xf numFmtId="9" fontId="55" fillId="0" borderId="0" xfId="0" applyNumberFormat="1" applyFont="1" applyAlignment="1" applyProtection="1">
      <alignment vertical="center"/>
      <protection locked="0"/>
    </xf>
    <xf numFmtId="0" fontId="15" fillId="8" borderId="107" xfId="0" applyFont="1" applyFill="1" applyBorder="1" applyAlignment="1" applyProtection="1">
      <alignment horizontal="center" vertical="center"/>
      <protection locked="0"/>
    </xf>
    <xf numFmtId="9" fontId="15" fillId="8" borderId="0" xfId="0" applyNumberFormat="1" applyFont="1" applyFill="1" applyAlignment="1" applyProtection="1">
      <alignment horizontal="center" vertical="center"/>
      <protection locked="0"/>
    </xf>
    <xf numFmtId="0" fontId="35" fillId="8" borderId="260" xfId="0" applyFont="1" applyFill="1" applyBorder="1" applyAlignment="1" applyProtection="1">
      <alignment horizontal="center" vertical="center"/>
      <protection locked="0"/>
    </xf>
    <xf numFmtId="165" fontId="55" fillId="7" borderId="117" xfId="0" applyNumberFormat="1" applyFont="1" applyFill="1" applyBorder="1" applyAlignment="1" applyProtection="1">
      <alignment vertical="center"/>
      <protection locked="0"/>
    </xf>
    <xf numFmtId="165" fontId="55" fillId="7" borderId="121" xfId="0" applyNumberFormat="1" applyFont="1" applyFill="1" applyBorder="1" applyAlignment="1" applyProtection="1">
      <alignment vertical="center"/>
      <protection locked="0"/>
    </xf>
    <xf numFmtId="0" fontId="14" fillId="8" borderId="265" xfId="0" applyFont="1" applyFill="1" applyBorder="1" applyAlignment="1" applyProtection="1">
      <alignment horizontal="center" vertical="center" wrapText="1"/>
      <protection locked="0"/>
    </xf>
    <xf numFmtId="0" fontId="0" fillId="0" borderId="155" xfId="0" applyBorder="1" applyProtection="1">
      <protection locked="0"/>
    </xf>
    <xf numFmtId="9" fontId="55" fillId="2" borderId="125" xfId="0" applyNumberFormat="1" applyFont="1" applyFill="1" applyBorder="1" applyAlignment="1" applyProtection="1">
      <alignment horizontal="center" vertical="center"/>
      <protection locked="0"/>
    </xf>
    <xf numFmtId="0" fontId="0" fillId="0" borderId="124" xfId="0" applyBorder="1" applyProtection="1">
      <protection locked="0"/>
    </xf>
    <xf numFmtId="0" fontId="0" fillId="0" borderId="125" xfId="0" applyBorder="1" applyProtection="1">
      <protection locked="0"/>
    </xf>
    <xf numFmtId="165" fontId="55" fillId="7" borderId="115" xfId="0" applyNumberFormat="1" applyFont="1" applyFill="1" applyBorder="1" applyAlignment="1" applyProtection="1">
      <alignment vertical="center"/>
      <protection locked="0"/>
    </xf>
    <xf numFmtId="3" fontId="55" fillId="4" borderId="267" xfId="0" applyNumberFormat="1" applyFont="1" applyFill="1" applyBorder="1" applyAlignment="1" applyProtection="1">
      <alignment horizontal="center"/>
      <protection locked="0"/>
    </xf>
    <xf numFmtId="0" fontId="0" fillId="0" borderId="218" xfId="0" applyBorder="1" applyProtection="1">
      <protection locked="0"/>
    </xf>
    <xf numFmtId="0" fontId="24" fillId="23" borderId="123" xfId="0" applyFont="1" applyFill="1" applyBorder="1" applyAlignment="1" applyProtection="1">
      <alignment horizontal="left" vertical="top" wrapText="1"/>
      <protection locked="0"/>
    </xf>
    <xf numFmtId="9" fontId="55" fillId="7" borderId="116" xfId="0" applyNumberFormat="1" applyFont="1" applyFill="1" applyBorder="1" applyAlignment="1" applyProtection="1">
      <alignment vertical="center"/>
      <protection locked="0"/>
    </xf>
    <xf numFmtId="0" fontId="55" fillId="23" borderId="78" xfId="0" applyFont="1" applyFill="1" applyBorder="1" applyAlignment="1" applyProtection="1">
      <alignment horizontal="center" vertical="center" wrapText="1"/>
      <protection locked="0"/>
    </xf>
    <xf numFmtId="165" fontId="55" fillId="7" borderId="124" xfId="0" applyNumberFormat="1" applyFont="1" applyFill="1" applyBorder="1" applyAlignment="1" applyProtection="1">
      <alignment vertical="center"/>
      <protection locked="0"/>
    </xf>
    <xf numFmtId="9" fontId="55" fillId="7" borderId="123" xfId="0" applyNumberFormat="1" applyFont="1" applyFill="1" applyBorder="1" applyAlignment="1" applyProtection="1">
      <alignment vertical="center"/>
      <protection locked="0"/>
    </xf>
    <xf numFmtId="0" fontId="14" fillId="8" borderId="123" xfId="0" applyFont="1" applyFill="1" applyBorder="1" applyAlignment="1" applyProtection="1">
      <alignment vertical="center"/>
      <protection locked="0"/>
    </xf>
    <xf numFmtId="165" fontId="55" fillId="7" borderId="107" xfId="0" applyNumberFormat="1" applyFont="1" applyFill="1" applyBorder="1" applyAlignment="1" applyProtection="1">
      <alignment vertical="center"/>
      <protection locked="0"/>
    </xf>
    <xf numFmtId="0" fontId="72" fillId="0" borderId="0" xfId="0" applyFont="1" applyAlignment="1" applyProtection="1">
      <alignment horizontal="center"/>
      <protection locked="0"/>
    </xf>
    <xf numFmtId="9" fontId="79" fillId="19" borderId="78" xfId="0" applyNumberFormat="1" applyFont="1" applyFill="1" applyBorder="1" applyAlignment="1" applyProtection="1">
      <alignment horizontal="center" vertical="center" wrapText="1"/>
      <protection locked="0"/>
    </xf>
    <xf numFmtId="0" fontId="15" fillId="8" borderId="0" xfId="0" applyFont="1" applyFill="1" applyAlignment="1" applyProtection="1">
      <alignment horizontal="center" vertical="center"/>
      <protection locked="0"/>
    </xf>
    <xf numFmtId="9" fontId="79" fillId="23" borderId="78" xfId="0" applyNumberFormat="1" applyFont="1" applyFill="1" applyBorder="1" applyAlignment="1" applyProtection="1">
      <alignment horizontal="center" vertical="center" wrapText="1"/>
      <protection locked="0"/>
    </xf>
    <xf numFmtId="0" fontId="14" fillId="8" borderId="117" xfId="0" applyFont="1" applyFill="1" applyBorder="1" applyAlignment="1" applyProtection="1">
      <alignment vertical="center"/>
      <protection locked="0"/>
    </xf>
    <xf numFmtId="9" fontId="79" fillId="19" borderId="114" xfId="0" applyNumberFormat="1" applyFont="1" applyFill="1" applyBorder="1" applyAlignment="1" applyProtection="1">
      <alignment horizontal="center" vertical="center" wrapText="1"/>
      <protection locked="0"/>
    </xf>
    <xf numFmtId="0" fontId="21" fillId="14" borderId="264" xfId="0" applyFont="1" applyFill="1" applyBorder="1" applyAlignment="1" applyProtection="1">
      <alignment horizontal="left" vertical="top" wrapText="1"/>
      <protection locked="0"/>
    </xf>
    <xf numFmtId="165" fontId="55" fillId="7" borderId="119" xfId="0" applyNumberFormat="1" applyFont="1" applyFill="1" applyBorder="1" applyAlignment="1" applyProtection="1">
      <alignment vertical="center"/>
      <protection locked="0"/>
    </xf>
    <xf numFmtId="0" fontId="14" fillId="8" borderId="175" xfId="0" applyFont="1" applyFill="1" applyBorder="1" applyAlignment="1" applyProtection="1">
      <alignment horizontal="center" vertical="center"/>
      <protection locked="0"/>
    </xf>
    <xf numFmtId="0" fontId="0" fillId="0" borderId="176" xfId="0" applyBorder="1" applyProtection="1">
      <protection locked="0"/>
    </xf>
    <xf numFmtId="0" fontId="0" fillId="0" borderId="261" xfId="0" applyBorder="1" applyProtection="1">
      <protection locked="0"/>
    </xf>
    <xf numFmtId="165" fontId="55" fillId="7" borderId="120" xfId="0" applyNumberFormat="1" applyFont="1" applyFill="1" applyBorder="1" applyAlignment="1" applyProtection="1">
      <alignment vertical="center"/>
      <protection locked="0"/>
    </xf>
    <xf numFmtId="0" fontId="15" fillId="0" borderId="0" xfId="0" applyFont="1" applyAlignment="1" applyProtection="1">
      <alignment horizontal="center" vertical="center"/>
      <protection locked="0"/>
    </xf>
    <xf numFmtId="3" fontId="74" fillId="14" borderId="262" xfId="0" applyNumberFormat="1" applyFont="1" applyFill="1" applyBorder="1" applyAlignment="1" applyProtection="1">
      <alignment horizontal="left" vertical="top" wrapText="1"/>
      <protection locked="0"/>
    </xf>
    <xf numFmtId="0" fontId="0" fillId="0" borderId="162" xfId="0" applyBorder="1" applyProtection="1">
      <protection locked="0"/>
    </xf>
    <xf numFmtId="0" fontId="0" fillId="0" borderId="168" xfId="0" applyBorder="1" applyProtection="1">
      <protection locked="0"/>
    </xf>
    <xf numFmtId="0" fontId="55" fillId="23" borderId="88" xfId="0" applyFont="1" applyFill="1" applyBorder="1" applyAlignment="1" applyProtection="1">
      <alignment horizontal="center" wrapText="1"/>
      <protection locked="0"/>
    </xf>
    <xf numFmtId="0" fontId="80" fillId="8" borderId="263" xfId="0" applyFont="1" applyFill="1" applyBorder="1" applyAlignment="1" applyProtection="1">
      <alignment horizontal="center" vertical="center"/>
      <protection locked="0"/>
    </xf>
    <xf numFmtId="0" fontId="0" fillId="0" borderId="177" xfId="0" applyBorder="1" applyProtection="1">
      <protection locked="0"/>
    </xf>
    <xf numFmtId="0" fontId="55" fillId="4" borderId="266" xfId="0" applyFont="1" applyFill="1" applyBorder="1" applyAlignment="1" applyProtection="1">
      <alignment horizontal="center"/>
      <protection locked="0"/>
    </xf>
    <xf numFmtId="0" fontId="0" fillId="0" borderId="217" xfId="0" applyBorder="1" applyProtection="1">
      <protection locked="0"/>
    </xf>
    <xf numFmtId="0" fontId="17" fillId="8" borderId="123" xfId="0" applyFont="1" applyFill="1" applyBorder="1" applyAlignment="1" applyProtection="1">
      <alignment vertical="center"/>
      <protection locked="0"/>
    </xf>
    <xf numFmtId="0" fontId="87" fillId="8" borderId="28" xfId="0" applyFont="1" applyFill="1" applyBorder="1" applyAlignment="1" applyProtection="1">
      <alignment horizontal="left" vertical="center" wrapText="1"/>
      <protection locked="0"/>
    </xf>
    <xf numFmtId="0" fontId="55" fillId="23" borderId="113" xfId="0" applyFont="1" applyFill="1" applyBorder="1" applyAlignment="1" applyProtection="1">
      <alignment horizontal="center" wrapText="1"/>
      <protection locked="0"/>
    </xf>
    <xf numFmtId="0" fontId="35" fillId="8" borderId="260" xfId="0" applyFont="1" applyFill="1" applyBorder="1" applyAlignment="1" applyProtection="1">
      <alignment horizontal="left" vertical="center"/>
      <protection locked="0"/>
    </xf>
    <xf numFmtId="9" fontId="55" fillId="7" borderId="117" xfId="0" applyNumberFormat="1" applyFont="1" applyFill="1" applyBorder="1" applyAlignment="1" applyProtection="1">
      <alignment vertical="center"/>
      <protection locked="0"/>
    </xf>
    <xf numFmtId="0" fontId="55" fillId="23" borderId="268" xfId="0" applyFont="1" applyFill="1" applyBorder="1" applyAlignment="1" applyProtection="1">
      <alignment horizontal="center" vertical="center" wrapText="1"/>
      <protection locked="0"/>
    </xf>
    <xf numFmtId="0" fontId="40" fillId="15" borderId="26" xfId="0" applyFont="1" applyFill="1" applyBorder="1" applyAlignment="1" applyProtection="1">
      <alignment vertical="top" wrapText="1"/>
      <protection locked="0"/>
    </xf>
    <xf numFmtId="0" fontId="40" fillId="16" borderId="41" xfId="0" applyFont="1" applyFill="1" applyBorder="1" applyAlignment="1" applyProtection="1">
      <alignment vertical="top" wrapText="1"/>
      <protection locked="0"/>
    </xf>
    <xf numFmtId="0" fontId="0" fillId="0" borderId="39" xfId="0" applyBorder="1" applyProtection="1">
      <protection locked="0"/>
    </xf>
    <xf numFmtId="0" fontId="40" fillId="16" borderId="26" xfId="0" applyFont="1" applyFill="1" applyBorder="1" applyAlignment="1" applyProtection="1">
      <alignment vertical="top" wrapText="1"/>
      <protection locked="0"/>
    </xf>
    <xf numFmtId="0" fontId="15" fillId="8" borderId="26" xfId="0" applyFont="1" applyFill="1" applyBorder="1" applyAlignment="1" applyProtection="1">
      <alignment horizontal="center" vertical="center" wrapText="1"/>
      <protection locked="0"/>
    </xf>
    <xf numFmtId="0" fontId="5" fillId="15" borderId="31" xfId="0" applyFont="1" applyFill="1" applyBorder="1" applyAlignment="1" applyProtection="1">
      <alignment horizontal="center" vertical="center" wrapText="1"/>
      <protection locked="0"/>
    </xf>
    <xf numFmtId="0" fontId="40" fillId="15" borderId="26" xfId="0" applyFont="1" applyFill="1" applyBorder="1" applyAlignment="1" applyProtection="1">
      <alignment horizontal="left" vertical="top" wrapText="1"/>
      <protection locked="0"/>
    </xf>
    <xf numFmtId="0" fontId="5" fillId="15" borderId="26" xfId="0" applyFont="1" applyFill="1" applyBorder="1" applyAlignment="1" applyProtection="1">
      <alignment horizontal="center" vertical="center" wrapText="1"/>
      <protection locked="0"/>
    </xf>
    <xf numFmtId="0" fontId="5" fillId="16" borderId="41" xfId="0" applyFont="1" applyFill="1" applyBorder="1" applyAlignment="1" applyProtection="1">
      <alignment horizontal="center" vertical="center" wrapText="1"/>
      <protection locked="0"/>
    </xf>
    <xf numFmtId="0" fontId="40" fillId="16" borderId="26" xfId="0" applyFont="1" applyFill="1" applyBorder="1" applyAlignment="1" applyProtection="1">
      <alignment horizontal="left" vertical="top" wrapText="1"/>
      <protection locked="0"/>
    </xf>
    <xf numFmtId="0" fontId="40" fillId="16" borderId="41" xfId="0" applyFont="1" applyFill="1" applyBorder="1" applyAlignment="1" applyProtection="1">
      <alignment horizontal="left" wrapText="1"/>
      <protection locked="0"/>
    </xf>
    <xf numFmtId="0" fontId="15" fillId="8" borderId="46" xfId="0" applyFont="1" applyFill="1" applyBorder="1" applyAlignment="1" applyProtection="1">
      <alignment horizontal="center" vertical="center" wrapText="1"/>
      <protection locked="0"/>
    </xf>
    <xf numFmtId="0" fontId="5" fillId="16" borderId="26" xfId="0" applyFont="1" applyFill="1" applyBorder="1" applyAlignment="1" applyProtection="1">
      <alignment horizontal="center" vertical="center" wrapText="1"/>
      <protection locked="0"/>
    </xf>
    <xf numFmtId="16" fontId="40" fillId="15" borderId="26" xfId="0" applyNumberFormat="1" applyFont="1" applyFill="1" applyBorder="1" applyAlignment="1" applyProtection="1">
      <alignment horizontal="left" vertical="top" wrapText="1"/>
      <protection locked="0"/>
    </xf>
  </cellXfs>
  <cellStyles count="3">
    <cellStyle name="Hipervínculo" xfId="2" builtinId="8"/>
    <cellStyle name="Normal" xfId="0" builtinId="0"/>
    <cellStyle name="Normal 2 4" xfId="1" xr:uid="{00000000-0005-0000-0000-000001000000}"/>
  </cellStyles>
  <dxfs count="11">
    <dxf>
      <font>
        <color rgb="FF9C0006"/>
      </font>
    </dxf>
    <dxf>
      <font>
        <color rgb="FF9C0006"/>
      </font>
    </dxf>
    <dxf>
      <font>
        <color rgb="FF9C0006"/>
      </font>
    </dxf>
    <dxf>
      <font>
        <color rgb="FF9C0006"/>
      </font>
    </dxf>
    <dxf>
      <font>
        <color rgb="FF9C0006"/>
      </font>
    </dxf>
    <dxf>
      <font>
        <color rgb="FF9C0006"/>
      </font>
    </dxf>
    <dxf>
      <font>
        <color rgb="FF9C0006"/>
      </font>
    </dxf>
    <dxf>
      <font>
        <color rgb="FF9C0006"/>
      </font>
      <fill>
        <patternFill>
          <bgColor rgb="FFFFC7CE"/>
        </patternFill>
      </fill>
    </dxf>
    <dxf>
      <font>
        <color rgb="FF9C0006"/>
      </font>
    </dxf>
    <dxf>
      <font>
        <color rgb="FF9C0006"/>
      </font>
    </dxf>
    <dxf>
      <font>
        <color rgb="FF9C0006"/>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spcFirstLastPara="1" vertOverflow="ellipsis" vert="horz" wrap="square" anchor="ctr" anchorCtr="1"/>
          <a:lstStyle/>
          <a:p>
            <a:pPr>
              <a:defRPr sz="1600" b="1" i="0" strike="noStrike" kern="1200" spc="0" baseline="0">
                <a:solidFill>
                  <a:schemeClr val="bg1">
                    <a:lumMod val="50000"/>
                  </a:schemeClr>
                </a:solidFill>
                <a:latin typeface="Garamond" panose="02020404030301010803" pitchFamily="18" charset="0"/>
                <a:ea typeface="+mn-ea"/>
                <a:cs typeface="+mn-cs"/>
              </a:defRPr>
            </a:pPr>
            <a:r>
              <a:rPr lang="en-GB" sz="1600" b="1">
                <a:latin typeface="Garamond" panose="02020404030301010803" pitchFamily="18" charset="0"/>
              </a:rPr>
              <a:t>CASH FLOW</a:t>
            </a:r>
          </a:p>
        </c:rich>
      </c:tx>
      <c:overlay val="0"/>
      <c:spPr>
        <a:noFill/>
        <a:ln>
          <a:noFill/>
          <a:prstDash val="solid"/>
        </a:ln>
      </c:spPr>
    </c:title>
    <c:autoTitleDeleted val="0"/>
    <c:plotArea>
      <c:layout>
        <c:manualLayout>
          <c:layoutTarget val="inner"/>
          <c:xMode val="edge"/>
          <c:yMode val="edge"/>
          <c:x val="5.1713445995350063E-2"/>
          <c:y val="0.13851460472068061"/>
          <c:w val="0.90491819921474004"/>
          <c:h val="0.6678170212853185"/>
        </c:manualLayout>
      </c:layout>
      <c:barChart>
        <c:barDir val="col"/>
        <c:grouping val="clustered"/>
        <c:varyColors val="0"/>
        <c:ser>
          <c:idx val="0"/>
          <c:order val="0"/>
          <c:tx>
            <c:strRef>
              <c:f>'ANALISIS '!$B$13</c:f>
              <c:strCache>
                <c:ptCount val="1"/>
                <c:pt idx="0">
                  <c:v>CF operaciones</c:v>
                </c:pt>
              </c:strCache>
            </c:strRef>
          </c:tx>
          <c:spPr>
            <a:solidFill>
              <a:schemeClr val="bg1">
                <a:lumMod val="75000"/>
              </a:schemeClr>
            </a:solidFill>
            <a:ln>
              <a:noFill/>
              <a:prstDash val="solid"/>
            </a:ln>
          </c:spPr>
          <c:invertIfNegative val="0"/>
          <c:cat>
            <c:strRef>
              <c:f>'ANALISIS '!$C$12:$H$12</c:f>
              <c:strCache>
                <c:ptCount val="6"/>
                <c:pt idx="0">
                  <c:v>AÑO 0</c:v>
                </c:pt>
                <c:pt idx="1">
                  <c:v>AÑO 1</c:v>
                </c:pt>
                <c:pt idx="2">
                  <c:v>AÑO 2</c:v>
                </c:pt>
                <c:pt idx="3">
                  <c:v>AÑO 3</c:v>
                </c:pt>
                <c:pt idx="4">
                  <c:v>AÑO 4</c:v>
                </c:pt>
                <c:pt idx="5">
                  <c:v>AÑO 5</c:v>
                </c:pt>
              </c:strCache>
            </c:strRef>
          </c:cat>
          <c:val>
            <c:numRef>
              <c:f>'ANALISIS '!$C$13:$H$13</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0823-44F7-9A6F-8E8C30F2E1E0}"/>
            </c:ext>
          </c:extLst>
        </c:ser>
        <c:ser>
          <c:idx val="1"/>
          <c:order val="1"/>
          <c:tx>
            <c:strRef>
              <c:f>'ANALISIS '!$B$17</c:f>
              <c:strCache>
                <c:ptCount val="1"/>
                <c:pt idx="0">
                  <c:v>CF ACUMULADO</c:v>
                </c:pt>
              </c:strCache>
            </c:strRef>
          </c:tx>
          <c:spPr>
            <a:solidFill>
              <a:schemeClr val="accent6">
                <a:shade val="58000"/>
              </a:schemeClr>
            </a:solidFill>
            <a:ln>
              <a:solidFill>
                <a:srgbClr val="7030A0"/>
              </a:solidFill>
              <a:prstDash val="solid"/>
            </a:ln>
          </c:spPr>
          <c:invertIfNegative val="0"/>
          <c:cat>
            <c:strRef>
              <c:f>'ANALISIS '!$C$12:$H$12</c:f>
              <c:strCache>
                <c:ptCount val="6"/>
                <c:pt idx="0">
                  <c:v>AÑO 0</c:v>
                </c:pt>
                <c:pt idx="1">
                  <c:v>AÑO 1</c:v>
                </c:pt>
                <c:pt idx="2">
                  <c:v>AÑO 2</c:v>
                </c:pt>
                <c:pt idx="3">
                  <c:v>AÑO 3</c:v>
                </c:pt>
                <c:pt idx="4">
                  <c:v>AÑO 4</c:v>
                </c:pt>
                <c:pt idx="5">
                  <c:v>AÑO 5</c:v>
                </c:pt>
              </c:strCache>
            </c:strRef>
          </c:cat>
          <c:val>
            <c:numRef>
              <c:f>'ANALISIS '!$C$17:$H$17</c:f>
              <c:numCache>
                <c:formatCode>#,##0</c:formatCode>
                <c:ptCount val="6"/>
                <c:pt idx="0">
                  <c:v>1000</c:v>
                </c:pt>
                <c:pt idx="1">
                  <c:v>1000</c:v>
                </c:pt>
                <c:pt idx="2">
                  <c:v>1000</c:v>
                </c:pt>
                <c:pt idx="3">
                  <c:v>1000</c:v>
                </c:pt>
                <c:pt idx="4">
                  <c:v>1000</c:v>
                </c:pt>
                <c:pt idx="5">
                  <c:v>1000</c:v>
                </c:pt>
              </c:numCache>
            </c:numRef>
          </c:val>
          <c:extLst>
            <c:ext xmlns:c16="http://schemas.microsoft.com/office/drawing/2014/chart" uri="{C3380CC4-5D6E-409C-BE32-E72D297353CC}">
              <c16:uniqueId val="{00000001-0823-44F7-9A6F-8E8C30F2E1E0}"/>
            </c:ext>
          </c:extLst>
        </c:ser>
        <c:dLbls>
          <c:showLegendKey val="0"/>
          <c:showVal val="0"/>
          <c:showCatName val="0"/>
          <c:showSerName val="0"/>
          <c:showPercent val="0"/>
          <c:showBubbleSize val="0"/>
        </c:dLbls>
        <c:gapWidth val="75"/>
        <c:axId val="1299512463"/>
        <c:axId val="796097647"/>
      </c:barChart>
      <c:catAx>
        <c:axId val="1299512463"/>
        <c:scaling>
          <c:orientation val="minMax"/>
        </c:scaling>
        <c:delete val="1"/>
        <c:axPos val="b"/>
        <c:majorGridlines>
          <c:spPr>
            <a:ln w="9525" cap="flat" cmpd="sng" algn="ctr">
              <a:solidFill>
                <a:schemeClr val="tx1">
                  <a:lumMod val="15000"/>
                  <a:lumOff val="85000"/>
                </a:schemeClr>
              </a:solidFill>
              <a:prstDash val="solid"/>
              <a:round/>
            </a:ln>
          </c:spPr>
        </c:majorGridlines>
        <c:title>
          <c:tx>
            <c:rich>
              <a:bodyPr rot="0" spcFirstLastPara="1" vertOverflow="ellipsis" vert="horz" wrap="square" anchor="ctr" anchorCtr="1"/>
              <a:lstStyle/>
              <a:p>
                <a:pPr>
                  <a:defRPr sz="1000" b="0" i="0" strike="noStrike" kern="1200" baseline="0">
                    <a:solidFill>
                      <a:schemeClr val="bg1">
                        <a:lumMod val="50000"/>
                      </a:schemeClr>
                    </a:solidFill>
                    <a:latin typeface="+mn-lt"/>
                    <a:ea typeface="+mn-ea"/>
                    <a:cs typeface="+mn-cs"/>
                  </a:defRPr>
                </a:pPr>
                <a:r>
                  <a:rPr lang="en-GB"/>
                  <a:t>AÑOS 1 AL 5</a:t>
                </a:r>
              </a:p>
            </c:rich>
          </c:tx>
          <c:overlay val="0"/>
          <c:spPr>
            <a:noFill/>
            <a:ln>
              <a:noFill/>
              <a:prstDash val="solid"/>
            </a:ln>
          </c:spPr>
        </c:title>
        <c:numFmt formatCode="General" sourceLinked="1"/>
        <c:majorTickMark val="none"/>
        <c:minorTickMark val="none"/>
        <c:tickLblPos val="nextTo"/>
        <c:crossAx val="796097647"/>
        <c:crosses val="autoZero"/>
        <c:auto val="1"/>
        <c:lblAlgn val="ctr"/>
        <c:lblOffset val="100"/>
        <c:noMultiLvlLbl val="1"/>
      </c:catAx>
      <c:valAx>
        <c:axId val="796097647"/>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out"/>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bg1">
                    <a:lumMod val="50000"/>
                  </a:schemeClr>
                </a:solidFill>
                <a:latin typeface="+mn-lt"/>
                <a:ea typeface="+mn-ea"/>
                <a:cs typeface="+mn-cs"/>
              </a:defRPr>
            </a:pPr>
            <a:endParaRPr lang="en-ES"/>
          </a:p>
        </c:txPr>
        <c:crossAx val="1299512463"/>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bg1">
                  <a:lumMod val="50000"/>
                </a:schemeClr>
              </a:solidFill>
              <a:latin typeface="+mn-lt"/>
              <a:ea typeface="+mn-ea"/>
              <a:cs typeface="+mn-cs"/>
            </a:defRPr>
          </a:pPr>
          <a:endParaRPr lang="en-ES"/>
        </a:p>
      </c:txPr>
    </c:legend>
    <c:plotVisOnly val="1"/>
    <c:dispBlanksAs val="gap"/>
    <c:showDLblsOverMax val="1"/>
  </c:chart>
  <c:spPr>
    <a:solidFill>
      <a:schemeClr val="bg1"/>
    </a:solidFill>
    <a:ln w="9525" cap="flat" cmpd="sng" algn="ctr">
      <a:solidFill>
        <a:srgbClr val="00B050"/>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spcFirstLastPara="1" vertOverflow="ellipsis" vert="horz" wrap="square" anchor="ctr" anchorCtr="1"/>
          <a:lstStyle/>
          <a:p>
            <a:pPr>
              <a:defRPr sz="1600" b="1" i="0" strike="noStrike" kern="1200" spc="100" baseline="0">
                <a:solidFill>
                  <a:schemeClr val="bg1">
                    <a:lumMod val="50000"/>
                  </a:schemeClr>
                </a:solidFill>
                <a:latin typeface="Garamond" panose="02020404030301010803" pitchFamily="18" charset="0"/>
                <a:ea typeface="+mn-ea"/>
                <a:cs typeface="+mn-cs"/>
              </a:defRPr>
            </a:pPr>
            <a:r>
              <a:rPr lang="en-GB" sz="1600">
                <a:solidFill>
                  <a:schemeClr val="bg1">
                    <a:lumMod val="50000"/>
                  </a:schemeClr>
                </a:solidFill>
                <a:latin typeface="Garamond" panose="02020404030301010803" pitchFamily="18" charset="0"/>
              </a:rPr>
              <a:t>PUNTO</a:t>
            </a:r>
            <a:r>
              <a:rPr lang="en-GB" sz="1600" baseline="0">
                <a:solidFill>
                  <a:schemeClr val="bg1">
                    <a:lumMod val="50000"/>
                  </a:schemeClr>
                </a:solidFill>
                <a:latin typeface="Garamond" panose="02020404030301010803" pitchFamily="18" charset="0"/>
              </a:rPr>
              <a:t> MUERTO</a:t>
            </a:r>
            <a:endParaRPr lang="en-GB" sz="1600">
              <a:solidFill>
                <a:schemeClr val="bg1">
                  <a:lumMod val="50000"/>
                </a:schemeClr>
              </a:solidFill>
              <a:latin typeface="Garamond" panose="02020404030301010803" pitchFamily="18" charset="0"/>
            </a:endParaRPr>
          </a:p>
        </c:rich>
      </c:tx>
      <c:layout>
        <c:manualLayout>
          <c:xMode val="edge"/>
          <c:yMode val="edge"/>
          <c:x val="0.33883220835577033"/>
          <c:y val="1.8320608925108239E-2"/>
        </c:manualLayout>
      </c:layout>
      <c:overlay val="0"/>
      <c:spPr>
        <a:noFill/>
        <a:ln>
          <a:noFill/>
          <a:prstDash val="solid"/>
        </a:ln>
      </c:spPr>
    </c:title>
    <c:autoTitleDeleted val="0"/>
    <c:plotArea>
      <c:layout/>
      <c:lineChart>
        <c:grouping val="standard"/>
        <c:varyColors val="0"/>
        <c:ser>
          <c:idx val="4"/>
          <c:order val="0"/>
          <c:tx>
            <c:strRef>
              <c:f>'ANALISIS '!$B$47</c:f>
              <c:strCache>
                <c:ptCount val="1"/>
                <c:pt idx="0">
                  <c:v>Ventas</c:v>
                </c:pt>
              </c:strCache>
            </c:strRef>
          </c:tx>
          <c:spPr>
            <a:ln w="28575" cap="rnd">
              <a:solidFill>
                <a:srgbClr val="00B050"/>
              </a:solidFill>
              <a:prstDash val="solid"/>
              <a:round/>
            </a:ln>
          </c:spPr>
          <c:marker>
            <c:symbol val="none"/>
          </c:marker>
          <c:cat>
            <c:strRef>
              <c:f>'ANALISIS '!$C$42:$G$42</c:f>
              <c:strCache>
                <c:ptCount val="5"/>
                <c:pt idx="0">
                  <c:v>AÑO 1</c:v>
                </c:pt>
                <c:pt idx="1">
                  <c:v>AÑO 2</c:v>
                </c:pt>
                <c:pt idx="2">
                  <c:v>AÑO 3</c:v>
                </c:pt>
                <c:pt idx="3">
                  <c:v>AÑO 4</c:v>
                </c:pt>
                <c:pt idx="4">
                  <c:v>AÑO 5</c:v>
                </c:pt>
              </c:strCache>
            </c:strRef>
          </c:cat>
          <c:val>
            <c:numRef>
              <c:f>'ANALISIS '!$C$47:$G$47</c:f>
              <c:numCache>
                <c:formatCode>#,##0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0-ADE8-4D28-8E80-0110E3ED7447}"/>
            </c:ext>
          </c:extLst>
        </c:ser>
        <c:ser>
          <c:idx val="5"/>
          <c:order val="1"/>
          <c:tx>
            <c:strRef>
              <c:f>'ANALISIS '!$B$49</c:f>
              <c:strCache>
                <c:ptCount val="1"/>
                <c:pt idx="0">
                  <c:v>Gastos fijos</c:v>
                </c:pt>
              </c:strCache>
            </c:strRef>
          </c:tx>
          <c:spPr>
            <a:ln w="34925" cap="rnd">
              <a:solidFill>
                <a:schemeClr val="accent1">
                  <a:lumMod val="60000"/>
                </a:schemeClr>
              </a:solidFill>
              <a:prstDash val="solid"/>
              <a:round/>
            </a:ln>
          </c:spPr>
          <c:marker>
            <c:symbol val="none"/>
          </c:marker>
          <c:cat>
            <c:strRef>
              <c:f>'ANALISIS '!$C$42:$G$42</c:f>
              <c:strCache>
                <c:ptCount val="5"/>
                <c:pt idx="0">
                  <c:v>AÑO 1</c:v>
                </c:pt>
                <c:pt idx="1">
                  <c:v>AÑO 2</c:v>
                </c:pt>
                <c:pt idx="2">
                  <c:v>AÑO 3</c:v>
                </c:pt>
                <c:pt idx="3">
                  <c:v>AÑO 4</c:v>
                </c:pt>
                <c:pt idx="4">
                  <c:v>AÑO 5</c:v>
                </c:pt>
              </c:strCache>
            </c:strRef>
          </c:cat>
          <c:val>
            <c:numRef>
              <c:f>'ANALISIS '!$C$49:$G$49</c:f>
              <c:numCache>
                <c:formatCode>#,##0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1-ADE8-4D28-8E80-0110E3ED7447}"/>
            </c:ext>
          </c:extLst>
        </c:ser>
        <c:ser>
          <c:idx val="6"/>
          <c:order val="2"/>
          <c:tx>
            <c:strRef>
              <c:f>'ANALISIS '!$B$50</c:f>
              <c:strCache>
                <c:ptCount val="1"/>
                <c:pt idx="0">
                  <c:v>Gastos fijos + costes variables de las ventas</c:v>
                </c:pt>
              </c:strCache>
            </c:strRef>
          </c:tx>
          <c:spPr>
            <a:ln w="34925" cap="rnd">
              <a:solidFill>
                <a:schemeClr val="accent2">
                  <a:lumMod val="60000"/>
                </a:schemeClr>
              </a:solidFill>
              <a:prstDash val="solid"/>
              <a:round/>
            </a:ln>
          </c:spPr>
          <c:marker>
            <c:symbol val="none"/>
          </c:marker>
          <c:cat>
            <c:strRef>
              <c:f>'ANALISIS '!$C$42:$G$42</c:f>
              <c:strCache>
                <c:ptCount val="5"/>
                <c:pt idx="0">
                  <c:v>AÑO 1</c:v>
                </c:pt>
                <c:pt idx="1">
                  <c:v>AÑO 2</c:v>
                </c:pt>
                <c:pt idx="2">
                  <c:v>AÑO 3</c:v>
                </c:pt>
                <c:pt idx="3">
                  <c:v>AÑO 4</c:v>
                </c:pt>
                <c:pt idx="4">
                  <c:v>AÑO 5</c:v>
                </c:pt>
              </c:strCache>
            </c:strRef>
          </c:cat>
          <c:val>
            <c:numRef>
              <c:f>'ANALISIS '!$C$50:$G$50</c:f>
              <c:numCache>
                <c:formatCode>#,##0</c:formatCode>
                <c:ptCount val="5"/>
                <c:pt idx="0">
                  <c:v>0</c:v>
                </c:pt>
                <c:pt idx="1">
                  <c:v>0</c:v>
                </c:pt>
                <c:pt idx="2">
                  <c:v>0</c:v>
                </c:pt>
                <c:pt idx="3">
                  <c:v>0</c:v>
                </c:pt>
                <c:pt idx="4">
                  <c:v>0</c:v>
                </c:pt>
              </c:numCache>
            </c:numRef>
          </c:val>
          <c:smooth val="0"/>
          <c:extLst>
            <c:ext xmlns:c16="http://schemas.microsoft.com/office/drawing/2014/chart" uri="{C3380CC4-5D6E-409C-BE32-E72D297353CC}">
              <c16:uniqueId val="{00000002-ADE8-4D28-8E80-0110E3ED7447}"/>
            </c:ext>
          </c:extLst>
        </c:ser>
        <c:dLbls>
          <c:showLegendKey val="0"/>
          <c:showVal val="0"/>
          <c:showCatName val="0"/>
          <c:showSerName val="0"/>
          <c:showPercent val="0"/>
          <c:showBubbleSize val="0"/>
        </c:dLbls>
        <c:smooth val="0"/>
        <c:axId val="1270823567"/>
        <c:axId val="563517759"/>
      </c:lineChart>
      <c:catAx>
        <c:axId val="1270823567"/>
        <c:scaling>
          <c:orientation val="minMax"/>
        </c:scaling>
        <c:delete val="1"/>
        <c:axPos val="b"/>
        <c:majorGridlines>
          <c:spPr>
            <a:ln w="9525" cap="flat" cmpd="sng" algn="ctr">
              <a:solidFill>
                <a:schemeClr val="lt1">
                  <a:alpha val="10000"/>
                  <a:lumMod val="95000"/>
                </a:schemeClr>
              </a:solidFill>
              <a:prstDash val="solid"/>
              <a:round/>
            </a:ln>
          </c:spPr>
        </c:majorGridlines>
        <c:title>
          <c:tx>
            <c:rich>
              <a:bodyPr rot="0" spcFirstLastPara="1" vertOverflow="ellipsis" vert="horz" wrap="square" anchor="ctr" anchorCtr="1"/>
              <a:lstStyle/>
              <a:p>
                <a:pPr>
                  <a:defRPr sz="900" b="0" i="0" strike="noStrike" kern="1200" cap="all" baseline="0">
                    <a:solidFill>
                      <a:schemeClr val="bg1">
                        <a:lumMod val="50000"/>
                      </a:schemeClr>
                    </a:solidFill>
                    <a:latin typeface="+mn-lt"/>
                    <a:ea typeface="+mn-ea"/>
                    <a:cs typeface="+mn-cs"/>
                  </a:defRPr>
                </a:pPr>
                <a:r>
                  <a:rPr lang="en-GB" b="0"/>
                  <a:t>AÑOS DEL 1</a:t>
                </a:r>
                <a:r>
                  <a:rPr lang="en-GB" b="0" baseline="0"/>
                  <a:t> AL 5 </a:t>
                </a:r>
                <a:endParaRPr lang="en-GB" b="0"/>
              </a:p>
            </c:rich>
          </c:tx>
          <c:overlay val="0"/>
          <c:spPr>
            <a:noFill/>
            <a:ln>
              <a:noFill/>
              <a:prstDash val="solid"/>
            </a:ln>
          </c:spPr>
        </c:title>
        <c:numFmt formatCode="General" sourceLinked="1"/>
        <c:majorTickMark val="none"/>
        <c:minorTickMark val="none"/>
        <c:tickLblPos val="nextTo"/>
        <c:crossAx val="563517759"/>
        <c:crosses val="autoZero"/>
        <c:auto val="1"/>
        <c:lblAlgn val="ctr"/>
        <c:lblOffset val="100"/>
        <c:noMultiLvlLbl val="0"/>
      </c:catAx>
      <c:valAx>
        <c:axId val="563517759"/>
        <c:scaling>
          <c:orientation val="minMax"/>
        </c:scaling>
        <c:delete val="0"/>
        <c:axPos val="l"/>
        <c:majorGridlines>
          <c:spPr>
            <a:ln w="9525" cap="flat" cmpd="sng" algn="ctr">
              <a:solidFill>
                <a:schemeClr val="lt1">
                  <a:alpha val="10000"/>
                  <a:lumMod val="95000"/>
                </a:schemeClr>
              </a:solidFill>
              <a:prstDash val="solid"/>
              <a:round/>
            </a:ln>
          </c:spPr>
        </c:majorGridlines>
        <c:minorGridlines>
          <c:spPr>
            <a:ln>
              <a:solidFill>
                <a:schemeClr val="lt1">
                  <a:alpha val="5000"/>
                  <a:lumMod val="95000"/>
                </a:schemeClr>
              </a:solidFill>
              <a:prstDash val="solid"/>
            </a:ln>
          </c:spPr>
        </c:min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bg1">
                    <a:lumMod val="50000"/>
                  </a:schemeClr>
                </a:solidFill>
                <a:latin typeface="+mn-lt"/>
                <a:ea typeface="+mn-ea"/>
                <a:cs typeface="+mn-cs"/>
              </a:defRPr>
            </a:pPr>
            <a:endParaRPr lang="en-ES"/>
          </a:p>
        </c:txPr>
        <c:crossAx val="1270823567"/>
        <c:crosses val="autoZero"/>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bg1">
                  <a:lumMod val="50000"/>
                </a:schemeClr>
              </a:solidFill>
              <a:latin typeface="+mn-lt"/>
              <a:ea typeface="+mn-ea"/>
              <a:cs typeface="+mn-cs"/>
            </a:defRPr>
          </a:pPr>
          <a:endParaRPr lang="en-ES"/>
        </a:p>
      </c:txPr>
    </c:legend>
    <c:plotVisOnly val="1"/>
    <c:dispBlanksAs val="gap"/>
    <c:showDLblsOverMax val="1"/>
  </c:chart>
  <c:spPr>
    <a:solidFill>
      <a:schemeClr val="bg1"/>
    </a:solidFill>
    <a:ln>
      <a:solidFill>
        <a:srgbClr val="00B050"/>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spcFirstLastPara="1" vertOverflow="ellipsis" vert="horz" wrap="square" anchor="ctr" anchorCtr="1"/>
          <a:lstStyle/>
          <a:p>
            <a:pPr>
              <a:defRPr sz="1600" b="1" i="0" strike="noStrike" kern="1200" spc="100" baseline="0">
                <a:solidFill>
                  <a:schemeClr val="bg1">
                    <a:lumMod val="50000"/>
                  </a:schemeClr>
                </a:solidFill>
                <a:latin typeface="Garamond" panose="02020404030301010803" pitchFamily="18" charset="0"/>
                <a:ea typeface="+mn-ea"/>
                <a:cs typeface="+mn-cs"/>
              </a:defRPr>
            </a:pPr>
            <a:r>
              <a:rPr lang="en-GB">
                <a:latin typeface="Garamond" panose="02020404030301010803" pitchFamily="18" charset="0"/>
              </a:rPr>
              <a:t>VENTAS </a:t>
            </a:r>
          </a:p>
        </c:rich>
      </c:tx>
      <c:overlay val="0"/>
      <c:spPr>
        <a:noFill/>
        <a:ln>
          <a:noFill/>
          <a:prstDash val="solid"/>
        </a:ln>
      </c:spPr>
    </c:title>
    <c:autoTitleDeleted val="0"/>
    <c:plotArea>
      <c:layout/>
      <c:areaChart>
        <c:grouping val="stacked"/>
        <c:varyColors val="0"/>
        <c:ser>
          <c:idx val="0"/>
          <c:order val="0"/>
          <c:tx>
            <c:strRef>
              <c:f>'ANALISIS '!$B$43</c:f>
              <c:strCache>
                <c:ptCount val="1"/>
                <c:pt idx="0">
                  <c:v># tipo A</c:v>
                </c:pt>
              </c:strCache>
            </c:strRef>
          </c:tx>
          <c:spPr>
            <a:solidFill>
              <a:schemeClr val="accent6">
                <a:lumMod val="20000"/>
                <a:lumOff val="80000"/>
              </a:schemeClr>
            </a:solidFill>
            <a:ln>
              <a:noFill/>
              <a:prstDash val="solid"/>
            </a:ln>
          </c:spPr>
          <c:cat>
            <c:strRef>
              <c:f>'ANALISIS '!$C$42:$G$42</c:f>
              <c:strCache>
                <c:ptCount val="5"/>
                <c:pt idx="0">
                  <c:v>AÑO 1</c:v>
                </c:pt>
                <c:pt idx="1">
                  <c:v>AÑO 2</c:v>
                </c:pt>
                <c:pt idx="2">
                  <c:v>AÑO 3</c:v>
                </c:pt>
                <c:pt idx="3">
                  <c:v>AÑO 4</c:v>
                </c:pt>
                <c:pt idx="4">
                  <c:v>AÑO 5</c:v>
                </c:pt>
              </c:strCache>
            </c:strRef>
          </c:cat>
          <c:val>
            <c:numRef>
              <c:f>'ANALISIS '!$C$43:$G$43</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BAB1-442A-B9C2-7BB068AD0066}"/>
            </c:ext>
          </c:extLst>
        </c:ser>
        <c:ser>
          <c:idx val="1"/>
          <c:order val="1"/>
          <c:tx>
            <c:strRef>
              <c:f>'ANALISIS '!$B$44</c:f>
              <c:strCache>
                <c:ptCount val="1"/>
                <c:pt idx="0">
                  <c:v># tipo B</c:v>
                </c:pt>
              </c:strCache>
            </c:strRef>
          </c:tx>
          <c:spPr>
            <a:solidFill>
              <a:srgbClr val="FFFFD9"/>
            </a:solidFill>
            <a:ln>
              <a:noFill/>
              <a:prstDash val="solid"/>
            </a:ln>
          </c:spPr>
          <c:cat>
            <c:strRef>
              <c:f>'ANALISIS '!$C$42:$G$42</c:f>
              <c:strCache>
                <c:ptCount val="5"/>
                <c:pt idx="0">
                  <c:v>AÑO 1</c:v>
                </c:pt>
                <c:pt idx="1">
                  <c:v>AÑO 2</c:v>
                </c:pt>
                <c:pt idx="2">
                  <c:v>AÑO 3</c:v>
                </c:pt>
                <c:pt idx="3">
                  <c:v>AÑO 4</c:v>
                </c:pt>
                <c:pt idx="4">
                  <c:v>AÑO 5</c:v>
                </c:pt>
              </c:strCache>
            </c:strRef>
          </c:cat>
          <c:val>
            <c:numRef>
              <c:f>'ANALISIS '!$C$44:$G$44</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1-BAB1-442A-B9C2-7BB068AD0066}"/>
            </c:ext>
          </c:extLst>
        </c:ser>
        <c:ser>
          <c:idx val="2"/>
          <c:order val="2"/>
          <c:tx>
            <c:strRef>
              <c:f>'ANALISIS '!$B$45</c:f>
              <c:strCache>
                <c:ptCount val="1"/>
                <c:pt idx="0">
                  <c:v># tipo C</c:v>
                </c:pt>
              </c:strCache>
            </c:strRef>
          </c:tx>
          <c:spPr>
            <a:solidFill>
              <a:schemeClr val="accent6">
                <a:lumMod val="60000"/>
                <a:lumOff val="40000"/>
              </a:schemeClr>
            </a:solidFill>
            <a:ln>
              <a:noFill/>
              <a:prstDash val="solid"/>
            </a:ln>
          </c:spPr>
          <c:cat>
            <c:strRef>
              <c:f>'ANALISIS '!$C$42:$G$42</c:f>
              <c:strCache>
                <c:ptCount val="5"/>
                <c:pt idx="0">
                  <c:v>AÑO 1</c:v>
                </c:pt>
                <c:pt idx="1">
                  <c:v>AÑO 2</c:v>
                </c:pt>
                <c:pt idx="2">
                  <c:v>AÑO 3</c:v>
                </c:pt>
                <c:pt idx="3">
                  <c:v>AÑO 4</c:v>
                </c:pt>
                <c:pt idx="4">
                  <c:v>AÑO 5</c:v>
                </c:pt>
              </c:strCache>
            </c:strRef>
          </c:cat>
          <c:val>
            <c:numRef>
              <c:f>'ANALISIS '!$C$45:$G$45</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2-BAB1-442A-B9C2-7BB068AD0066}"/>
            </c:ext>
          </c:extLst>
        </c:ser>
        <c:dLbls>
          <c:showLegendKey val="0"/>
          <c:showVal val="0"/>
          <c:showCatName val="0"/>
          <c:showSerName val="0"/>
          <c:showPercent val="0"/>
          <c:showBubbleSize val="0"/>
        </c:dLbls>
        <c:axId val="10"/>
        <c:axId val="100"/>
      </c:areaChart>
      <c:catAx>
        <c:axId val="10"/>
        <c:scaling>
          <c:orientation val="minMax"/>
        </c:scaling>
        <c:delete val="1"/>
        <c:axPos val="b"/>
        <c:numFmt formatCode="General" sourceLinked="0"/>
        <c:majorTickMark val="none"/>
        <c:minorTickMark val="none"/>
        <c:tickLblPos val="nextTo"/>
        <c:crossAx val="100"/>
        <c:crosses val="autoZero"/>
        <c:auto val="1"/>
        <c:lblAlgn val="ctr"/>
        <c:lblOffset val="100"/>
        <c:noMultiLvlLbl val="1"/>
      </c:catAx>
      <c:valAx>
        <c:axId val="100"/>
        <c:scaling>
          <c:orientation val="minMax"/>
        </c:scaling>
        <c:delete val="1"/>
        <c:axPos val="l"/>
        <c:majorGridlines/>
        <c:numFmt formatCode="#,##0" sourceLinked="1"/>
        <c:majorTickMark val="none"/>
        <c:minorTickMark val="none"/>
        <c:tickLblPos val="nextTo"/>
        <c:crossAx val="10"/>
        <c:crosses val="autoZero"/>
        <c:crossBetween val="midCat"/>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bg1">
                  <a:lumMod val="50000"/>
                </a:schemeClr>
              </a:solidFill>
              <a:latin typeface="+mn-lt"/>
              <a:ea typeface="+mn-ea"/>
              <a:cs typeface="+mn-cs"/>
            </a:defRPr>
          </a:pPr>
          <a:endParaRPr lang="en-ES"/>
        </a:p>
      </c:txPr>
    </c:legend>
    <c:plotVisOnly val="1"/>
    <c:dispBlanksAs val="zero"/>
    <c:showDLblsOverMax val="1"/>
  </c:chart>
  <c:spPr>
    <a:solidFill>
      <a:schemeClr val="bg1"/>
    </a:solidFill>
    <a:ln>
      <a:solidFill>
        <a:srgbClr val="00B050"/>
      </a:solidFill>
      <a:prstDash val="soli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spcFirstLastPara="1" vertOverflow="ellipsis" vert="horz" wrap="square" anchor="ctr" anchorCtr="1"/>
          <a:lstStyle/>
          <a:p>
            <a:pPr>
              <a:defRPr sz="1600" b="1" i="0" strike="noStrike" kern="1200" baseline="0">
                <a:solidFill>
                  <a:schemeClr val="tx1">
                    <a:lumMod val="65000"/>
                    <a:lumOff val="35000"/>
                  </a:schemeClr>
                </a:solidFill>
                <a:latin typeface="Garamond" panose="02020404030301010803" pitchFamily="18" charset="0"/>
                <a:ea typeface="+mn-ea"/>
                <a:cs typeface="+mn-cs"/>
              </a:defRPr>
            </a:pPr>
            <a:r>
              <a:rPr lang="en-GB">
                <a:latin typeface="Garamond" panose="02020404030301010803" pitchFamily="18" charset="0"/>
              </a:rPr>
              <a:t>MARGEN</a:t>
            </a:r>
          </a:p>
        </c:rich>
      </c:tx>
      <c:overlay val="0"/>
      <c:spPr>
        <a:noFill/>
        <a:ln>
          <a:noFill/>
          <a:prstDash val="solid"/>
        </a:ln>
      </c:spPr>
    </c:title>
    <c:autoTitleDeleted val="0"/>
    <c:plotArea>
      <c:layout/>
      <c:barChart>
        <c:barDir val="col"/>
        <c:grouping val="clustered"/>
        <c:varyColors val="0"/>
        <c:ser>
          <c:idx val="5"/>
          <c:order val="0"/>
          <c:tx>
            <c:strRef>
              <c:f>'ANALISIS '!$B$39</c:f>
              <c:strCache>
                <c:ptCount val="1"/>
                <c:pt idx="0">
                  <c:v>Margen de BENEFICIO</c:v>
                </c:pt>
              </c:strCache>
            </c:strRef>
          </c:tx>
          <c:spPr>
            <a:gradFill rotWithShape="1">
              <a:gsLst>
                <a:gs pos="0">
                  <a:schemeClr val="accent6">
                    <a:tint val="94000"/>
                    <a:satMod val="103000"/>
                    <a:lumMod val="102000"/>
                  </a:schemeClr>
                </a:gs>
                <a:gs pos="50000">
                  <a:schemeClr val="accent6">
                    <a:shade val="100000"/>
                    <a:satMod val="110000"/>
                    <a:lumMod val="100000"/>
                  </a:schemeClr>
                </a:gs>
                <a:gs pos="100000">
                  <a:schemeClr val="accent6">
                    <a:shade val="78000"/>
                    <a:satMod val="120000"/>
                    <a:lumMod val="99000"/>
                  </a:schemeClr>
                </a:gs>
              </a:gsLst>
              <a:lin ang="5400000" scaled="0"/>
            </a:gradFill>
            <a:ln>
              <a:noFill/>
              <a:prstDash val="solid"/>
            </a:ln>
          </c:spPr>
          <c:invertIfNegative val="0"/>
          <c:cat>
            <c:strRef>
              <c:f>'ANALISIS '!$C$33:$G$33</c:f>
              <c:strCache>
                <c:ptCount val="5"/>
                <c:pt idx="0">
                  <c:v>AÑO 1</c:v>
                </c:pt>
                <c:pt idx="1">
                  <c:v>AÑO 2</c:v>
                </c:pt>
                <c:pt idx="2">
                  <c:v>AÑO 3</c:v>
                </c:pt>
                <c:pt idx="3">
                  <c:v>AÑO 4</c:v>
                </c:pt>
                <c:pt idx="4">
                  <c:v>AÑO 5</c:v>
                </c:pt>
              </c:strCache>
            </c:strRef>
          </c:cat>
          <c:val>
            <c:numRef>
              <c:f>'ANALISIS '!$C$39:$G$39</c:f>
              <c:numCache>
                <c:formatCode>0%</c:formatCode>
                <c:ptCount val="5"/>
                <c:pt idx="0">
                  <c:v>0</c:v>
                </c:pt>
                <c:pt idx="1">
                  <c:v>0</c:v>
                </c:pt>
                <c:pt idx="2">
                  <c:v>0</c:v>
                </c:pt>
                <c:pt idx="3">
                  <c:v>0</c:v>
                </c:pt>
                <c:pt idx="4">
                  <c:v>0</c:v>
                </c:pt>
              </c:numCache>
            </c:numRef>
          </c:val>
          <c:extLst>
            <c:ext xmlns:c16="http://schemas.microsoft.com/office/drawing/2014/chart" uri="{C3380CC4-5D6E-409C-BE32-E72D297353CC}">
              <c16:uniqueId val="{00000000-7644-4738-AC26-16DD8D3FEABF}"/>
            </c:ext>
          </c:extLst>
        </c:ser>
        <c:dLbls>
          <c:showLegendKey val="0"/>
          <c:showVal val="0"/>
          <c:showCatName val="0"/>
          <c:showSerName val="0"/>
          <c:showPercent val="0"/>
          <c:showBubbleSize val="0"/>
        </c:dLbls>
        <c:gapWidth val="269"/>
        <c:axId val="2005751983"/>
        <c:axId val="1744349759"/>
      </c:barChart>
      <c:lineChart>
        <c:grouping val="standard"/>
        <c:varyColors val="0"/>
        <c:ser>
          <c:idx val="6"/>
          <c:order val="1"/>
          <c:tx>
            <c:strRef>
              <c:f>'ANALISIS '!$B$40:$D$40</c:f>
              <c:strCache>
                <c:ptCount val="3"/>
                <c:pt idx="0">
                  <c:v>Margen de BENEFICIO</c:v>
                </c:pt>
                <c:pt idx="1">
                  <c:v>-</c:v>
                </c:pt>
                <c:pt idx="2">
                  <c:v>-</c:v>
                </c:pt>
              </c:strCache>
            </c:strRef>
          </c:tx>
          <c:spPr>
            <a:ln w="34925" cap="rnd">
              <a:solidFill>
                <a:schemeClr val="accent1">
                  <a:lumMod val="60000"/>
                </a:schemeClr>
              </a:solidFill>
              <a:prstDash val="solid"/>
              <a:round/>
            </a:ln>
          </c:spPr>
          <c:marker>
            <c:symbol val="none"/>
          </c:marker>
          <c:cat>
            <c:strRef>
              <c:f>'ANALISIS '!$E$33:$G$33</c:f>
              <c:strCache>
                <c:ptCount val="3"/>
                <c:pt idx="0">
                  <c:v>AÑO 3</c:v>
                </c:pt>
                <c:pt idx="1">
                  <c:v>AÑO 4</c:v>
                </c:pt>
                <c:pt idx="2">
                  <c:v>AÑO 5</c:v>
                </c:pt>
              </c:strCache>
            </c:strRef>
          </c:cat>
          <c:val>
            <c:numRef>
              <c:f>'ANALISIS '!$E$40:$G$40</c:f>
              <c:numCache>
                <c:formatCode>0%</c:formatCode>
                <c:ptCount val="3"/>
                <c:pt idx="0">
                  <c:v>0</c:v>
                </c:pt>
                <c:pt idx="1">
                  <c:v>0</c:v>
                </c:pt>
                <c:pt idx="2">
                  <c:v>0</c:v>
                </c:pt>
              </c:numCache>
            </c:numRef>
          </c:val>
          <c:smooth val="0"/>
          <c:extLst>
            <c:ext xmlns:c16="http://schemas.microsoft.com/office/drawing/2014/chart" uri="{C3380CC4-5D6E-409C-BE32-E72D297353CC}">
              <c16:uniqueId val="{00000001-7644-4738-AC26-16DD8D3FEABF}"/>
            </c:ext>
          </c:extLst>
        </c:ser>
        <c:dLbls>
          <c:showLegendKey val="0"/>
          <c:showVal val="0"/>
          <c:showCatName val="0"/>
          <c:showSerName val="0"/>
          <c:showPercent val="0"/>
          <c:showBubbleSize val="0"/>
        </c:dLbls>
        <c:marker val="1"/>
        <c:smooth val="0"/>
        <c:axId val="1646909856"/>
        <c:axId val="1817957504"/>
      </c:lineChart>
      <c:catAx>
        <c:axId val="200575198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ES"/>
          </a:p>
        </c:txPr>
        <c:crossAx val="1744349759"/>
        <c:crosses val="autoZero"/>
        <c:auto val="1"/>
        <c:lblAlgn val="ctr"/>
        <c:lblOffset val="100"/>
        <c:noMultiLvlLbl val="0"/>
      </c:catAx>
      <c:valAx>
        <c:axId val="1744349759"/>
        <c:scaling>
          <c:orientation val="minMax"/>
        </c:scaling>
        <c:delete val="0"/>
        <c:axPos val="l"/>
        <c:majorGridlines>
          <c:spPr>
            <a:ln w="9525" cap="flat" cmpd="sng" algn="ctr">
              <a:solidFill>
                <a:schemeClr val="tx1">
                  <a:lumMod val="15000"/>
                  <a:lumOff val="85000"/>
                </a:schemeClr>
              </a:solidFill>
              <a:prstDash val="solid"/>
              <a:round/>
            </a:ln>
          </c:spPr>
        </c:majorGridlines>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ES"/>
          </a:p>
        </c:txPr>
        <c:crossAx val="2005751983"/>
        <c:crosses val="autoZero"/>
        <c:crossBetween val="between"/>
      </c:valAx>
      <c:catAx>
        <c:axId val="1646909856"/>
        <c:scaling>
          <c:orientation val="minMax"/>
        </c:scaling>
        <c:delete val="1"/>
        <c:axPos val="b"/>
        <c:numFmt formatCode="General" sourceLinked="1"/>
        <c:majorTickMark val="none"/>
        <c:minorTickMark val="none"/>
        <c:tickLblPos val="nextTo"/>
        <c:crossAx val="1817957504"/>
        <c:crosses val="autoZero"/>
        <c:auto val="1"/>
        <c:lblAlgn val="ctr"/>
        <c:lblOffset val="100"/>
        <c:noMultiLvlLbl val="0"/>
      </c:catAx>
      <c:valAx>
        <c:axId val="1817957504"/>
        <c:scaling>
          <c:orientation val="minMax"/>
        </c:scaling>
        <c:delete val="0"/>
        <c:axPos val="r"/>
        <c:numFmt formatCode="0%"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ES"/>
          </a:p>
        </c:txPr>
        <c:crossAx val="1646909856"/>
        <c:crosses val="max"/>
        <c:crossBetween val="between"/>
      </c:valAx>
    </c:plotArea>
    <c:legend>
      <c:legendPos val="b"/>
      <c:overlay val="0"/>
      <c:spPr>
        <a:noFill/>
        <a:ln>
          <a:noFill/>
          <a:prstDash val="solid"/>
        </a:ln>
      </c:spPr>
      <c: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en-ES"/>
        </a:p>
      </c:txPr>
    </c:legend>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5.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image" Target="../media/image4.jpeg"/><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4</xdr:col>
      <xdr:colOff>340682</xdr:colOff>
      <xdr:row>4</xdr:row>
      <xdr:rowOff>279401</xdr:rowOff>
    </xdr:from>
    <xdr:to>
      <xdr:col>7</xdr:col>
      <xdr:colOff>237823</xdr:colOff>
      <xdr:row>7</xdr:row>
      <xdr:rowOff>472722</xdr:rowOff>
    </xdr:to>
    <xdr:pic>
      <xdr:nvPicPr>
        <xdr:cNvPr id="7" name="Picture 6" descr="A group of colorful squares with white letters&#10;&#10;Description automatically generated">
          <a:extLst>
            <a:ext uri="{FF2B5EF4-FFF2-40B4-BE49-F238E27FC236}">
              <a16:creationId xmlns:a16="http://schemas.microsoft.com/office/drawing/2014/main" id="{00000000-0008-0000-0000-000007000000}"/>
            </a:ext>
          </a:extLst>
        </xdr:cNvPr>
        <xdr:cNvPicPr>
          <a:picLocks noChangeAspect="1"/>
        </xdr:cNvPicPr>
      </xdr:nvPicPr>
      <xdr:blipFill>
        <a:blip xmlns:r="http://schemas.openxmlformats.org/officeDocument/2006/relationships" r:embed="rId1"/>
        <a:stretch>
          <a:fillRect/>
        </a:stretch>
      </xdr:blipFill>
      <xdr:spPr>
        <a:xfrm>
          <a:off x="5075968" y="1712687"/>
          <a:ext cx="2266598" cy="2243464"/>
        </a:xfrm>
        <a:prstGeom prst="rect">
          <a:avLst/>
        </a:prstGeom>
        <a:ln>
          <a:prstDash val="solid"/>
        </a:ln>
      </xdr:spPr>
    </xdr:pic>
    <xdr:clientData/>
  </xdr:twoCellAnchor>
  <xdr:twoCellAnchor editAs="oneCell">
    <xdr:from>
      <xdr:col>11</xdr:col>
      <xdr:colOff>533400</xdr:colOff>
      <xdr:row>111</xdr:row>
      <xdr:rowOff>38100</xdr:rowOff>
    </xdr:from>
    <xdr:to>
      <xdr:col>16</xdr:col>
      <xdr:colOff>482600</xdr:colOff>
      <xdr:row>123</xdr:row>
      <xdr:rowOff>766996</xdr:rowOff>
    </xdr:to>
    <xdr:pic>
      <xdr:nvPicPr>
        <xdr:cNvPr id="4" name="Picture 3">
          <a:extLst>
            <a:ext uri="{FF2B5EF4-FFF2-40B4-BE49-F238E27FC236}">
              <a16:creationId xmlns:a16="http://schemas.microsoft.com/office/drawing/2014/main" id="{00000000-0008-0000-0000-000004000000}"/>
            </a:ext>
          </a:extLst>
        </xdr:cNvPr>
        <xdr:cNvPicPr>
          <a:picLocks noChangeAspect="1"/>
        </xdr:cNvPicPr>
      </xdr:nvPicPr>
      <xdr:blipFill>
        <a:blip xmlns:r="http://schemas.openxmlformats.org/officeDocument/2006/relationships" r:embed="rId2"/>
        <a:stretch>
          <a:fillRect/>
        </a:stretch>
      </xdr:blipFill>
      <xdr:spPr>
        <a:xfrm>
          <a:off x="9194800" y="35471100"/>
          <a:ext cx="7772400" cy="5415196"/>
        </a:xfrm>
        <a:prstGeom prst="rect">
          <a:avLst/>
        </a:prstGeom>
        <a:ln>
          <a:prstDash val="solid"/>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219363</xdr:colOff>
      <xdr:row>0</xdr:row>
      <xdr:rowOff>0</xdr:rowOff>
    </xdr:from>
    <xdr:to>
      <xdr:col>2</xdr:col>
      <xdr:colOff>904461</xdr:colOff>
      <xdr:row>2</xdr:row>
      <xdr:rowOff>165100</xdr:rowOff>
    </xdr:to>
    <xdr:pic>
      <xdr:nvPicPr>
        <xdr:cNvPr id="7" name="Picture 6" descr="A group of colorful squares with white letters&#10;&#10;Description automatically generated">
          <a:extLst>
            <a:ext uri="{FF2B5EF4-FFF2-40B4-BE49-F238E27FC236}">
              <a16:creationId xmlns:a16="http://schemas.microsoft.com/office/drawing/2014/main" id="{00000000-0008-0000-0100-000007000000}"/>
            </a:ext>
          </a:extLst>
        </xdr:cNvPr>
        <xdr:cNvPicPr>
          <a:picLocks noChangeAspect="1"/>
        </xdr:cNvPicPr>
      </xdr:nvPicPr>
      <xdr:blipFill>
        <a:blip xmlns:r="http://schemas.openxmlformats.org/officeDocument/2006/relationships" r:embed="rId1"/>
        <a:stretch>
          <a:fillRect/>
        </a:stretch>
      </xdr:blipFill>
      <xdr:spPr>
        <a:xfrm>
          <a:off x="4346863" y="0"/>
          <a:ext cx="685098" cy="685800"/>
        </a:xfrm>
        <a:prstGeom prst="rect">
          <a:avLst/>
        </a:prstGeom>
        <a:ln>
          <a:prstDash val="solid"/>
        </a:ln>
      </xdr:spPr>
    </xdr:pic>
    <xdr:clientData/>
  </xdr:twoCellAnchor>
  <xdr:twoCellAnchor editAs="oneCell">
    <xdr:from>
      <xdr:col>10</xdr:col>
      <xdr:colOff>801511</xdr:colOff>
      <xdr:row>108</xdr:row>
      <xdr:rowOff>50392</xdr:rowOff>
    </xdr:from>
    <xdr:to>
      <xdr:col>14</xdr:col>
      <xdr:colOff>649111</xdr:colOff>
      <xdr:row>117</xdr:row>
      <xdr:rowOff>209958</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2"/>
        <a:stretch>
          <a:fillRect/>
        </a:stretch>
      </xdr:blipFill>
      <xdr:spPr>
        <a:xfrm>
          <a:off x="14009511" y="25803170"/>
          <a:ext cx="3318933" cy="3249899"/>
        </a:xfrm>
        <a:prstGeom prst="rect">
          <a:avLst/>
        </a:prstGeom>
        <a:ln>
          <a:prstDash val="solid"/>
        </a:ln>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3134431</xdr:colOff>
      <xdr:row>59</xdr:row>
      <xdr:rowOff>104776</xdr:rowOff>
    </xdr:from>
    <xdr:to>
      <xdr:col>1</xdr:col>
      <xdr:colOff>3548944</xdr:colOff>
      <xdr:row>61</xdr:row>
      <xdr:rowOff>10232</xdr:rowOff>
    </xdr:to>
    <xdr:pic>
      <xdr:nvPicPr>
        <xdr:cNvPr id="4" name="Picture 3" descr="A group of colorful squares with white letters&#10;&#10;Description automatically generated">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a:stretch>
          <a:fillRect/>
        </a:stretch>
      </xdr:blipFill>
      <xdr:spPr>
        <a:xfrm>
          <a:off x="3642431" y="15062554"/>
          <a:ext cx="414513" cy="431095"/>
        </a:xfrm>
        <a:prstGeom prst="rect">
          <a:avLst/>
        </a:prstGeom>
        <a:ln>
          <a:prstDash val="solid"/>
        </a:ln>
      </xdr:spPr>
    </xdr:pic>
    <xdr:clientData/>
  </xdr:twoCellAnchor>
  <xdr:twoCellAnchor editAs="oneCell">
    <xdr:from>
      <xdr:col>2</xdr:col>
      <xdr:colOff>155224</xdr:colOff>
      <xdr:row>0</xdr:row>
      <xdr:rowOff>141111</xdr:rowOff>
    </xdr:from>
    <xdr:to>
      <xdr:col>3</xdr:col>
      <xdr:colOff>173090</xdr:colOff>
      <xdr:row>0</xdr:row>
      <xdr:rowOff>1298222</xdr:rowOff>
    </xdr:to>
    <xdr:pic>
      <xdr:nvPicPr>
        <xdr:cNvPr id="6" name="Picture 5" descr="A group of colorful squares with white letters&#10;&#10;Description automatically generated">
          <a:extLst>
            <a:ext uri="{FF2B5EF4-FFF2-40B4-BE49-F238E27FC236}">
              <a16:creationId xmlns:a16="http://schemas.microsoft.com/office/drawing/2014/main" id="{00000000-0008-0000-0300-000006000000}"/>
            </a:ext>
          </a:extLst>
        </xdr:cNvPr>
        <xdr:cNvPicPr>
          <a:picLocks noChangeAspect="1"/>
        </xdr:cNvPicPr>
      </xdr:nvPicPr>
      <xdr:blipFill>
        <a:blip xmlns:r="http://schemas.openxmlformats.org/officeDocument/2006/relationships" r:embed="rId1"/>
        <a:stretch>
          <a:fillRect/>
        </a:stretch>
      </xdr:blipFill>
      <xdr:spPr>
        <a:xfrm>
          <a:off x="4416780" y="141111"/>
          <a:ext cx="1231421" cy="1157111"/>
        </a:xfrm>
        <a:prstGeom prst="rect">
          <a:avLst/>
        </a:prstGeom>
        <a:ln>
          <a:prstDash val="solid"/>
        </a:ln>
      </xdr:spPr>
    </xdr:pic>
    <xdr:clientData/>
  </xdr:twoCellAnchor>
</xdr:wsDr>
</file>

<file path=xl/drawings/drawing4.xml><?xml version="1.0" encoding="utf-8"?>
<xdr:wsDr xmlns:xdr="http://schemas.openxmlformats.org/drawingml/2006/spreadsheetDrawing" xmlns:a="http://schemas.openxmlformats.org/drawingml/2006/main">
  <xdr:twoCellAnchor>
    <xdr:from>
      <xdr:col>21</xdr:col>
      <xdr:colOff>151191</xdr:colOff>
      <xdr:row>52</xdr:row>
      <xdr:rowOff>24191</xdr:rowOff>
    </xdr:from>
    <xdr:to>
      <xdr:col>27</xdr:col>
      <xdr:colOff>67279</xdr:colOff>
      <xdr:row>69</xdr:row>
      <xdr:rowOff>117930</xdr:rowOff>
    </xdr:to>
    <xdr:graphicFrame macro="">
      <xdr:nvGraphicFramePr>
        <xdr:cNvPr id="2" name="Chart 1">
          <a:extLst>
            <a:ext uri="{FF2B5EF4-FFF2-40B4-BE49-F238E27FC236}">
              <a16:creationId xmlns:a16="http://schemas.microsoft.com/office/drawing/2014/main" id="{00000000-0008-0000-04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780596</xdr:colOff>
      <xdr:row>52</xdr:row>
      <xdr:rowOff>38553</xdr:rowOff>
    </xdr:from>
    <xdr:to>
      <xdr:col>20</xdr:col>
      <xdr:colOff>477762</xdr:colOff>
      <xdr:row>68</xdr:row>
      <xdr:rowOff>36285</xdr:rowOff>
    </xdr:to>
    <xdr:graphicFrame macro="">
      <xdr:nvGraphicFramePr>
        <xdr:cNvPr id="3" name="Chart 2">
          <a:extLst>
            <a:ext uri="{FF2B5EF4-FFF2-40B4-BE49-F238E27FC236}">
              <a16:creationId xmlns:a16="http://schemas.microsoft.com/office/drawing/2014/main" id="{00000000-0008-0000-04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21</xdr:col>
      <xdr:colOff>147259</xdr:colOff>
      <xdr:row>34</xdr:row>
      <xdr:rowOff>23433</xdr:rowOff>
    </xdr:from>
    <xdr:to>
      <xdr:col>27</xdr:col>
      <xdr:colOff>605</xdr:colOff>
      <xdr:row>50</xdr:row>
      <xdr:rowOff>158449</xdr:rowOff>
    </xdr:to>
    <xdr:graphicFrame macro="">
      <xdr:nvGraphicFramePr>
        <xdr:cNvPr id="4" name="Chart 3">
          <a:extLst>
            <a:ext uri="{FF2B5EF4-FFF2-40B4-BE49-F238E27FC236}">
              <a16:creationId xmlns:a16="http://schemas.microsoft.com/office/drawing/2014/main" id="{00000000-0008-0000-04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585862</xdr:colOff>
      <xdr:row>52</xdr:row>
      <xdr:rowOff>63198</xdr:rowOff>
    </xdr:from>
    <xdr:to>
      <xdr:col>13</xdr:col>
      <xdr:colOff>1037166</xdr:colOff>
      <xdr:row>68</xdr:row>
      <xdr:rowOff>148924</xdr:rowOff>
    </xdr:to>
    <xdr:graphicFrame macro="">
      <xdr:nvGraphicFramePr>
        <xdr:cNvPr id="5" name="Chart 4">
          <a:extLst>
            <a:ext uri="{FF2B5EF4-FFF2-40B4-BE49-F238E27FC236}">
              <a16:creationId xmlns:a16="http://schemas.microsoft.com/office/drawing/2014/main" id="{00000000-0008-0000-04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9</xdr:col>
      <xdr:colOff>222958</xdr:colOff>
      <xdr:row>72</xdr:row>
      <xdr:rowOff>80032</xdr:rowOff>
    </xdr:from>
    <xdr:to>
      <xdr:col>27</xdr:col>
      <xdr:colOff>422529</xdr:colOff>
      <xdr:row>91</xdr:row>
      <xdr:rowOff>65720</xdr:rowOff>
    </xdr:to>
    <xdr:pic>
      <xdr:nvPicPr>
        <xdr:cNvPr id="6" name="Picture 1">
          <a:extLst>
            <a:ext uri="{FF2B5EF4-FFF2-40B4-BE49-F238E27FC236}">
              <a16:creationId xmlns:a16="http://schemas.microsoft.com/office/drawing/2014/main" id="{00000000-0008-0000-0400-000006000000}"/>
            </a:ext>
          </a:extLst>
        </xdr:cNvPr>
        <xdr:cNvPicPr>
          <a:picLocks noChangeAspect="1"/>
        </xdr:cNvPicPr>
      </xdr:nvPicPr>
      <xdr:blipFill rotWithShape="1">
        <a:blip xmlns:r="http://schemas.openxmlformats.org/officeDocument/2006/relationships" r:embed="rId5"/>
        <a:srcRect t="67203" r="67043"/>
        <a:stretch>
          <a:fillRect/>
        </a:stretch>
      </xdr:blipFill>
      <xdr:spPr>
        <a:xfrm>
          <a:off x="13346291" y="21740588"/>
          <a:ext cx="19475349" cy="4247243"/>
        </a:xfrm>
        <a:prstGeom prst="roundRect">
          <a:avLst/>
        </a:prstGeom>
        <a:ln w="31750">
          <a:solidFill>
            <a:srgbClr val="FFFF00"/>
          </a:solidFill>
          <a:prstDash val="solid"/>
        </a:ln>
      </xdr:spPr>
    </xdr:pic>
    <xdr:clientData/>
  </xdr:twoCellAnchor>
  <xdr:twoCellAnchor editAs="oneCell">
    <xdr:from>
      <xdr:col>9</xdr:col>
      <xdr:colOff>199570</xdr:colOff>
      <xdr:row>30</xdr:row>
      <xdr:rowOff>227792</xdr:rowOff>
    </xdr:from>
    <xdr:to>
      <xdr:col>27</xdr:col>
      <xdr:colOff>399141</xdr:colOff>
      <xdr:row>71</xdr:row>
      <xdr:rowOff>54429</xdr:rowOff>
    </xdr:to>
    <xdr:pic>
      <xdr:nvPicPr>
        <xdr:cNvPr id="22" name="Picture 21">
          <a:extLst>
            <a:ext uri="{FF2B5EF4-FFF2-40B4-BE49-F238E27FC236}">
              <a16:creationId xmlns:a16="http://schemas.microsoft.com/office/drawing/2014/main" id="{00000000-0008-0000-0400-000016000000}"/>
            </a:ext>
          </a:extLst>
        </xdr:cNvPr>
        <xdr:cNvPicPr>
          <a:picLocks noChangeAspect="1"/>
        </xdr:cNvPicPr>
      </xdr:nvPicPr>
      <xdr:blipFill rotWithShape="1">
        <a:blip xmlns:r="http://schemas.openxmlformats.org/officeDocument/2006/relationships" r:embed="rId5"/>
        <a:srcRect t="67203" r="67043"/>
        <a:stretch>
          <a:fillRect/>
        </a:stretch>
      </xdr:blipFill>
      <xdr:spPr>
        <a:xfrm>
          <a:off x="13334999" y="11385649"/>
          <a:ext cx="19503571" cy="10240637"/>
        </a:xfrm>
        <a:prstGeom prst="roundRect">
          <a:avLst/>
        </a:prstGeom>
        <a:ln w="31750">
          <a:solidFill>
            <a:srgbClr val="FFFF00"/>
          </a:solidFill>
          <a:prstDash val="solid"/>
        </a:ln>
      </xdr:spPr>
    </xdr:pic>
    <xdr:clientData/>
  </xdr:twoCellAnchor>
  <xdr:twoCellAnchor editAs="oneCell">
    <xdr:from>
      <xdr:col>3</xdr:col>
      <xdr:colOff>0</xdr:colOff>
      <xdr:row>1</xdr:row>
      <xdr:rowOff>0</xdr:rowOff>
    </xdr:from>
    <xdr:to>
      <xdr:col>3</xdr:col>
      <xdr:colOff>958614</xdr:colOff>
      <xdr:row>2</xdr:row>
      <xdr:rowOff>108857</xdr:rowOff>
    </xdr:to>
    <xdr:pic>
      <xdr:nvPicPr>
        <xdr:cNvPr id="12" name="Picture 11" descr="A group of colorful squares with white letters&#10;&#10;Description automatically generated">
          <a:extLst>
            <a:ext uri="{FF2B5EF4-FFF2-40B4-BE49-F238E27FC236}">
              <a16:creationId xmlns:a16="http://schemas.microsoft.com/office/drawing/2014/main" id="{00000000-0008-0000-0400-00000C000000}"/>
            </a:ext>
          </a:extLst>
        </xdr:cNvPr>
        <xdr:cNvPicPr>
          <a:picLocks noChangeAspect="1"/>
        </xdr:cNvPicPr>
      </xdr:nvPicPr>
      <xdr:blipFill>
        <a:blip xmlns:r="http://schemas.openxmlformats.org/officeDocument/2006/relationships" r:embed="rId6"/>
        <a:stretch>
          <a:fillRect/>
        </a:stretch>
      </xdr:blipFill>
      <xdr:spPr>
        <a:xfrm>
          <a:off x="7456714" y="653143"/>
          <a:ext cx="958614" cy="961571"/>
        </a:xfrm>
        <a:prstGeom prst="rect">
          <a:avLst/>
        </a:prstGeom>
        <a:ln>
          <a:prstDash val="solid"/>
        </a:ln>
      </xdr:spPr>
    </xdr:pic>
    <xdr:clientData/>
  </xdr:twoCellAnchor>
  <xdr:twoCellAnchor editAs="oneCell">
    <xdr:from>
      <xdr:col>9</xdr:col>
      <xdr:colOff>723898</xdr:colOff>
      <xdr:row>36</xdr:row>
      <xdr:rowOff>143933</xdr:rowOff>
    </xdr:from>
    <xdr:to>
      <xdr:col>20</xdr:col>
      <xdr:colOff>347134</xdr:colOff>
      <xdr:row>50</xdr:row>
      <xdr:rowOff>157841</xdr:rowOff>
    </xdr:to>
    <xdr:pic>
      <xdr:nvPicPr>
        <xdr:cNvPr id="20" name="Picture 19">
          <a:extLst>
            <a:ext uri="{FF2B5EF4-FFF2-40B4-BE49-F238E27FC236}">
              <a16:creationId xmlns:a16="http://schemas.microsoft.com/office/drawing/2014/main" id="{00000000-0008-0000-0400-000014000000}"/>
            </a:ext>
          </a:extLst>
        </xdr:cNvPr>
        <xdr:cNvPicPr>
          <a:picLocks noChangeAspect="1"/>
        </xdr:cNvPicPr>
      </xdr:nvPicPr>
      <xdr:blipFill>
        <a:blip xmlns:r="http://schemas.openxmlformats.org/officeDocument/2006/relationships" r:embed="rId7"/>
        <a:stretch>
          <a:fillRect/>
        </a:stretch>
      </xdr:blipFill>
      <xdr:spPr>
        <a:xfrm>
          <a:off x="13847231" y="13478933"/>
          <a:ext cx="12196236" cy="3612241"/>
        </a:xfrm>
        <a:prstGeom prst="rect">
          <a:avLst/>
        </a:prstGeom>
        <a:ln>
          <a:prstDash val="solid"/>
        </a:ln>
      </xdr:spPr>
    </xdr:pic>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www.proyecto.com/" TargetMode="External"/><Relationship Id="rId2" Type="http://schemas.openxmlformats.org/officeDocument/2006/relationships/hyperlink" Target="mailto:jaumeteodoro@gmail.com" TargetMode="External"/><Relationship Id="rId1" Type="http://schemas.openxmlformats.org/officeDocument/2006/relationships/hyperlink" Target="http://toolboardcanvas.com/" TargetMode="External"/><Relationship Id="rId5" Type="http://schemas.openxmlformats.org/officeDocument/2006/relationships/drawing" Target="../drawings/drawing1.xml"/><Relationship Id="rId4" Type="http://schemas.openxmlformats.org/officeDocument/2006/relationships/hyperlink" Target="mailto:a@gmail.com"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hyperlink" Target="http://www.toolboardcanvas.com/"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00B0F0"/>
  </sheetPr>
  <dimension ref="A1:X161"/>
  <sheetViews>
    <sheetView showGridLines="0" topLeftCell="A133" zoomScaleNormal="100" workbookViewId="0">
      <selection activeCell="C158" sqref="C158"/>
    </sheetView>
  </sheetViews>
  <sheetFormatPr baseColWidth="10" defaultColWidth="10.875" defaultRowHeight="15.75" x14ac:dyDescent="0.25"/>
  <cols>
    <col min="1" max="1" width="8" style="2" customWidth="1"/>
    <col min="2" max="2" width="25.5" style="2" customWidth="1"/>
    <col min="3" max="3" width="21" style="2" customWidth="1"/>
    <col min="4" max="4" width="11.625" style="2" customWidth="1"/>
    <col min="5" max="5" width="11.375" style="2" customWidth="1"/>
    <col min="6" max="6" width="13.5" style="2" customWidth="1"/>
    <col min="7" max="7" width="6.125" style="26" customWidth="1"/>
    <col min="8" max="8" width="8.875" style="26" customWidth="1"/>
    <col min="9" max="9" width="5.875" style="2" customWidth="1"/>
    <col min="10" max="10" width="19.125" style="2" customWidth="1"/>
    <col min="11" max="11" width="7.375" style="2" customWidth="1"/>
    <col min="12" max="12" width="14.5" style="2" customWidth="1"/>
    <col min="13" max="13" width="10.875" style="2" customWidth="1"/>
    <col min="14" max="14" width="17.5" style="2" customWidth="1"/>
    <col min="15" max="15" width="49.125" style="2" customWidth="1"/>
    <col min="16" max="16" width="10.625" style="2" customWidth="1"/>
    <col min="17" max="17" width="9.375" style="2" customWidth="1"/>
    <col min="18" max="18" width="8.625" style="2" customWidth="1"/>
    <col min="19" max="24" width="10.875" style="2" customWidth="1"/>
    <col min="25" max="25" width="27.625" style="2" customWidth="1"/>
    <col min="26" max="26" width="10.875" style="2" customWidth="1"/>
    <col min="27" max="16384" width="10.875" style="2"/>
  </cols>
  <sheetData>
    <row r="1" spans="1:24" x14ac:dyDescent="0.25">
      <c r="A1" s="138"/>
      <c r="B1" s="138"/>
      <c r="C1" s="138"/>
      <c r="D1" s="138"/>
      <c r="E1" s="138"/>
      <c r="F1" s="138"/>
      <c r="G1" s="138"/>
      <c r="H1" s="138"/>
      <c r="I1" s="138"/>
      <c r="J1" s="138"/>
      <c r="K1" s="138"/>
      <c r="L1" s="138"/>
      <c r="M1" s="138"/>
      <c r="N1" s="138"/>
      <c r="O1" s="138"/>
      <c r="P1" s="138"/>
      <c r="Q1" s="138"/>
      <c r="R1" s="138"/>
      <c r="S1" s="138"/>
      <c r="T1" s="138"/>
      <c r="U1" s="138"/>
      <c r="V1" s="138"/>
      <c r="W1" s="138"/>
      <c r="X1" s="138"/>
    </row>
    <row r="2" spans="1:24" x14ac:dyDescent="0.25">
      <c r="A2" s="138"/>
      <c r="B2" s="138"/>
      <c r="C2" s="138"/>
      <c r="D2" s="138"/>
      <c r="E2" s="138"/>
      <c r="F2" s="138"/>
      <c r="G2" s="138"/>
      <c r="H2" s="138"/>
      <c r="I2" s="138"/>
      <c r="J2" s="138"/>
      <c r="K2" s="138"/>
      <c r="L2" s="138"/>
      <c r="M2" s="138"/>
      <c r="N2" s="138"/>
      <c r="O2" s="138"/>
      <c r="P2" s="138"/>
      <c r="Q2" s="138"/>
      <c r="R2" s="138"/>
      <c r="S2" s="138"/>
      <c r="T2" s="138"/>
      <c r="U2" s="138"/>
      <c r="V2" s="138"/>
      <c r="W2" s="138"/>
      <c r="X2" s="138"/>
    </row>
    <row r="3" spans="1:24" s="15" customFormat="1" ht="39" customHeight="1" thickBot="1" x14ac:dyDescent="0.3">
      <c r="A3" s="1414" t="s">
        <v>0</v>
      </c>
      <c r="B3" s="1399"/>
      <c r="C3" s="1399"/>
      <c r="D3" s="1399"/>
      <c r="E3" s="1399"/>
      <c r="F3" s="1399"/>
      <c r="G3" s="1399"/>
      <c r="H3" s="1399"/>
      <c r="I3" s="1399"/>
      <c r="J3" s="140"/>
      <c r="K3" s="140"/>
      <c r="L3" s="140"/>
      <c r="M3" s="140"/>
      <c r="N3" s="138"/>
      <c r="O3" s="138"/>
      <c r="P3" s="138"/>
      <c r="Q3" s="138"/>
      <c r="R3" s="138"/>
      <c r="S3" s="138"/>
      <c r="T3" s="138"/>
      <c r="U3" s="138"/>
      <c r="V3" s="138"/>
      <c r="W3" s="138"/>
      <c r="X3" s="138"/>
    </row>
    <row r="4" spans="1:24" ht="42.95" customHeight="1" thickBot="1" x14ac:dyDescent="0.3">
      <c r="A4" s="1428" t="s">
        <v>1</v>
      </c>
      <c r="B4" s="1429"/>
      <c r="C4" s="1429"/>
      <c r="D4" s="1429"/>
      <c r="E4" s="1429"/>
      <c r="F4" s="1429"/>
      <c r="G4" s="1429"/>
      <c r="H4" s="1429"/>
      <c r="I4" s="1429"/>
      <c r="J4" s="1429"/>
      <c r="K4" s="1429"/>
      <c r="L4" s="1429"/>
      <c r="M4" s="1429"/>
      <c r="N4" s="1429"/>
      <c r="O4" s="1430"/>
      <c r="P4" s="138"/>
      <c r="Q4" s="138"/>
      <c r="R4" s="138"/>
      <c r="S4" s="138"/>
      <c r="T4" s="138"/>
      <c r="U4" s="138"/>
      <c r="V4" s="138"/>
      <c r="W4" s="138"/>
      <c r="X4" s="138"/>
    </row>
    <row r="5" spans="1:24" s="15" customFormat="1" ht="23.1" customHeight="1" thickBot="1" x14ac:dyDescent="0.3">
      <c r="A5" s="139"/>
      <c r="B5" s="139"/>
      <c r="C5" s="139"/>
      <c r="D5" s="139"/>
      <c r="E5" s="139"/>
      <c r="F5" s="139"/>
      <c r="G5" s="139"/>
      <c r="H5" s="139"/>
      <c r="I5" s="139"/>
      <c r="J5" s="139"/>
      <c r="K5" s="139"/>
      <c r="L5" s="139"/>
      <c r="M5" s="140"/>
      <c r="N5" s="138"/>
      <c r="O5" s="138"/>
      <c r="P5" s="138"/>
      <c r="Q5" s="138"/>
      <c r="R5" s="138"/>
      <c r="S5" s="138"/>
      <c r="T5" s="138"/>
      <c r="U5" s="138"/>
      <c r="V5" s="138"/>
      <c r="W5" s="138"/>
      <c r="X5" s="138"/>
    </row>
    <row r="6" spans="1:24" s="15" customFormat="1" ht="78.95" customHeight="1" x14ac:dyDescent="0.25">
      <c r="A6" s="139"/>
      <c r="B6" s="141" t="s">
        <v>2</v>
      </c>
      <c r="C6" s="139"/>
      <c r="D6" s="139"/>
      <c r="E6" s="139"/>
      <c r="F6" s="139"/>
      <c r="G6" s="139"/>
      <c r="H6" s="138"/>
      <c r="I6" s="138"/>
      <c r="J6" s="138"/>
      <c r="K6" s="1445" t="s">
        <v>3</v>
      </c>
      <c r="L6" s="1436"/>
      <c r="M6" s="1436"/>
      <c r="N6" s="1436"/>
      <c r="O6" s="1437"/>
      <c r="P6" s="138"/>
      <c r="Q6" s="138"/>
      <c r="R6" s="138"/>
      <c r="S6" s="138"/>
      <c r="T6" s="138"/>
      <c r="U6" s="138"/>
      <c r="V6" s="138"/>
      <c r="W6" s="138"/>
      <c r="X6" s="138"/>
    </row>
    <row r="7" spans="1:24" ht="60" customHeight="1" x14ac:dyDescent="0.25">
      <c r="A7" s="138"/>
      <c r="B7" s="138"/>
      <c r="C7" s="138"/>
      <c r="D7" s="138"/>
      <c r="E7" s="138"/>
      <c r="F7" s="138"/>
      <c r="G7" s="138"/>
      <c r="H7" s="138"/>
      <c r="I7" s="138"/>
      <c r="J7" s="138"/>
      <c r="K7" s="1446"/>
      <c r="L7" s="1399"/>
      <c r="M7" s="1399"/>
      <c r="N7" s="1399"/>
      <c r="O7" s="1447"/>
      <c r="P7" s="142"/>
      <c r="Q7" s="138"/>
      <c r="R7" s="138"/>
      <c r="S7" s="138"/>
      <c r="T7" s="138"/>
      <c r="U7" s="138"/>
      <c r="V7" s="138"/>
      <c r="W7" s="138"/>
      <c r="X7" s="138"/>
    </row>
    <row r="8" spans="1:24" ht="60" customHeight="1" thickBot="1" x14ac:dyDescent="0.3">
      <c r="A8" s="138"/>
      <c r="B8" s="143" t="s">
        <v>4</v>
      </c>
      <c r="C8" s="138"/>
      <c r="D8" s="138"/>
      <c r="E8" s="138"/>
      <c r="F8" s="138"/>
      <c r="G8" s="138"/>
      <c r="H8" s="138"/>
      <c r="I8" s="138"/>
      <c r="J8" s="138"/>
      <c r="K8" s="1448"/>
      <c r="L8" s="1449"/>
      <c r="M8" s="1449"/>
      <c r="N8" s="1449"/>
      <c r="O8" s="1450"/>
      <c r="P8" s="142"/>
      <c r="Q8" s="138"/>
      <c r="R8" s="138"/>
      <c r="S8" s="138"/>
      <c r="T8" s="138"/>
      <c r="U8" s="138"/>
      <c r="V8" s="138"/>
      <c r="W8" s="138"/>
      <c r="X8" s="138"/>
    </row>
    <row r="9" spans="1:24" ht="39.950000000000003" customHeight="1" thickBot="1" x14ac:dyDescent="0.3">
      <c r="A9" s="138"/>
      <c r="B9" s="138"/>
      <c r="C9" s="144"/>
      <c r="D9" s="144"/>
      <c r="E9" s="144"/>
      <c r="F9" s="144"/>
      <c r="G9" s="144"/>
      <c r="H9" s="144"/>
      <c r="I9" s="145"/>
      <c r="J9" s="145"/>
      <c r="K9" s="138"/>
      <c r="L9" s="138"/>
      <c r="M9" s="138"/>
      <c r="N9" s="138"/>
      <c r="O9" s="138"/>
      <c r="P9" s="138"/>
      <c r="Q9" s="138"/>
      <c r="R9" s="138"/>
      <c r="S9" s="138"/>
      <c r="T9" s="138"/>
      <c r="U9" s="138"/>
      <c r="V9" s="138"/>
      <c r="W9" s="138"/>
      <c r="X9" s="138"/>
    </row>
    <row r="10" spans="1:24" ht="33.950000000000003" customHeight="1" x14ac:dyDescent="0.25">
      <c r="A10" s="138"/>
      <c r="B10" s="1435" t="s">
        <v>5</v>
      </c>
      <c r="C10" s="1436"/>
      <c r="D10" s="1436"/>
      <c r="E10" s="1436"/>
      <c r="F10" s="1436"/>
      <c r="G10" s="1436"/>
      <c r="H10" s="1436"/>
      <c r="I10" s="1436"/>
      <c r="J10" s="1436"/>
      <c r="K10" s="1436"/>
      <c r="L10" s="1437"/>
      <c r="M10" s="138"/>
      <c r="N10" s="138"/>
      <c r="O10" s="138"/>
      <c r="P10" s="138"/>
      <c r="Q10" s="138"/>
      <c r="R10" s="138"/>
      <c r="S10" s="138"/>
      <c r="T10" s="138"/>
      <c r="U10" s="138"/>
      <c r="V10" s="138"/>
      <c r="W10" s="138"/>
      <c r="X10" s="138"/>
    </row>
    <row r="11" spans="1:24" ht="27" customHeight="1" x14ac:dyDescent="0.25">
      <c r="A11" s="138"/>
      <c r="B11" s="146" t="s">
        <v>6</v>
      </c>
      <c r="C11" s="1434" t="s">
        <v>7</v>
      </c>
      <c r="D11" s="1432"/>
      <c r="E11" s="1432"/>
      <c r="F11" s="1432"/>
      <c r="G11" s="1433"/>
      <c r="H11" s="147" t="s">
        <v>8</v>
      </c>
      <c r="I11" s="1431" t="s">
        <v>9</v>
      </c>
      <c r="J11" s="1432"/>
      <c r="K11" s="1432"/>
      <c r="L11" s="1433"/>
      <c r="M11" s="138"/>
      <c r="N11" s="138"/>
      <c r="O11" s="138"/>
      <c r="P11" s="138"/>
      <c r="Q11" s="138"/>
      <c r="R11" s="138"/>
      <c r="S11" s="138"/>
      <c r="T11" s="138"/>
      <c r="U11" s="138"/>
      <c r="V11" s="138"/>
      <c r="W11" s="138"/>
      <c r="X11" s="138"/>
    </row>
    <row r="12" spans="1:24" ht="26.1" customHeight="1" x14ac:dyDescent="0.25">
      <c r="A12" s="138"/>
      <c r="B12" s="146" t="s">
        <v>10</v>
      </c>
      <c r="C12" s="1434" t="s">
        <v>11</v>
      </c>
      <c r="D12" s="1432"/>
      <c r="E12" s="1432"/>
      <c r="F12" s="1432"/>
      <c r="G12" s="1433"/>
      <c r="H12" s="147" t="s">
        <v>12</v>
      </c>
      <c r="I12" s="1431" t="s">
        <v>13</v>
      </c>
      <c r="J12" s="1432"/>
      <c r="K12" s="1432"/>
      <c r="L12" s="1433"/>
      <c r="M12" s="138"/>
      <c r="N12" s="138"/>
      <c r="O12" s="138"/>
      <c r="P12" s="138"/>
      <c r="Q12" s="138"/>
      <c r="R12" s="138"/>
      <c r="S12" s="138"/>
      <c r="T12" s="138"/>
      <c r="U12" s="138"/>
      <c r="V12" s="138"/>
      <c r="W12" s="138"/>
      <c r="X12" s="138"/>
    </row>
    <row r="13" spans="1:24" ht="30" customHeight="1" thickBot="1" x14ac:dyDescent="0.3">
      <c r="A13" s="138"/>
      <c r="B13" s="148" t="s">
        <v>14</v>
      </c>
      <c r="C13" s="1417" t="s">
        <v>15</v>
      </c>
      <c r="D13" s="1418"/>
      <c r="E13" s="1418"/>
      <c r="F13" s="1418"/>
      <c r="G13" s="1419"/>
      <c r="H13" s="149" t="s">
        <v>16</v>
      </c>
      <c r="I13" s="1417" t="s">
        <v>17</v>
      </c>
      <c r="J13" s="1418"/>
      <c r="K13" s="1418"/>
      <c r="L13" s="1419"/>
      <c r="M13" s="138"/>
      <c r="N13" s="138"/>
      <c r="O13" s="138"/>
      <c r="P13" s="138"/>
      <c r="Q13" s="138"/>
      <c r="R13" s="138"/>
      <c r="S13" s="138"/>
      <c r="T13" s="138"/>
      <c r="U13" s="138"/>
      <c r="V13" s="138"/>
      <c r="W13" s="138"/>
      <c r="X13" s="138"/>
    </row>
    <row r="14" spans="1:24" x14ac:dyDescent="0.25">
      <c r="A14" s="138"/>
      <c r="B14" s="138"/>
      <c r="C14" s="138"/>
      <c r="D14" s="138"/>
      <c r="E14" s="138"/>
      <c r="F14" s="138"/>
      <c r="G14" s="138"/>
      <c r="H14" s="138"/>
      <c r="I14" s="138"/>
      <c r="J14" s="138"/>
      <c r="K14" s="138"/>
      <c r="L14" s="138"/>
      <c r="M14" s="138"/>
      <c r="N14" s="138"/>
      <c r="O14" s="138"/>
      <c r="P14" s="138"/>
      <c r="Q14" s="138"/>
      <c r="R14" s="138"/>
      <c r="S14" s="138"/>
      <c r="T14" s="138"/>
      <c r="U14" s="138"/>
      <c r="V14" s="138"/>
      <c r="W14" s="138"/>
      <c r="X14" s="138"/>
    </row>
    <row r="15" spans="1:24" ht="6.95" customHeight="1" x14ac:dyDescent="0.25">
      <c r="A15" s="138"/>
      <c r="B15" s="138"/>
      <c r="C15" s="138"/>
      <c r="D15" s="138"/>
      <c r="E15" s="138"/>
      <c r="F15" s="138"/>
      <c r="G15" s="150"/>
      <c r="H15" s="150"/>
      <c r="I15" s="145"/>
      <c r="J15" s="145"/>
      <c r="K15" s="145"/>
      <c r="L15" s="145"/>
      <c r="M15" s="138"/>
      <c r="N15" s="138"/>
      <c r="O15" s="138"/>
      <c r="P15" s="138"/>
      <c r="Q15" s="138"/>
      <c r="R15" s="138"/>
      <c r="S15" s="138"/>
      <c r="T15" s="138"/>
      <c r="U15" s="138"/>
      <c r="V15" s="138"/>
      <c r="W15" s="138"/>
      <c r="X15" s="138"/>
    </row>
    <row r="16" spans="1:24" ht="29.1" customHeight="1" x14ac:dyDescent="0.25">
      <c r="A16" s="1398" t="s">
        <v>18</v>
      </c>
      <c r="B16" s="1399"/>
      <c r="C16" s="1399"/>
      <c r="D16" s="1399"/>
      <c r="E16" s="1399"/>
      <c r="F16" s="1399"/>
      <c r="G16" s="1399"/>
      <c r="H16" s="1399"/>
      <c r="I16" s="1399"/>
      <c r="J16" s="1399"/>
      <c r="K16" s="1399"/>
      <c r="L16" s="1399"/>
      <c r="M16" s="1399"/>
      <c r="N16" s="1399"/>
      <c r="O16" s="1399"/>
      <c r="P16" s="138"/>
      <c r="Q16" s="138"/>
      <c r="R16" s="138"/>
      <c r="S16" s="138"/>
      <c r="T16" s="138"/>
      <c r="U16" s="138"/>
      <c r="V16" s="138"/>
      <c r="W16" s="138"/>
      <c r="X16" s="138"/>
    </row>
    <row r="17" spans="1:24" x14ac:dyDescent="0.25">
      <c r="A17" s="138"/>
      <c r="B17" s="138"/>
      <c r="C17" s="138"/>
      <c r="D17" s="138"/>
      <c r="E17" s="138"/>
      <c r="F17" s="138"/>
      <c r="G17" s="138"/>
      <c r="H17" s="138"/>
      <c r="I17" s="138"/>
      <c r="J17" s="138"/>
      <c r="K17" s="138"/>
      <c r="L17" s="138"/>
      <c r="M17" s="138"/>
      <c r="N17" s="138"/>
      <c r="O17" s="138"/>
      <c r="P17" s="138"/>
      <c r="Q17" s="138"/>
      <c r="R17" s="138"/>
      <c r="S17" s="138"/>
      <c r="T17" s="138"/>
      <c r="U17" s="138"/>
      <c r="V17" s="138"/>
      <c r="W17" s="138"/>
      <c r="X17" s="138"/>
    </row>
    <row r="18" spans="1:24" x14ac:dyDescent="0.25">
      <c r="A18" s="138"/>
      <c r="B18" s="145"/>
      <c r="C18" s="145"/>
      <c r="D18" s="145"/>
      <c r="E18" s="145"/>
      <c r="F18" s="145"/>
      <c r="G18" s="150"/>
      <c r="H18" s="150"/>
      <c r="I18" s="145"/>
      <c r="J18" s="145"/>
      <c r="K18" s="145"/>
      <c r="L18" s="145"/>
      <c r="M18" s="138"/>
      <c r="N18" s="138"/>
      <c r="O18" s="138"/>
      <c r="P18" s="138"/>
      <c r="Q18" s="138"/>
      <c r="R18" s="138"/>
      <c r="S18" s="138"/>
      <c r="T18" s="138"/>
      <c r="U18" s="138"/>
      <c r="V18" s="138"/>
      <c r="W18" s="138"/>
      <c r="X18" s="138"/>
    </row>
    <row r="19" spans="1:24" x14ac:dyDescent="0.25">
      <c r="A19" s="138"/>
      <c r="B19" s="145"/>
      <c r="C19" s="145"/>
      <c r="D19" s="145"/>
      <c r="E19" s="145"/>
      <c r="F19" s="145"/>
      <c r="G19" s="150"/>
      <c r="H19" s="150"/>
      <c r="I19" s="145"/>
      <c r="J19" s="145"/>
      <c r="K19" s="145"/>
      <c r="L19" s="145"/>
      <c r="M19" s="138"/>
      <c r="N19" s="138"/>
      <c r="O19" s="138"/>
      <c r="P19" s="138"/>
      <c r="Q19" s="138"/>
      <c r="R19" s="138"/>
      <c r="S19" s="138"/>
      <c r="T19" s="138"/>
      <c r="U19" s="138"/>
      <c r="V19" s="138"/>
      <c r="W19" s="138"/>
      <c r="X19" s="138"/>
    </row>
    <row r="20" spans="1:24" ht="39.950000000000003" customHeight="1" x14ac:dyDescent="0.25">
      <c r="A20" s="138"/>
      <c r="B20" s="1451" t="s">
        <v>19</v>
      </c>
      <c r="C20" s="1406"/>
      <c r="D20" s="1406"/>
      <c r="E20" s="1406"/>
      <c r="F20" s="1406"/>
      <c r="G20" s="1406"/>
      <c r="H20" s="1406"/>
      <c r="I20" s="1406"/>
      <c r="J20" s="1406"/>
      <c r="K20" s="1406"/>
      <c r="L20" s="1406"/>
      <c r="M20" s="1406"/>
      <c r="N20" s="1406"/>
      <c r="O20" s="1401"/>
      <c r="P20" s="138"/>
      <c r="Q20" s="138"/>
      <c r="R20" s="138"/>
      <c r="S20" s="138"/>
      <c r="T20" s="138"/>
      <c r="U20" s="138"/>
      <c r="V20" s="138"/>
      <c r="W20" s="138"/>
      <c r="X20" s="138"/>
    </row>
    <row r="21" spans="1:24" x14ac:dyDescent="0.25">
      <c r="A21" s="138"/>
      <c r="B21" s="145"/>
      <c r="C21" s="145"/>
      <c r="D21" s="145"/>
      <c r="E21" s="145"/>
      <c r="F21" s="145"/>
      <c r="G21" s="150"/>
      <c r="H21" s="150"/>
      <c r="I21" s="145"/>
      <c r="J21" s="145"/>
      <c r="K21" s="145"/>
      <c r="L21" s="145"/>
      <c r="M21" s="138"/>
      <c r="N21" s="138"/>
      <c r="O21" s="138"/>
      <c r="P21" s="138"/>
      <c r="Q21" s="138"/>
      <c r="R21" s="138"/>
      <c r="S21" s="138"/>
      <c r="T21" s="138"/>
      <c r="U21" s="138"/>
      <c r="V21" s="138"/>
      <c r="W21" s="138"/>
      <c r="X21" s="138"/>
    </row>
    <row r="22" spans="1:24" x14ac:dyDescent="0.25">
      <c r="A22" s="138"/>
      <c r="B22" s="145"/>
      <c r="C22" s="145"/>
      <c r="D22" s="145"/>
      <c r="E22" s="145"/>
      <c r="F22" s="145"/>
      <c r="G22" s="150"/>
      <c r="H22" s="150"/>
      <c r="I22" s="145"/>
      <c r="J22" s="145"/>
      <c r="K22" s="145"/>
      <c r="L22" s="145"/>
      <c r="M22" s="138"/>
      <c r="N22" s="138"/>
      <c r="O22" s="138"/>
      <c r="P22" s="138"/>
      <c r="Q22" s="138"/>
      <c r="R22" s="138"/>
      <c r="S22" s="138"/>
      <c r="T22" s="138"/>
      <c r="U22" s="138"/>
      <c r="V22" s="138"/>
      <c r="W22" s="138"/>
      <c r="X22" s="138"/>
    </row>
    <row r="23" spans="1:24" x14ac:dyDescent="0.25">
      <c r="A23" s="138"/>
      <c r="B23" s="145"/>
      <c r="C23" s="145"/>
      <c r="D23" s="145"/>
      <c r="E23" s="145"/>
      <c r="F23" s="145"/>
      <c r="G23" s="150"/>
      <c r="H23" s="150"/>
      <c r="I23" s="145"/>
      <c r="J23" s="145"/>
      <c r="K23" s="145"/>
      <c r="L23" s="145"/>
      <c r="M23" s="138"/>
      <c r="N23" s="138"/>
      <c r="O23" s="138"/>
      <c r="P23" s="138"/>
      <c r="Q23" s="138"/>
      <c r="R23" s="138"/>
      <c r="S23" s="138"/>
      <c r="T23" s="138"/>
      <c r="U23" s="138"/>
      <c r="V23" s="138"/>
      <c r="W23" s="138"/>
      <c r="X23" s="138"/>
    </row>
    <row r="24" spans="1:24" x14ac:dyDescent="0.25">
      <c r="A24" s="138"/>
      <c r="B24" s="145"/>
      <c r="C24" s="145"/>
      <c r="D24" s="145"/>
      <c r="E24" s="145"/>
      <c r="F24" s="145"/>
      <c r="G24" s="150"/>
      <c r="H24" s="150"/>
      <c r="I24" s="145"/>
      <c r="J24" s="145"/>
      <c r="K24" s="145"/>
      <c r="L24" s="145"/>
      <c r="M24" s="138"/>
      <c r="N24" s="138"/>
      <c r="O24" s="138"/>
      <c r="P24" s="138"/>
      <c r="Q24" s="138"/>
      <c r="R24" s="138"/>
      <c r="S24" s="138"/>
      <c r="T24" s="138"/>
      <c r="U24" s="138"/>
      <c r="V24" s="138"/>
      <c r="W24" s="138"/>
      <c r="X24" s="138"/>
    </row>
    <row r="25" spans="1:24" x14ac:dyDescent="0.25">
      <c r="A25" s="138"/>
      <c r="B25" s="145"/>
      <c r="C25" s="145"/>
      <c r="D25" s="145"/>
      <c r="E25" s="145"/>
      <c r="F25" s="145"/>
      <c r="G25" s="150"/>
      <c r="H25" s="150"/>
      <c r="I25" s="145"/>
      <c r="J25" s="145"/>
      <c r="K25" s="145"/>
      <c r="L25" s="145"/>
      <c r="M25" s="138"/>
      <c r="N25" s="138"/>
      <c r="O25" s="138"/>
      <c r="P25" s="138"/>
      <c r="Q25" s="138"/>
      <c r="R25" s="138"/>
      <c r="S25" s="138"/>
      <c r="T25" s="138"/>
      <c r="U25" s="138"/>
      <c r="V25" s="138"/>
      <c r="W25" s="138"/>
      <c r="X25" s="138"/>
    </row>
    <row r="26" spans="1:24" x14ac:dyDescent="0.25">
      <c r="A26" s="138"/>
      <c r="B26" s="145"/>
      <c r="C26" s="145"/>
      <c r="D26" s="145"/>
      <c r="E26" s="145"/>
      <c r="F26" s="145"/>
      <c r="G26" s="150"/>
      <c r="H26" s="150"/>
      <c r="I26" s="145"/>
      <c r="J26" s="145"/>
      <c r="K26" s="145"/>
      <c r="L26" s="145"/>
      <c r="M26" s="138"/>
      <c r="N26" s="138"/>
      <c r="O26" s="138"/>
      <c r="P26" s="138"/>
      <c r="Q26" s="138"/>
      <c r="R26" s="138"/>
      <c r="S26" s="138"/>
      <c r="T26" s="138"/>
      <c r="U26" s="138"/>
      <c r="V26" s="138"/>
      <c r="W26" s="138"/>
      <c r="X26" s="138"/>
    </row>
    <row r="27" spans="1:24" x14ac:dyDescent="0.25">
      <c r="A27" s="138"/>
      <c r="B27" s="145"/>
      <c r="C27" s="145"/>
      <c r="D27" s="145"/>
      <c r="E27" s="145"/>
      <c r="F27" s="145"/>
      <c r="G27" s="150"/>
      <c r="H27" s="150"/>
      <c r="I27" s="145"/>
      <c r="J27" s="145"/>
      <c r="K27" s="145"/>
      <c r="L27" s="145"/>
      <c r="M27" s="138"/>
      <c r="N27" s="138"/>
      <c r="O27" s="138"/>
      <c r="P27" s="138"/>
      <c r="Q27" s="138"/>
      <c r="R27" s="138"/>
      <c r="S27" s="138"/>
      <c r="T27" s="138"/>
      <c r="U27" s="138"/>
      <c r="V27" s="138"/>
      <c r="W27" s="138"/>
      <c r="X27" s="138"/>
    </row>
    <row r="28" spans="1:24" x14ac:dyDescent="0.25">
      <c r="A28" s="138"/>
      <c r="B28" s="145"/>
      <c r="C28" s="145"/>
      <c r="D28" s="145"/>
      <c r="E28" s="145"/>
      <c r="F28" s="145"/>
      <c r="G28" s="150"/>
      <c r="H28" s="150"/>
      <c r="I28" s="145"/>
      <c r="J28" s="145"/>
      <c r="K28" s="145"/>
      <c r="L28" s="145"/>
      <c r="M28" s="138"/>
      <c r="N28" s="138"/>
      <c r="O28" s="138"/>
      <c r="P28" s="138"/>
      <c r="Q28" s="138"/>
      <c r="R28" s="138"/>
      <c r="S28" s="138"/>
      <c r="T28" s="138"/>
      <c r="U28" s="138"/>
      <c r="V28" s="138"/>
      <c r="W28" s="138"/>
      <c r="X28" s="138"/>
    </row>
    <row r="29" spans="1:24" x14ac:dyDescent="0.25">
      <c r="A29" s="138"/>
      <c r="B29" s="145"/>
      <c r="C29" s="145"/>
      <c r="D29" s="145"/>
      <c r="E29" s="145"/>
      <c r="F29" s="145"/>
      <c r="G29" s="150"/>
      <c r="H29" s="150"/>
      <c r="I29" s="145"/>
      <c r="J29" s="145"/>
      <c r="K29" s="145"/>
      <c r="L29" s="145"/>
      <c r="M29" s="138"/>
      <c r="N29" s="138"/>
      <c r="O29" s="138"/>
      <c r="P29" s="138"/>
      <c r="Q29" s="138"/>
      <c r="R29" s="138"/>
      <c r="S29" s="138"/>
      <c r="T29" s="138"/>
      <c r="U29" s="138"/>
      <c r="V29" s="138"/>
      <c r="W29" s="138"/>
      <c r="X29" s="138"/>
    </row>
    <row r="30" spans="1:24" x14ac:dyDescent="0.25">
      <c r="A30" s="138"/>
      <c r="B30" s="145"/>
      <c r="C30" s="145"/>
      <c r="D30" s="145"/>
      <c r="E30" s="145"/>
      <c r="F30" s="145"/>
      <c r="G30" s="150"/>
      <c r="H30" s="150"/>
      <c r="I30" s="145"/>
      <c r="J30" s="145"/>
      <c r="K30" s="145"/>
      <c r="L30" s="145"/>
      <c r="M30" s="138"/>
      <c r="N30" s="138"/>
      <c r="O30" s="138"/>
      <c r="P30" s="138"/>
      <c r="Q30" s="138"/>
      <c r="R30" s="138"/>
      <c r="S30" s="138"/>
      <c r="T30" s="138"/>
      <c r="U30" s="138"/>
      <c r="V30" s="138"/>
      <c r="W30" s="138"/>
      <c r="X30" s="138"/>
    </row>
    <row r="31" spans="1:24" x14ac:dyDescent="0.25">
      <c r="A31" s="138"/>
      <c r="B31" s="145"/>
      <c r="C31" s="145"/>
      <c r="D31" s="145"/>
      <c r="E31" s="145"/>
      <c r="F31" s="145"/>
      <c r="G31" s="150"/>
      <c r="H31" s="150"/>
      <c r="I31" s="145"/>
      <c r="J31" s="145"/>
      <c r="K31" s="145"/>
      <c r="L31" s="145"/>
      <c r="M31" s="138"/>
      <c r="N31" s="138"/>
      <c r="O31" s="138"/>
      <c r="P31" s="138"/>
      <c r="Q31" s="138"/>
      <c r="R31" s="138"/>
      <c r="S31" s="138"/>
      <c r="T31" s="138"/>
      <c r="U31" s="138"/>
      <c r="V31" s="138"/>
      <c r="W31" s="138"/>
      <c r="X31" s="138"/>
    </row>
    <row r="32" spans="1:24" x14ac:dyDescent="0.25">
      <c r="A32" s="138"/>
      <c r="B32" s="145"/>
      <c r="C32" s="145"/>
      <c r="D32" s="145"/>
      <c r="E32" s="145"/>
      <c r="F32" s="145"/>
      <c r="G32" s="150"/>
      <c r="H32" s="150"/>
      <c r="I32" s="145"/>
      <c r="J32" s="145"/>
      <c r="K32" s="145"/>
      <c r="L32" s="145"/>
      <c r="M32" s="138"/>
      <c r="N32" s="138"/>
      <c r="O32" s="138"/>
      <c r="P32" s="138"/>
      <c r="Q32" s="138"/>
      <c r="R32" s="138"/>
      <c r="S32" s="138"/>
      <c r="T32" s="138"/>
      <c r="U32" s="138"/>
      <c r="V32" s="138"/>
      <c r="W32" s="138"/>
      <c r="X32" s="138"/>
    </row>
    <row r="33" spans="1:24" x14ac:dyDescent="0.25">
      <c r="A33" s="138"/>
      <c r="B33" s="145"/>
      <c r="C33" s="145"/>
      <c r="D33" s="145"/>
      <c r="E33" s="145"/>
      <c r="F33" s="145"/>
      <c r="G33" s="150"/>
      <c r="H33" s="150"/>
      <c r="I33" s="145"/>
      <c r="J33" s="145"/>
      <c r="K33" s="145"/>
      <c r="L33" s="145"/>
      <c r="M33" s="138"/>
      <c r="N33" s="138"/>
      <c r="O33" s="138"/>
      <c r="P33" s="138"/>
      <c r="Q33" s="138"/>
      <c r="R33" s="138"/>
      <c r="S33" s="138"/>
      <c r="T33" s="138"/>
      <c r="U33" s="138"/>
      <c r="V33" s="138"/>
      <c r="W33" s="138"/>
      <c r="X33" s="138"/>
    </row>
    <row r="34" spans="1:24" x14ac:dyDescent="0.25">
      <c r="A34" s="138"/>
      <c r="B34" s="145"/>
      <c r="C34" s="145"/>
      <c r="D34" s="145"/>
      <c r="E34" s="145"/>
      <c r="F34" s="145"/>
      <c r="G34" s="150"/>
      <c r="H34" s="150"/>
      <c r="I34" s="145"/>
      <c r="J34" s="145"/>
      <c r="K34" s="145"/>
      <c r="L34" s="145"/>
      <c r="M34" s="138"/>
      <c r="N34" s="138"/>
      <c r="O34" s="138"/>
      <c r="P34" s="138"/>
      <c r="Q34" s="138"/>
      <c r="R34" s="151"/>
      <c r="S34" s="151"/>
      <c r="T34" s="138"/>
      <c r="U34" s="138"/>
      <c r="V34" s="138"/>
      <c r="W34" s="138"/>
      <c r="X34" s="138"/>
    </row>
    <row r="35" spans="1:24" x14ac:dyDescent="0.25">
      <c r="A35" s="138"/>
      <c r="B35" s="145"/>
      <c r="C35" s="145"/>
      <c r="D35" s="145"/>
      <c r="E35" s="145"/>
      <c r="F35" s="145"/>
      <c r="G35" s="150"/>
      <c r="H35" s="150"/>
      <c r="I35" s="145"/>
      <c r="J35" s="145"/>
      <c r="K35" s="145"/>
      <c r="L35" s="145"/>
      <c r="M35" s="145"/>
      <c r="N35" s="138"/>
      <c r="O35" s="138"/>
      <c r="P35" s="138"/>
      <c r="Q35" s="138"/>
      <c r="R35" s="138"/>
      <c r="S35" s="138"/>
      <c r="T35" s="138"/>
      <c r="U35" s="138"/>
      <c r="V35" s="138"/>
      <c r="W35" s="138"/>
      <c r="X35" s="138"/>
    </row>
    <row r="36" spans="1:24" x14ac:dyDescent="0.25">
      <c r="A36" s="138"/>
      <c r="B36" s="145"/>
      <c r="C36" s="145"/>
      <c r="D36" s="145"/>
      <c r="E36" s="145"/>
      <c r="F36" s="145"/>
      <c r="G36" s="150"/>
      <c r="H36" s="150"/>
      <c r="I36" s="145"/>
      <c r="J36" s="145"/>
      <c r="K36" s="145"/>
      <c r="L36" s="145"/>
      <c r="M36" s="145"/>
      <c r="N36" s="138"/>
      <c r="O36" s="138"/>
      <c r="P36" s="138"/>
      <c r="Q36" s="138"/>
      <c r="R36" s="138"/>
      <c r="S36" s="138"/>
      <c r="T36" s="138"/>
      <c r="U36" s="138"/>
      <c r="V36" s="138"/>
      <c r="W36" s="138"/>
      <c r="X36" s="138"/>
    </row>
    <row r="37" spans="1:24" x14ac:dyDescent="0.25">
      <c r="A37" s="138"/>
      <c r="B37" s="145"/>
      <c r="C37" s="145"/>
      <c r="D37" s="145"/>
      <c r="E37" s="145"/>
      <c r="F37" s="145"/>
      <c r="G37" s="150"/>
      <c r="H37" s="150"/>
      <c r="I37" s="145"/>
      <c r="J37" s="145"/>
      <c r="K37" s="145"/>
      <c r="L37" s="145"/>
      <c r="M37" s="145"/>
      <c r="N37" s="138"/>
      <c r="O37" s="138"/>
      <c r="P37" s="138"/>
      <c r="Q37" s="138"/>
      <c r="R37" s="138"/>
      <c r="S37" s="138"/>
      <c r="T37" s="138"/>
      <c r="U37" s="138"/>
      <c r="V37" s="138"/>
      <c r="W37" s="138"/>
      <c r="X37" s="138"/>
    </row>
    <row r="38" spans="1:24" x14ac:dyDescent="0.25">
      <c r="A38" s="138"/>
      <c r="B38" s="145"/>
      <c r="C38" s="145"/>
      <c r="D38" s="145"/>
      <c r="E38" s="145"/>
      <c r="F38" s="145"/>
      <c r="G38" s="150"/>
      <c r="H38" s="150"/>
      <c r="I38" s="145"/>
      <c r="J38" s="145"/>
      <c r="K38" s="145"/>
      <c r="L38" s="145"/>
      <c r="M38" s="145"/>
      <c r="N38" s="138"/>
      <c r="O38" s="138"/>
      <c r="P38" s="138"/>
      <c r="Q38" s="138"/>
      <c r="R38" s="138"/>
      <c r="S38" s="138"/>
      <c r="T38" s="138"/>
      <c r="U38" s="138"/>
      <c r="V38" s="138"/>
      <c r="W38" s="138"/>
      <c r="X38" s="138"/>
    </row>
    <row r="39" spans="1:24" x14ac:dyDescent="0.25">
      <c r="A39" s="138"/>
      <c r="B39" s="145"/>
      <c r="C39" s="145"/>
      <c r="D39" s="145"/>
      <c r="E39" s="145"/>
      <c r="F39" s="145"/>
      <c r="G39" s="150"/>
      <c r="H39" s="150"/>
      <c r="I39" s="145"/>
      <c r="J39" s="145"/>
      <c r="K39" s="145"/>
      <c r="L39" s="145"/>
      <c r="M39" s="145"/>
      <c r="N39" s="138"/>
      <c r="O39" s="138"/>
      <c r="P39" s="138"/>
      <c r="Q39" s="138"/>
      <c r="R39" s="138"/>
      <c r="S39" s="138"/>
      <c r="T39" s="138"/>
      <c r="U39" s="138"/>
      <c r="V39" s="138"/>
      <c r="W39" s="138"/>
      <c r="X39" s="138"/>
    </row>
    <row r="40" spans="1:24" x14ac:dyDescent="0.25">
      <c r="A40" s="138"/>
      <c r="B40" s="145"/>
      <c r="C40" s="145"/>
      <c r="D40" s="145"/>
      <c r="E40" s="145"/>
      <c r="F40" s="145"/>
      <c r="G40" s="150"/>
      <c r="H40" s="150"/>
      <c r="I40" s="145"/>
      <c r="J40" s="145"/>
      <c r="K40" s="145"/>
      <c r="L40" s="145"/>
      <c r="M40" s="145"/>
      <c r="N40" s="138"/>
      <c r="O40" s="138"/>
      <c r="P40" s="138"/>
      <c r="Q40" s="138"/>
      <c r="R40" s="138"/>
      <c r="S40" s="138"/>
      <c r="T40" s="138"/>
      <c r="U40" s="138"/>
      <c r="V40" s="138"/>
      <c r="W40" s="138"/>
      <c r="X40" s="138"/>
    </row>
    <row r="41" spans="1:24" x14ac:dyDescent="0.25">
      <c r="A41" s="138"/>
      <c r="B41" s="145"/>
      <c r="C41" s="145"/>
      <c r="D41" s="145"/>
      <c r="E41" s="145"/>
      <c r="F41" s="145"/>
      <c r="G41" s="150"/>
      <c r="H41" s="150"/>
      <c r="I41" s="145"/>
      <c r="J41" s="145"/>
      <c r="K41" s="145"/>
      <c r="L41" s="145"/>
      <c r="M41" s="145"/>
      <c r="N41" s="138"/>
      <c r="O41" s="138"/>
      <c r="P41" s="138"/>
      <c r="Q41" s="138"/>
      <c r="R41" s="138"/>
      <c r="S41" s="138"/>
      <c r="T41" s="138"/>
      <c r="U41" s="138"/>
      <c r="V41" s="138"/>
      <c r="W41" s="138"/>
      <c r="X41" s="138"/>
    </row>
    <row r="42" spans="1:24" x14ac:dyDescent="0.25">
      <c r="A42" s="138"/>
      <c r="B42" s="145"/>
      <c r="C42" s="145"/>
      <c r="D42" s="145"/>
      <c r="E42" s="145"/>
      <c r="F42" s="145"/>
      <c r="G42" s="150"/>
      <c r="H42" s="150"/>
      <c r="I42" s="145"/>
      <c r="J42" s="145"/>
      <c r="K42" s="145"/>
      <c r="L42" s="145"/>
      <c r="M42" s="145"/>
      <c r="N42" s="138"/>
      <c r="O42" s="138"/>
      <c r="P42" s="138"/>
      <c r="Q42" s="138"/>
      <c r="R42" s="138"/>
      <c r="S42" s="138"/>
      <c r="T42" s="138"/>
      <c r="U42" s="138"/>
      <c r="V42" s="138"/>
      <c r="W42" s="138"/>
      <c r="X42" s="138"/>
    </row>
    <row r="43" spans="1:24" x14ac:dyDescent="0.25">
      <c r="A43" s="138"/>
      <c r="B43" s="145"/>
      <c r="C43" s="145"/>
      <c r="D43" s="145"/>
      <c r="E43" s="145"/>
      <c r="F43" s="145"/>
      <c r="G43" s="150"/>
      <c r="H43" s="150"/>
      <c r="I43" s="145"/>
      <c r="J43" s="145"/>
      <c r="K43" s="145"/>
      <c r="L43" s="145"/>
      <c r="M43" s="145"/>
      <c r="N43" s="138"/>
      <c r="O43" s="138"/>
      <c r="P43" s="138"/>
      <c r="Q43" s="138"/>
      <c r="R43" s="138"/>
      <c r="S43" s="138"/>
      <c r="T43" s="138"/>
      <c r="U43" s="138"/>
      <c r="V43" s="138"/>
      <c r="W43" s="138"/>
      <c r="X43" s="138"/>
    </row>
    <row r="44" spans="1:24" x14ac:dyDescent="0.25">
      <c r="A44" s="138"/>
      <c r="B44" s="145"/>
      <c r="C44" s="145"/>
      <c r="D44" s="145"/>
      <c r="E44" s="145"/>
      <c r="F44" s="145"/>
      <c r="G44" s="150"/>
      <c r="H44" s="150"/>
      <c r="I44" s="145"/>
      <c r="J44" s="145"/>
      <c r="K44" s="145"/>
      <c r="L44" s="145"/>
      <c r="M44" s="145"/>
      <c r="N44" s="138"/>
      <c r="O44" s="138"/>
      <c r="P44" s="138"/>
      <c r="Q44" s="138"/>
      <c r="R44" s="138"/>
      <c r="S44" s="138"/>
      <c r="T44" s="138"/>
      <c r="U44" s="138"/>
      <c r="V44" s="138"/>
      <c r="W44" s="138"/>
      <c r="X44" s="138"/>
    </row>
    <row r="45" spans="1:24" x14ac:dyDescent="0.25">
      <c r="A45" s="138"/>
      <c r="B45" s="145"/>
      <c r="C45" s="145"/>
      <c r="D45" s="145"/>
      <c r="E45" s="145"/>
      <c r="F45" s="145"/>
      <c r="G45" s="150"/>
      <c r="H45" s="150"/>
      <c r="I45" s="145"/>
      <c r="J45" s="145"/>
      <c r="K45" s="145"/>
      <c r="L45" s="145"/>
      <c r="M45" s="145"/>
      <c r="N45" s="138"/>
      <c r="O45" s="138"/>
      <c r="P45" s="138"/>
      <c r="Q45" s="138"/>
      <c r="R45" s="138"/>
      <c r="S45" s="138"/>
      <c r="T45" s="138"/>
      <c r="U45" s="138"/>
      <c r="V45" s="138"/>
      <c r="W45" s="138"/>
      <c r="X45" s="138"/>
    </row>
    <row r="46" spans="1:24" x14ac:dyDescent="0.25">
      <c r="A46" s="138"/>
      <c r="B46" s="145"/>
      <c r="C46" s="145"/>
      <c r="D46" s="145"/>
      <c r="E46" s="145"/>
      <c r="F46" s="145"/>
      <c r="G46" s="150"/>
      <c r="H46" s="150"/>
      <c r="I46" s="145"/>
      <c r="J46" s="145"/>
      <c r="K46" s="145"/>
      <c r="L46" s="145"/>
      <c r="M46" s="145"/>
      <c r="N46" s="138"/>
      <c r="O46" s="138"/>
      <c r="P46" s="138"/>
      <c r="Q46" s="138"/>
      <c r="R46" s="138"/>
      <c r="S46" s="138"/>
      <c r="T46" s="138"/>
      <c r="U46" s="138"/>
      <c r="V46" s="138"/>
      <c r="W46" s="138"/>
      <c r="X46" s="138"/>
    </row>
    <row r="47" spans="1:24" x14ac:dyDescent="0.25">
      <c r="A47" s="138"/>
      <c r="B47" s="145"/>
      <c r="C47" s="145"/>
      <c r="D47" s="145"/>
      <c r="E47" s="145"/>
      <c r="F47" s="145"/>
      <c r="G47" s="150"/>
      <c r="H47" s="150"/>
      <c r="I47" s="145"/>
      <c r="J47" s="145"/>
      <c r="K47" s="145"/>
      <c r="L47" s="145"/>
      <c r="M47" s="145"/>
      <c r="N47" s="138"/>
      <c r="O47" s="138"/>
      <c r="P47" s="138"/>
      <c r="Q47" s="138"/>
      <c r="R47" s="138"/>
      <c r="S47" s="138"/>
      <c r="T47" s="138"/>
      <c r="U47" s="138"/>
      <c r="V47" s="138"/>
      <c r="W47" s="138"/>
      <c r="X47" s="138"/>
    </row>
    <row r="48" spans="1:24" x14ac:dyDescent="0.25">
      <c r="A48" s="138"/>
      <c r="B48" s="145"/>
      <c r="C48" s="145"/>
      <c r="D48" s="145"/>
      <c r="E48" s="145"/>
      <c r="F48" s="145"/>
      <c r="G48" s="150"/>
      <c r="H48" s="150"/>
      <c r="I48" s="145"/>
      <c r="J48" s="145"/>
      <c r="K48" s="145"/>
      <c r="L48" s="145"/>
      <c r="M48" s="145"/>
      <c r="N48" s="138"/>
      <c r="O48" s="138"/>
      <c r="P48" s="138"/>
      <c r="Q48" s="138"/>
      <c r="R48" s="138"/>
      <c r="S48" s="138"/>
      <c r="T48" s="138"/>
      <c r="U48" s="138"/>
      <c r="V48" s="138"/>
      <c r="W48" s="138"/>
      <c r="X48" s="138"/>
    </row>
    <row r="49" spans="1:24" x14ac:dyDescent="0.25">
      <c r="A49" s="138"/>
      <c r="B49" s="145"/>
      <c r="C49" s="145"/>
      <c r="D49" s="145"/>
      <c r="E49" s="145"/>
      <c r="F49" s="145"/>
      <c r="G49" s="150"/>
      <c r="H49" s="150"/>
      <c r="I49" s="145"/>
      <c r="J49" s="145"/>
      <c r="K49" s="145"/>
      <c r="L49" s="145"/>
      <c r="M49" s="145"/>
      <c r="N49" s="138"/>
      <c r="O49" s="138"/>
      <c r="P49" s="138"/>
      <c r="Q49" s="138"/>
      <c r="R49" s="138"/>
      <c r="S49" s="138"/>
      <c r="T49" s="138"/>
      <c r="U49" s="138"/>
      <c r="V49" s="138"/>
      <c r="W49" s="138"/>
      <c r="X49" s="138"/>
    </row>
    <row r="50" spans="1:24" x14ac:dyDescent="0.25">
      <c r="A50" s="138"/>
      <c r="B50" s="145"/>
      <c r="C50" s="145"/>
      <c r="D50" s="145"/>
      <c r="E50" s="145"/>
      <c r="F50" s="145"/>
      <c r="G50" s="150"/>
      <c r="H50" s="150"/>
      <c r="I50" s="145"/>
      <c r="J50" s="145"/>
      <c r="K50" s="145"/>
      <c r="L50" s="145"/>
      <c r="M50" s="145"/>
      <c r="N50" s="138"/>
      <c r="O50" s="138"/>
      <c r="P50" s="138"/>
      <c r="Q50" s="138"/>
      <c r="R50" s="138"/>
      <c r="S50" s="138"/>
      <c r="T50" s="138"/>
      <c r="U50" s="138"/>
      <c r="V50" s="138"/>
      <c r="W50" s="138"/>
      <c r="X50" s="138"/>
    </row>
    <row r="51" spans="1:24" x14ac:dyDescent="0.25">
      <c r="A51" s="138"/>
      <c r="B51" s="145"/>
      <c r="C51" s="145"/>
      <c r="D51" s="145"/>
      <c r="E51" s="145"/>
      <c r="F51" s="145"/>
      <c r="G51" s="150"/>
      <c r="H51" s="150"/>
      <c r="I51" s="145"/>
      <c r="J51" s="145"/>
      <c r="K51" s="145"/>
      <c r="L51" s="145"/>
      <c r="M51" s="145"/>
      <c r="N51" s="138"/>
      <c r="O51" s="138"/>
      <c r="P51" s="138"/>
      <c r="Q51" s="138"/>
      <c r="R51" s="138"/>
      <c r="S51" s="138"/>
      <c r="T51" s="138"/>
      <c r="U51" s="138"/>
      <c r="V51" s="138"/>
      <c r="W51" s="138"/>
      <c r="X51" s="138"/>
    </row>
    <row r="52" spans="1:24" x14ac:dyDescent="0.25">
      <c r="A52" s="138"/>
      <c r="B52" s="145"/>
      <c r="C52" s="145"/>
      <c r="D52" s="145"/>
      <c r="E52" s="145"/>
      <c r="F52" s="145"/>
      <c r="G52" s="150"/>
      <c r="H52" s="150"/>
      <c r="I52" s="145"/>
      <c r="J52" s="145"/>
      <c r="K52" s="145"/>
      <c r="L52" s="145"/>
      <c r="M52" s="145"/>
      <c r="N52" s="138"/>
      <c r="O52" s="138"/>
      <c r="P52" s="138"/>
      <c r="Q52" s="138"/>
      <c r="R52" s="138"/>
      <c r="S52" s="138"/>
      <c r="T52" s="138"/>
      <c r="U52" s="138"/>
      <c r="V52" s="138"/>
      <c r="W52" s="138"/>
      <c r="X52" s="138"/>
    </row>
    <row r="53" spans="1:24" x14ac:dyDescent="0.25">
      <c r="A53" s="138"/>
      <c r="B53" s="145"/>
      <c r="C53" s="145"/>
      <c r="D53" s="145"/>
      <c r="E53" s="145"/>
      <c r="F53" s="145"/>
      <c r="G53" s="150"/>
      <c r="H53" s="150"/>
      <c r="I53" s="145"/>
      <c r="J53" s="145"/>
      <c r="K53" s="145"/>
      <c r="L53" s="145"/>
      <c r="M53" s="145"/>
      <c r="N53" s="138"/>
      <c r="O53" s="138"/>
      <c r="P53" s="138"/>
      <c r="Q53" s="138"/>
      <c r="R53" s="138"/>
      <c r="S53" s="138"/>
      <c r="T53" s="138"/>
      <c r="U53" s="138"/>
      <c r="V53" s="138"/>
      <c r="W53" s="138"/>
      <c r="X53" s="138"/>
    </row>
    <row r="54" spans="1:24" x14ac:dyDescent="0.25">
      <c r="A54" s="138"/>
      <c r="B54" s="145"/>
      <c r="C54" s="145"/>
      <c r="D54" s="145"/>
      <c r="E54" s="145"/>
      <c r="F54" s="145"/>
      <c r="G54" s="150"/>
      <c r="H54" s="150"/>
      <c r="I54" s="145"/>
      <c r="J54" s="145"/>
      <c r="K54" s="145"/>
      <c r="L54" s="145"/>
      <c r="M54" s="145"/>
      <c r="N54" s="138"/>
      <c r="O54" s="138"/>
      <c r="P54" s="138"/>
      <c r="Q54" s="138"/>
      <c r="R54" s="138"/>
      <c r="S54" s="138"/>
      <c r="T54" s="138"/>
      <c r="U54" s="138"/>
      <c r="V54" s="138"/>
      <c r="W54" s="138"/>
      <c r="X54" s="138"/>
    </row>
    <row r="55" spans="1:24" x14ac:dyDescent="0.25">
      <c r="A55" s="138"/>
      <c r="B55" s="145"/>
      <c r="C55" s="145"/>
      <c r="D55" s="145"/>
      <c r="E55" s="145"/>
      <c r="F55" s="145"/>
      <c r="G55" s="150"/>
      <c r="H55" s="150"/>
      <c r="I55" s="145"/>
      <c r="J55" s="145"/>
      <c r="K55" s="145"/>
      <c r="L55" s="145"/>
      <c r="M55" s="145"/>
      <c r="N55" s="138"/>
      <c r="O55" s="138"/>
      <c r="P55" s="138"/>
      <c r="Q55" s="138"/>
      <c r="R55" s="138"/>
      <c r="S55" s="138"/>
      <c r="T55" s="138"/>
      <c r="U55" s="138"/>
      <c r="V55" s="138"/>
      <c r="W55" s="138"/>
      <c r="X55" s="138"/>
    </row>
    <row r="56" spans="1:24" x14ac:dyDescent="0.25">
      <c r="A56" s="138"/>
      <c r="B56" s="145"/>
      <c r="C56" s="145"/>
      <c r="D56" s="145"/>
      <c r="E56" s="145"/>
      <c r="F56" s="145"/>
      <c r="G56" s="150"/>
      <c r="H56" s="150"/>
      <c r="I56" s="145"/>
      <c r="J56" s="145"/>
      <c r="K56" s="145"/>
      <c r="L56" s="145"/>
      <c r="M56" s="145"/>
      <c r="N56" s="138"/>
      <c r="O56" s="138"/>
      <c r="P56" s="138"/>
      <c r="Q56" s="138"/>
      <c r="R56" s="138"/>
      <c r="S56" s="138"/>
      <c r="T56" s="138"/>
      <c r="U56" s="138"/>
      <c r="V56" s="138"/>
      <c r="W56" s="138"/>
      <c r="X56" s="138"/>
    </row>
    <row r="57" spans="1:24" x14ac:dyDescent="0.25">
      <c r="A57" s="138"/>
      <c r="B57" s="145"/>
      <c r="C57" s="145"/>
      <c r="D57" s="145"/>
      <c r="E57" s="145"/>
      <c r="F57" s="145"/>
      <c r="G57" s="150"/>
      <c r="H57" s="150"/>
      <c r="I57" s="145"/>
      <c r="J57" s="145"/>
      <c r="K57" s="145"/>
      <c r="L57" s="145"/>
      <c r="M57" s="145"/>
      <c r="N57" s="138"/>
      <c r="O57" s="138"/>
      <c r="P57" s="138"/>
      <c r="Q57" s="138"/>
      <c r="R57" s="138"/>
      <c r="S57" s="138"/>
      <c r="T57" s="138"/>
      <c r="U57" s="138"/>
      <c r="V57" s="138"/>
      <c r="W57" s="138"/>
      <c r="X57" s="138"/>
    </row>
    <row r="58" spans="1:24" x14ac:dyDescent="0.25">
      <c r="A58" s="138"/>
      <c r="B58" s="145"/>
      <c r="C58" s="145"/>
      <c r="D58" s="145"/>
      <c r="E58" s="145"/>
      <c r="F58" s="145"/>
      <c r="G58" s="150"/>
      <c r="H58" s="150"/>
      <c r="I58" s="145"/>
      <c r="J58" s="145"/>
      <c r="K58" s="138"/>
      <c r="L58" s="138"/>
      <c r="M58" s="138"/>
      <c r="N58" s="138"/>
      <c r="O58" s="138"/>
      <c r="P58" s="138"/>
      <c r="Q58" s="138"/>
      <c r="R58" s="138"/>
      <c r="S58" s="138"/>
      <c r="T58" s="138"/>
      <c r="U58" s="138"/>
      <c r="V58" s="138"/>
      <c r="W58" s="138"/>
      <c r="X58" s="138"/>
    </row>
    <row r="59" spans="1:24" x14ac:dyDescent="0.25">
      <c r="A59" s="138"/>
      <c r="B59" s="145"/>
      <c r="C59" s="145"/>
      <c r="D59" s="145"/>
      <c r="E59" s="145"/>
      <c r="F59" s="145"/>
      <c r="G59" s="150"/>
      <c r="H59" s="150"/>
      <c r="I59" s="145"/>
      <c r="J59" s="145"/>
      <c r="K59" s="145"/>
      <c r="L59" s="145"/>
      <c r="M59" s="145"/>
      <c r="N59" s="138"/>
      <c r="O59" s="138"/>
      <c r="P59" s="138"/>
      <c r="Q59" s="138"/>
      <c r="R59" s="138"/>
      <c r="S59" s="138"/>
      <c r="T59" s="138"/>
      <c r="U59" s="138"/>
      <c r="V59" s="138"/>
      <c r="W59" s="138"/>
      <c r="X59" s="138"/>
    </row>
    <row r="60" spans="1:24" x14ac:dyDescent="0.25">
      <c r="A60" s="138"/>
      <c r="B60" s="145"/>
      <c r="C60" s="145"/>
      <c r="D60" s="145"/>
      <c r="E60" s="145"/>
      <c r="F60" s="145"/>
      <c r="G60" s="150"/>
      <c r="H60" s="150"/>
      <c r="I60" s="145"/>
      <c r="J60" s="145"/>
      <c r="K60" s="145"/>
      <c r="L60" s="145"/>
      <c r="M60" s="145"/>
      <c r="N60" s="138"/>
      <c r="O60" s="138"/>
      <c r="P60" s="138"/>
      <c r="Q60" s="138"/>
      <c r="R60" s="138"/>
      <c r="S60" s="138"/>
      <c r="T60" s="138"/>
      <c r="U60" s="138"/>
      <c r="V60" s="138"/>
      <c r="W60" s="138"/>
      <c r="X60" s="138"/>
    </row>
    <row r="61" spans="1:24" x14ac:dyDescent="0.25">
      <c r="A61" s="138"/>
      <c r="B61" s="145"/>
      <c r="C61" s="145"/>
      <c r="D61" s="145"/>
      <c r="E61" s="145"/>
      <c r="F61" s="145"/>
      <c r="G61" s="150"/>
      <c r="H61" s="150"/>
      <c r="I61" s="145"/>
      <c r="J61" s="145"/>
      <c r="K61" s="145"/>
      <c r="L61" s="145"/>
      <c r="M61" s="145"/>
      <c r="N61" s="138"/>
      <c r="O61" s="138"/>
      <c r="P61" s="138"/>
      <c r="Q61" s="138"/>
      <c r="R61" s="138"/>
      <c r="S61" s="138"/>
      <c r="T61" s="138"/>
      <c r="U61" s="138"/>
      <c r="V61" s="138"/>
      <c r="W61" s="138"/>
      <c r="X61" s="138"/>
    </row>
    <row r="62" spans="1:24" x14ac:dyDescent="0.25">
      <c r="A62" s="138"/>
      <c r="B62" s="145"/>
      <c r="C62" s="145"/>
      <c r="D62" s="145"/>
      <c r="E62" s="145"/>
      <c r="F62" s="145"/>
      <c r="G62" s="150"/>
      <c r="H62" s="150"/>
      <c r="I62" s="145"/>
      <c r="J62" s="145"/>
      <c r="K62" s="145"/>
      <c r="L62" s="145"/>
      <c r="M62" s="145"/>
      <c r="N62" s="138"/>
      <c r="O62" s="138"/>
      <c r="P62" s="138"/>
      <c r="Q62" s="138"/>
      <c r="R62" s="138"/>
      <c r="S62" s="138"/>
      <c r="T62" s="138"/>
      <c r="U62" s="138"/>
      <c r="V62" s="138"/>
      <c r="W62" s="138"/>
      <c r="X62" s="138"/>
    </row>
    <row r="63" spans="1:24" x14ac:dyDescent="0.25">
      <c r="A63" s="138"/>
      <c r="B63" s="145"/>
      <c r="C63" s="145"/>
      <c r="D63" s="145"/>
      <c r="E63" s="145"/>
      <c r="F63" s="145"/>
      <c r="G63" s="150"/>
      <c r="H63" s="150"/>
      <c r="I63" s="145"/>
      <c r="J63" s="145"/>
      <c r="K63" s="145"/>
      <c r="L63" s="145"/>
      <c r="M63" s="145"/>
      <c r="N63" s="138"/>
      <c r="O63" s="138"/>
      <c r="P63" s="138"/>
      <c r="Q63" s="138"/>
      <c r="R63" s="138"/>
      <c r="S63" s="138"/>
      <c r="T63" s="138"/>
      <c r="U63" s="138"/>
      <c r="V63" s="138"/>
      <c r="W63" s="138"/>
      <c r="X63" s="138"/>
    </row>
    <row r="64" spans="1:24" ht="39.950000000000003" customHeight="1" x14ac:dyDescent="0.25">
      <c r="A64" s="138"/>
      <c r="B64" s="1442" t="s">
        <v>20</v>
      </c>
      <c r="C64" s="1406"/>
      <c r="D64" s="1406"/>
      <c r="E64" s="1406"/>
      <c r="F64" s="1406"/>
      <c r="G64" s="1406"/>
      <c r="H64" s="1406"/>
      <c r="I64" s="1406"/>
      <c r="J64" s="1406"/>
      <c r="K64" s="1406"/>
      <c r="L64" s="1406"/>
      <c r="M64" s="1406"/>
      <c r="N64" s="1406"/>
      <c r="O64" s="1401"/>
      <c r="P64" s="138"/>
      <c r="Q64" s="138"/>
      <c r="R64" s="138"/>
      <c r="S64" s="138"/>
      <c r="T64" s="138"/>
      <c r="U64" s="138"/>
      <c r="V64" s="138"/>
      <c r="W64" s="138"/>
      <c r="X64" s="138"/>
    </row>
    <row r="65" spans="1:24" x14ac:dyDescent="0.25">
      <c r="A65" s="138"/>
      <c r="B65" s="145"/>
      <c r="C65" s="145"/>
      <c r="D65" s="145"/>
      <c r="E65" s="145"/>
      <c r="F65" s="145"/>
      <c r="G65" s="150"/>
      <c r="H65" s="150"/>
      <c r="I65" s="145"/>
      <c r="J65" s="145"/>
      <c r="K65" s="145"/>
      <c r="L65" s="145"/>
      <c r="M65" s="138"/>
      <c r="N65" s="138"/>
      <c r="O65" s="138"/>
      <c r="P65" s="138"/>
      <c r="Q65" s="138"/>
      <c r="R65" s="138"/>
      <c r="S65" s="138"/>
      <c r="T65" s="138"/>
      <c r="U65" s="138"/>
      <c r="V65" s="138"/>
      <c r="W65" s="138"/>
      <c r="X65" s="138"/>
    </row>
    <row r="66" spans="1:24" ht="21" customHeight="1" x14ac:dyDescent="0.25">
      <c r="A66" s="138"/>
      <c r="B66" s="152" t="s">
        <v>21</v>
      </c>
      <c r="C66" s="145"/>
      <c r="D66" s="145"/>
      <c r="E66" s="145"/>
      <c r="F66" s="145"/>
      <c r="G66" s="150"/>
      <c r="H66" s="150"/>
      <c r="I66" s="145"/>
      <c r="J66" s="145"/>
      <c r="K66" s="145"/>
      <c r="L66" s="145"/>
      <c r="M66" s="138"/>
      <c r="N66" s="138"/>
      <c r="O66" s="138"/>
      <c r="P66" s="138"/>
      <c r="Q66" s="138"/>
      <c r="R66" s="138"/>
      <c r="S66" s="138"/>
      <c r="T66" s="138"/>
      <c r="U66" s="138"/>
      <c r="V66" s="138"/>
      <c r="W66" s="138"/>
      <c r="X66" s="138"/>
    </row>
    <row r="67" spans="1:24" x14ac:dyDescent="0.25">
      <c r="A67" s="138"/>
      <c r="B67" s="145"/>
      <c r="C67" s="145"/>
      <c r="D67" s="145"/>
      <c r="E67" s="145"/>
      <c r="F67" s="145"/>
      <c r="G67" s="150"/>
      <c r="H67" s="150"/>
      <c r="I67" s="145"/>
      <c r="J67" s="145"/>
      <c r="K67" s="145"/>
      <c r="L67" s="145"/>
      <c r="M67" s="138"/>
      <c r="N67" s="138"/>
      <c r="O67" s="138"/>
      <c r="P67" s="138"/>
      <c r="Q67" s="138"/>
      <c r="R67" s="138"/>
      <c r="S67" s="138"/>
      <c r="T67" s="138"/>
      <c r="U67" s="138"/>
      <c r="V67" s="138"/>
      <c r="W67" s="138"/>
      <c r="X67" s="138"/>
    </row>
    <row r="68" spans="1:24" x14ac:dyDescent="0.25">
      <c r="A68" s="138"/>
      <c r="B68" s="145"/>
      <c r="C68" s="145"/>
      <c r="D68" s="145"/>
      <c r="E68" s="145"/>
      <c r="F68" s="145"/>
      <c r="G68" s="150"/>
      <c r="H68" s="150"/>
      <c r="I68" s="145"/>
      <c r="J68" s="145"/>
      <c r="K68" s="138"/>
      <c r="L68" s="138"/>
      <c r="M68" s="138"/>
      <c r="N68" s="138"/>
      <c r="O68" s="138"/>
      <c r="P68" s="138"/>
      <c r="Q68" s="138"/>
      <c r="R68" s="138"/>
      <c r="S68" s="138"/>
      <c r="T68" s="138"/>
      <c r="U68" s="138"/>
      <c r="V68" s="138"/>
      <c r="W68" s="138"/>
      <c r="X68" s="138"/>
    </row>
    <row r="69" spans="1:24" ht="63.95" customHeight="1" x14ac:dyDescent="0.25">
      <c r="A69" s="138"/>
      <c r="B69" s="145"/>
      <c r="C69" s="145"/>
      <c r="D69" s="145"/>
      <c r="E69" s="145"/>
      <c r="F69" s="145"/>
      <c r="G69" s="150"/>
      <c r="H69" s="150"/>
      <c r="I69" s="145"/>
      <c r="J69" s="145"/>
      <c r="K69" s="138"/>
      <c r="L69" s="138"/>
      <c r="M69" s="138"/>
      <c r="N69" s="138"/>
      <c r="O69" s="138"/>
      <c r="P69" s="138"/>
      <c r="Q69" s="138"/>
      <c r="R69" s="138"/>
      <c r="S69" s="138"/>
      <c r="T69" s="138"/>
      <c r="U69" s="138"/>
      <c r="V69" s="138"/>
      <c r="W69" s="138"/>
      <c r="X69" s="138"/>
    </row>
    <row r="70" spans="1:24" ht="53.1" customHeight="1" x14ac:dyDescent="0.25">
      <c r="A70" s="138"/>
      <c r="B70" s="145"/>
      <c r="C70" s="145"/>
      <c r="D70" s="145"/>
      <c r="E70" s="145"/>
      <c r="F70" s="145"/>
      <c r="G70" s="150"/>
      <c r="H70" s="150"/>
      <c r="I70" s="145"/>
      <c r="J70" s="145"/>
      <c r="K70" s="138"/>
      <c r="L70" s="138"/>
      <c r="M70" s="138"/>
      <c r="N70" s="138"/>
      <c r="O70" s="138"/>
      <c r="P70" s="138"/>
      <c r="Q70" s="138"/>
      <c r="R70" s="138"/>
      <c r="S70" s="138"/>
      <c r="T70" s="138"/>
      <c r="U70" s="138"/>
      <c r="V70" s="138"/>
      <c r="W70" s="138"/>
      <c r="X70" s="138"/>
    </row>
    <row r="71" spans="1:24" ht="51" customHeight="1" x14ac:dyDescent="0.25">
      <c r="A71" s="138"/>
      <c r="B71" s="145"/>
      <c r="C71" s="145"/>
      <c r="D71" s="145"/>
      <c r="E71" s="145"/>
      <c r="F71" s="145"/>
      <c r="G71" s="150"/>
      <c r="H71" s="150"/>
      <c r="I71" s="145"/>
      <c r="J71" s="145"/>
      <c r="K71" s="138"/>
      <c r="L71" s="138"/>
      <c r="M71" s="138"/>
      <c r="N71" s="138"/>
      <c r="O71" s="138"/>
      <c r="P71" s="138"/>
      <c r="Q71" s="138"/>
      <c r="R71" s="138"/>
      <c r="S71" s="138"/>
      <c r="T71" s="138"/>
      <c r="U71" s="138"/>
      <c r="V71" s="138"/>
      <c r="W71" s="138"/>
      <c r="X71" s="138"/>
    </row>
    <row r="72" spans="1:24" ht="47.1" customHeight="1" x14ac:dyDescent="0.25">
      <c r="A72" s="138"/>
      <c r="B72" s="145"/>
      <c r="C72" s="145"/>
      <c r="D72" s="145"/>
      <c r="E72" s="145"/>
      <c r="F72" s="145"/>
      <c r="G72" s="150"/>
      <c r="H72" s="150"/>
      <c r="I72" s="145"/>
      <c r="J72" s="145"/>
      <c r="K72" s="138"/>
      <c r="L72" s="138"/>
      <c r="M72" s="138"/>
      <c r="N72" s="138"/>
      <c r="O72" s="138"/>
      <c r="P72" s="138"/>
      <c r="Q72" s="138"/>
      <c r="R72" s="138"/>
      <c r="S72" s="138"/>
      <c r="T72" s="138"/>
      <c r="U72" s="138"/>
      <c r="V72" s="138"/>
      <c r="W72" s="138"/>
      <c r="X72" s="138"/>
    </row>
    <row r="73" spans="1:24" ht="57" customHeight="1" x14ac:dyDescent="0.25">
      <c r="A73" s="138"/>
      <c r="B73" s="145"/>
      <c r="C73" s="145"/>
      <c r="D73" s="145"/>
      <c r="E73" s="145"/>
      <c r="F73" s="145"/>
      <c r="G73" s="150"/>
      <c r="H73" s="150"/>
      <c r="I73" s="145"/>
      <c r="J73" s="145"/>
      <c r="K73" s="138"/>
      <c r="L73" s="138"/>
      <c r="M73" s="138"/>
      <c r="N73" s="138"/>
      <c r="O73" s="138"/>
      <c r="P73" s="138"/>
      <c r="Q73" s="138"/>
      <c r="R73" s="138"/>
      <c r="S73" s="138"/>
      <c r="T73" s="138"/>
      <c r="U73" s="138"/>
      <c r="V73" s="138"/>
      <c r="W73" s="138"/>
      <c r="X73" s="138"/>
    </row>
    <row r="74" spans="1:24" ht="50.1" customHeight="1" x14ac:dyDescent="0.25">
      <c r="A74" s="138"/>
      <c r="B74" s="145"/>
      <c r="C74" s="145"/>
      <c r="D74" s="145"/>
      <c r="E74" s="145"/>
      <c r="F74" s="145"/>
      <c r="G74" s="150"/>
      <c r="H74" s="150"/>
      <c r="I74" s="145"/>
      <c r="J74" s="145"/>
      <c r="K74" s="138"/>
      <c r="L74" s="138"/>
      <c r="M74" s="138"/>
      <c r="N74" s="138"/>
      <c r="O74" s="138"/>
      <c r="P74" s="138"/>
      <c r="Q74" s="138"/>
      <c r="R74" s="138"/>
      <c r="S74" s="138"/>
      <c r="T74" s="138"/>
      <c r="U74" s="138"/>
      <c r="V74" s="138"/>
      <c r="W74" s="138"/>
      <c r="X74" s="138"/>
    </row>
    <row r="75" spans="1:24" ht="47.1" customHeight="1" x14ac:dyDescent="0.25">
      <c r="A75" s="138"/>
      <c r="B75" s="145"/>
      <c r="C75" s="145"/>
      <c r="D75" s="145"/>
      <c r="E75" s="145"/>
      <c r="F75" s="145"/>
      <c r="G75" s="150"/>
      <c r="H75" s="150"/>
      <c r="I75" s="145"/>
      <c r="J75" s="145"/>
      <c r="K75" s="138"/>
      <c r="L75" s="138"/>
      <c r="M75" s="138"/>
      <c r="N75" s="138"/>
      <c r="O75" s="138"/>
      <c r="P75" s="138"/>
      <c r="Q75" s="138"/>
      <c r="R75" s="138"/>
      <c r="S75" s="138"/>
      <c r="T75" s="138"/>
      <c r="U75" s="138"/>
      <c r="V75" s="138"/>
      <c r="W75" s="138"/>
      <c r="X75" s="138"/>
    </row>
    <row r="76" spans="1:24" ht="42.95" customHeight="1" x14ac:dyDescent="0.25">
      <c r="A76" s="138"/>
      <c r="B76" s="145"/>
      <c r="C76" s="145"/>
      <c r="D76" s="145"/>
      <c r="E76" s="145"/>
      <c r="F76" s="145"/>
      <c r="G76" s="150"/>
      <c r="H76" s="150"/>
      <c r="I76" s="145"/>
      <c r="J76" s="145"/>
      <c r="K76" s="138"/>
      <c r="L76" s="138"/>
      <c r="M76" s="138"/>
      <c r="N76" s="138"/>
      <c r="O76" s="138"/>
      <c r="P76" s="138"/>
      <c r="Q76" s="138"/>
      <c r="R76" s="138"/>
      <c r="S76" s="138"/>
      <c r="T76" s="138"/>
      <c r="U76" s="138"/>
      <c r="V76" s="138"/>
      <c r="W76" s="138"/>
      <c r="X76" s="138"/>
    </row>
    <row r="77" spans="1:24" ht="30" customHeight="1" x14ac:dyDescent="0.25">
      <c r="A77" s="138"/>
      <c r="B77" s="145"/>
      <c r="C77" s="145"/>
      <c r="D77" s="145"/>
      <c r="E77" s="145"/>
      <c r="F77" s="145"/>
      <c r="G77" s="150"/>
      <c r="H77" s="150"/>
      <c r="I77" s="145"/>
      <c r="J77" s="145"/>
      <c r="K77" s="138"/>
      <c r="L77" s="138"/>
      <c r="M77" s="138"/>
      <c r="N77" s="138"/>
      <c r="O77" s="138"/>
      <c r="P77" s="138"/>
      <c r="Q77" s="138"/>
      <c r="R77" s="138"/>
      <c r="S77" s="138"/>
      <c r="T77" s="138"/>
      <c r="U77" s="138"/>
      <c r="V77" s="138"/>
      <c r="W77" s="138"/>
      <c r="X77" s="138"/>
    </row>
    <row r="78" spans="1:24" ht="35.1" customHeight="1" x14ac:dyDescent="0.25">
      <c r="A78" s="138"/>
      <c r="B78" s="145"/>
      <c r="C78" s="145"/>
      <c r="D78" s="145"/>
      <c r="E78" s="145"/>
      <c r="F78" s="145"/>
      <c r="G78" s="150"/>
      <c r="H78" s="150"/>
      <c r="I78" s="145"/>
      <c r="J78" s="145"/>
      <c r="K78" s="138"/>
      <c r="L78" s="138"/>
      <c r="M78" s="138"/>
      <c r="N78" s="138"/>
      <c r="O78" s="138"/>
      <c r="P78" s="138"/>
      <c r="Q78" s="138"/>
      <c r="R78" s="138"/>
      <c r="S78" s="138"/>
      <c r="T78" s="138"/>
      <c r="U78" s="138"/>
      <c r="V78" s="138"/>
      <c r="W78" s="138"/>
      <c r="X78" s="138"/>
    </row>
    <row r="79" spans="1:24" ht="35.1" customHeight="1" x14ac:dyDescent="0.25">
      <c r="A79" s="138"/>
      <c r="B79" s="145"/>
      <c r="C79" s="145"/>
      <c r="D79" s="145"/>
      <c r="E79" s="145"/>
      <c r="F79" s="145"/>
      <c r="G79" s="150"/>
      <c r="H79" s="150"/>
      <c r="I79" s="145"/>
      <c r="J79" s="145"/>
      <c r="K79" s="138"/>
      <c r="L79" s="138"/>
      <c r="M79" s="138"/>
      <c r="N79" s="138"/>
      <c r="O79" s="138"/>
      <c r="P79" s="138"/>
      <c r="Q79" s="138"/>
      <c r="R79" s="138"/>
      <c r="S79" s="138"/>
      <c r="T79" s="138"/>
      <c r="U79" s="138"/>
      <c r="V79" s="138"/>
      <c r="W79" s="138"/>
      <c r="X79" s="138"/>
    </row>
    <row r="80" spans="1:24" ht="39.950000000000003" customHeight="1" x14ac:dyDescent="0.25">
      <c r="A80" s="138"/>
      <c r="B80" s="145"/>
      <c r="C80" s="145"/>
      <c r="D80" s="145"/>
      <c r="E80" s="145"/>
      <c r="F80" s="145"/>
      <c r="G80" s="150"/>
      <c r="H80" s="150"/>
      <c r="I80" s="145"/>
      <c r="J80" s="145"/>
      <c r="K80" s="138"/>
      <c r="L80" s="138"/>
      <c r="M80" s="138"/>
      <c r="N80" s="138"/>
      <c r="O80" s="138"/>
      <c r="P80" s="138"/>
      <c r="Q80" s="138"/>
      <c r="R80" s="138"/>
      <c r="S80" s="138"/>
      <c r="T80" s="138"/>
      <c r="U80" s="138"/>
      <c r="V80" s="138"/>
      <c r="W80" s="138"/>
      <c r="X80" s="138"/>
    </row>
    <row r="81" spans="1:24" ht="27.95" customHeight="1" x14ac:dyDescent="0.25">
      <c r="A81" s="138"/>
      <c r="B81" s="145"/>
      <c r="C81" s="145"/>
      <c r="D81" s="145"/>
      <c r="E81" s="145"/>
      <c r="F81" s="145"/>
      <c r="G81" s="150"/>
      <c r="H81" s="150"/>
      <c r="I81" s="145"/>
      <c r="J81" s="145"/>
      <c r="K81" s="138"/>
      <c r="L81" s="138"/>
      <c r="M81" s="138"/>
      <c r="N81" s="138"/>
      <c r="O81" s="138"/>
      <c r="P81" s="138"/>
      <c r="Q81" s="138"/>
      <c r="R81" s="138"/>
      <c r="S81" s="138"/>
      <c r="T81" s="138"/>
      <c r="U81" s="138"/>
      <c r="V81" s="138"/>
      <c r="W81" s="138"/>
      <c r="X81" s="138"/>
    </row>
    <row r="82" spans="1:24" ht="30.95" customHeight="1" x14ac:dyDescent="0.25">
      <c r="A82" s="138"/>
      <c r="B82" s="145"/>
      <c r="C82" s="145"/>
      <c r="D82" s="145"/>
      <c r="E82" s="145"/>
      <c r="F82" s="145"/>
      <c r="G82" s="150"/>
      <c r="H82" s="150"/>
      <c r="I82" s="145"/>
      <c r="J82" s="145"/>
      <c r="K82" s="138"/>
      <c r="L82" s="138"/>
      <c r="M82" s="138"/>
      <c r="N82" s="138"/>
      <c r="O82" s="138"/>
      <c r="P82" s="138"/>
      <c r="Q82" s="138"/>
      <c r="R82" s="138"/>
      <c r="S82" s="138"/>
      <c r="T82" s="138"/>
      <c r="U82" s="138"/>
      <c r="V82" s="138"/>
      <c r="W82" s="138"/>
      <c r="X82" s="138"/>
    </row>
    <row r="83" spans="1:24" ht="30.95" customHeight="1" x14ac:dyDescent="0.25">
      <c r="A83" s="138"/>
      <c r="B83" s="145"/>
      <c r="C83" s="145"/>
      <c r="D83" s="145"/>
      <c r="E83" s="145"/>
      <c r="F83" s="145"/>
      <c r="G83" s="150"/>
      <c r="H83" s="150"/>
      <c r="I83" s="145"/>
      <c r="J83" s="145"/>
      <c r="K83" s="138"/>
      <c r="L83" s="138"/>
      <c r="M83" s="138"/>
      <c r="N83" s="138"/>
      <c r="O83" s="138"/>
      <c r="P83" s="138"/>
      <c r="Q83" s="138"/>
      <c r="R83" s="138"/>
      <c r="S83" s="138"/>
      <c r="T83" s="138"/>
      <c r="U83" s="138"/>
      <c r="V83" s="138"/>
      <c r="W83" s="138"/>
      <c r="X83" s="138"/>
    </row>
    <row r="84" spans="1:24" ht="47.1" customHeight="1" x14ac:dyDescent="0.25">
      <c r="A84" s="138"/>
      <c r="B84" s="145"/>
      <c r="C84" s="145"/>
      <c r="D84" s="145"/>
      <c r="E84" s="145"/>
      <c r="F84" s="145"/>
      <c r="G84" s="150"/>
      <c r="H84" s="150"/>
      <c r="I84" s="145"/>
      <c r="J84" s="145"/>
      <c r="K84" s="138"/>
      <c r="L84" s="138"/>
      <c r="M84" s="138"/>
      <c r="N84" s="138"/>
      <c r="O84" s="138"/>
      <c r="P84" s="138"/>
      <c r="Q84" s="138"/>
      <c r="R84" s="138"/>
      <c r="S84" s="138"/>
      <c r="T84" s="138"/>
      <c r="U84" s="138"/>
      <c r="V84" s="138"/>
      <c r="W84" s="138"/>
      <c r="X84" s="138"/>
    </row>
    <row r="85" spans="1:24" ht="36" customHeight="1" x14ac:dyDescent="0.25">
      <c r="A85" s="138"/>
      <c r="B85" s="145"/>
      <c r="C85" s="145"/>
      <c r="D85" s="145"/>
      <c r="E85" s="145"/>
      <c r="F85" s="145"/>
      <c r="G85" s="150"/>
      <c r="H85" s="150"/>
      <c r="I85" s="145"/>
      <c r="J85" s="145"/>
      <c r="K85" s="138"/>
      <c r="L85" s="138"/>
      <c r="M85" s="138"/>
      <c r="N85" s="138"/>
      <c r="O85" s="138"/>
      <c r="P85" s="138"/>
      <c r="Q85" s="138"/>
      <c r="R85" s="138"/>
      <c r="S85" s="138"/>
      <c r="T85" s="138"/>
      <c r="U85" s="138"/>
      <c r="V85" s="138"/>
      <c r="W85" s="138"/>
      <c r="X85" s="138"/>
    </row>
    <row r="86" spans="1:24" ht="26.1" customHeight="1" x14ac:dyDescent="0.25">
      <c r="A86" s="138"/>
      <c r="B86" s="145"/>
      <c r="C86" s="145"/>
      <c r="D86" s="145"/>
      <c r="E86" s="145"/>
      <c r="F86" s="145"/>
      <c r="G86" s="150"/>
      <c r="H86" s="150"/>
      <c r="I86" s="145"/>
      <c r="J86" s="145"/>
      <c r="K86" s="138"/>
      <c r="L86" s="138"/>
      <c r="M86" s="138"/>
      <c r="N86" s="138"/>
      <c r="O86" s="138"/>
      <c r="P86" s="138"/>
      <c r="Q86" s="138"/>
      <c r="R86" s="138"/>
      <c r="S86" s="138"/>
      <c r="T86" s="138"/>
      <c r="U86" s="138"/>
      <c r="V86" s="138"/>
      <c r="W86" s="138"/>
      <c r="X86" s="138"/>
    </row>
    <row r="87" spans="1:24" x14ac:dyDescent="0.25">
      <c r="A87" s="138"/>
      <c r="B87" s="145"/>
      <c r="C87" s="145"/>
      <c r="D87" s="145"/>
      <c r="E87" s="145"/>
      <c r="F87" s="145"/>
      <c r="G87" s="150"/>
      <c r="H87" s="150"/>
      <c r="I87" s="145"/>
      <c r="J87" s="145"/>
      <c r="K87" s="138"/>
      <c r="L87" s="138"/>
      <c r="M87" s="138"/>
      <c r="N87" s="138"/>
      <c r="O87" s="138"/>
      <c r="P87" s="138"/>
      <c r="Q87" s="138"/>
      <c r="R87" s="138"/>
      <c r="S87" s="138"/>
      <c r="T87" s="138"/>
      <c r="U87" s="138"/>
      <c r="V87" s="138"/>
      <c r="W87" s="138"/>
      <c r="X87" s="138"/>
    </row>
    <row r="88" spans="1:24" x14ac:dyDescent="0.25">
      <c r="A88" s="138"/>
      <c r="B88" s="145"/>
      <c r="C88" s="145"/>
      <c r="D88" s="145"/>
      <c r="E88" s="145"/>
      <c r="F88" s="145"/>
      <c r="G88" s="150"/>
      <c r="H88" s="150"/>
      <c r="I88" s="145"/>
      <c r="J88" s="145"/>
      <c r="K88" s="138"/>
      <c r="L88" s="138"/>
      <c r="M88" s="138"/>
      <c r="N88" s="138"/>
      <c r="O88" s="138"/>
      <c r="P88" s="138"/>
      <c r="Q88" s="138"/>
      <c r="R88" s="138"/>
      <c r="S88" s="138"/>
      <c r="T88" s="138"/>
      <c r="U88" s="138"/>
      <c r="V88" s="138"/>
      <c r="W88" s="138"/>
      <c r="X88" s="138"/>
    </row>
    <row r="89" spans="1:24" ht="21" customHeight="1" x14ac:dyDescent="0.25">
      <c r="A89" s="138"/>
      <c r="B89" s="152" t="s">
        <v>22</v>
      </c>
      <c r="C89" s="145"/>
      <c r="D89" s="145"/>
      <c r="E89" s="145"/>
      <c r="F89" s="145"/>
      <c r="G89" s="150"/>
      <c r="H89" s="150"/>
      <c r="I89" s="145"/>
      <c r="J89" s="145"/>
      <c r="K89" s="138"/>
      <c r="L89" s="138"/>
      <c r="M89" s="138"/>
      <c r="N89" s="138"/>
      <c r="O89" s="138"/>
      <c r="P89" s="138"/>
      <c r="Q89" s="138"/>
      <c r="R89" s="138"/>
      <c r="S89" s="138"/>
      <c r="T89" s="138"/>
      <c r="U89" s="138"/>
      <c r="V89" s="138"/>
      <c r="W89" s="138"/>
      <c r="X89" s="138"/>
    </row>
    <row r="90" spans="1:24" x14ac:dyDescent="0.25">
      <c r="A90" s="138"/>
      <c r="B90" s="145"/>
      <c r="C90" s="145"/>
      <c r="D90" s="145"/>
      <c r="E90" s="145"/>
      <c r="F90" s="145"/>
      <c r="G90" s="150"/>
      <c r="H90" s="150"/>
      <c r="I90" s="145"/>
      <c r="J90" s="145"/>
      <c r="K90" s="138"/>
      <c r="L90" s="138"/>
      <c r="M90" s="138"/>
      <c r="N90" s="138"/>
      <c r="O90" s="138"/>
      <c r="P90" s="138"/>
      <c r="Q90" s="138"/>
      <c r="R90" s="138"/>
      <c r="S90" s="138"/>
      <c r="T90" s="138"/>
      <c r="U90" s="138"/>
      <c r="V90" s="138"/>
      <c r="W90" s="138"/>
      <c r="X90" s="138"/>
    </row>
    <row r="91" spans="1:24" ht="39.950000000000003" customHeight="1" x14ac:dyDescent="0.25">
      <c r="A91" s="138"/>
      <c r="B91" s="145"/>
      <c r="C91" s="145"/>
      <c r="D91" s="145"/>
      <c r="E91" s="145"/>
      <c r="F91" s="145"/>
      <c r="G91" s="150"/>
      <c r="H91" s="150"/>
      <c r="I91" s="145"/>
      <c r="J91" s="145"/>
      <c r="K91" s="138"/>
      <c r="L91" s="138"/>
      <c r="M91" s="138"/>
      <c r="N91" s="138"/>
      <c r="O91" s="138"/>
      <c r="P91" s="138"/>
      <c r="Q91" s="138"/>
      <c r="R91" s="138"/>
      <c r="S91" s="138"/>
      <c r="T91" s="138"/>
      <c r="U91" s="138"/>
      <c r="V91" s="138"/>
      <c r="W91" s="138"/>
      <c r="X91" s="138"/>
    </row>
    <row r="92" spans="1:24" ht="72" customHeight="1" x14ac:dyDescent="0.25">
      <c r="A92" s="138"/>
      <c r="B92" s="145"/>
      <c r="C92" s="145"/>
      <c r="D92" s="145"/>
      <c r="E92" s="145"/>
      <c r="F92" s="145"/>
      <c r="G92" s="150"/>
      <c r="H92" s="150"/>
      <c r="I92" s="145"/>
      <c r="J92" s="145"/>
      <c r="K92" s="138"/>
      <c r="L92" s="138"/>
      <c r="M92" s="138"/>
      <c r="N92" s="138"/>
      <c r="O92" s="138"/>
      <c r="P92" s="138"/>
      <c r="Q92" s="138"/>
      <c r="R92" s="138"/>
      <c r="S92" s="138"/>
      <c r="T92" s="138"/>
      <c r="U92" s="138"/>
      <c r="V92" s="138"/>
      <c r="W92" s="138"/>
      <c r="X92" s="138"/>
    </row>
    <row r="93" spans="1:24" ht="53.1" customHeight="1" x14ac:dyDescent="0.25">
      <c r="A93" s="138"/>
      <c r="B93" s="145"/>
      <c r="C93" s="145"/>
      <c r="D93" s="145"/>
      <c r="E93" s="145"/>
      <c r="F93" s="145"/>
      <c r="G93" s="150"/>
      <c r="H93" s="150"/>
      <c r="I93" s="145"/>
      <c r="J93" s="145"/>
      <c r="K93" s="138"/>
      <c r="L93" s="138"/>
      <c r="M93" s="138"/>
      <c r="N93" s="138"/>
      <c r="O93" s="138"/>
      <c r="P93" s="138"/>
      <c r="Q93" s="138"/>
      <c r="R93" s="138"/>
      <c r="S93" s="138"/>
      <c r="T93" s="138"/>
      <c r="U93" s="138"/>
      <c r="V93" s="138"/>
      <c r="W93" s="138"/>
      <c r="X93" s="138"/>
    </row>
    <row r="94" spans="1:24" ht="78.95" customHeight="1" x14ac:dyDescent="0.25">
      <c r="A94" s="138"/>
      <c r="B94" s="138"/>
      <c r="C94" s="145"/>
      <c r="D94" s="145"/>
      <c r="E94" s="145"/>
      <c r="F94" s="145"/>
      <c r="G94" s="150"/>
      <c r="H94" s="150"/>
      <c r="I94" s="145"/>
      <c r="J94" s="145"/>
      <c r="K94" s="138"/>
      <c r="L94" s="138"/>
      <c r="M94" s="138"/>
      <c r="N94" s="138"/>
      <c r="O94" s="138"/>
      <c r="P94" s="138"/>
      <c r="Q94" s="138"/>
      <c r="R94" s="138"/>
      <c r="S94" s="138"/>
      <c r="T94" s="138"/>
      <c r="U94" s="138"/>
      <c r="V94" s="138"/>
      <c r="W94" s="138"/>
      <c r="X94" s="138"/>
    </row>
    <row r="95" spans="1:24" x14ac:dyDescent="0.25">
      <c r="A95" s="138"/>
      <c r="B95" s="145"/>
      <c r="C95" s="145"/>
      <c r="D95" s="145"/>
      <c r="E95" s="145"/>
      <c r="F95" s="145"/>
      <c r="G95" s="150"/>
      <c r="H95" s="150"/>
      <c r="I95" s="145"/>
      <c r="J95" s="145"/>
      <c r="K95" s="138"/>
      <c r="L95" s="138"/>
      <c r="M95" s="153"/>
      <c r="N95" s="153"/>
      <c r="O95" s="153"/>
      <c r="P95" s="153"/>
      <c r="Q95" s="153"/>
      <c r="R95" s="153"/>
      <c r="S95" s="153"/>
      <c r="T95" s="153"/>
      <c r="U95" s="153"/>
      <c r="V95" s="153"/>
      <c r="W95" s="153"/>
      <c r="X95" s="153"/>
    </row>
    <row r="96" spans="1:24" x14ac:dyDescent="0.25">
      <c r="A96" s="138"/>
      <c r="B96" s="145"/>
      <c r="C96" s="145"/>
      <c r="D96" s="145"/>
      <c r="E96" s="145"/>
      <c r="F96" s="145"/>
      <c r="G96" s="150"/>
      <c r="H96" s="150"/>
      <c r="I96" s="145"/>
      <c r="J96" s="145"/>
      <c r="K96" s="138"/>
      <c r="L96" s="138"/>
      <c r="M96" s="138"/>
      <c r="N96" s="138"/>
      <c r="O96" s="138"/>
      <c r="P96" s="138"/>
      <c r="Q96" s="138"/>
      <c r="R96" s="138"/>
      <c r="S96" s="138"/>
      <c r="T96" s="138"/>
      <c r="U96" s="138"/>
      <c r="V96" s="138"/>
      <c r="W96" s="138"/>
      <c r="X96" s="138"/>
    </row>
    <row r="97" spans="1:24" x14ac:dyDescent="0.25">
      <c r="A97" s="138"/>
      <c r="B97" s="138"/>
      <c r="C97" s="138"/>
      <c r="D97" s="138"/>
      <c r="E97" s="138"/>
      <c r="F97" s="138"/>
      <c r="G97" s="138"/>
      <c r="H97" s="138"/>
      <c r="I97" s="138"/>
      <c r="J97" s="138"/>
      <c r="K97" s="138"/>
      <c r="L97" s="138"/>
      <c r="M97" s="138"/>
      <c r="N97" s="138"/>
      <c r="O97" s="138"/>
      <c r="P97" s="138"/>
      <c r="Q97" s="138"/>
      <c r="R97" s="138"/>
      <c r="S97" s="138"/>
      <c r="T97" s="138"/>
      <c r="U97" s="138"/>
      <c r="V97" s="138"/>
      <c r="W97" s="138"/>
      <c r="X97" s="138"/>
    </row>
    <row r="98" spans="1:24" x14ac:dyDescent="0.25">
      <c r="A98" s="138"/>
      <c r="B98" s="145"/>
      <c r="C98" s="145"/>
      <c r="D98" s="145"/>
      <c r="E98" s="145"/>
      <c r="F98" s="145"/>
      <c r="G98" s="150"/>
      <c r="H98" s="150"/>
      <c r="I98" s="145"/>
      <c r="J98" s="145"/>
      <c r="K98" s="138"/>
      <c r="L98" s="138"/>
      <c r="M98" s="138"/>
      <c r="N98" s="138"/>
      <c r="O98" s="138"/>
      <c r="P98" s="138"/>
      <c r="Q98" s="138"/>
      <c r="R98" s="138"/>
      <c r="S98" s="138"/>
      <c r="T98" s="138"/>
      <c r="U98" s="138"/>
      <c r="V98" s="138"/>
      <c r="W98" s="138"/>
      <c r="X98" s="138"/>
    </row>
    <row r="99" spans="1:24" x14ac:dyDescent="0.25">
      <c r="A99" s="138"/>
      <c r="B99" s="145"/>
      <c r="C99" s="145"/>
      <c r="D99" s="145"/>
      <c r="E99" s="145"/>
      <c r="F99" s="145"/>
      <c r="G99" s="150"/>
      <c r="H99" s="150"/>
      <c r="I99" s="145"/>
      <c r="J99" s="145"/>
      <c r="K99" s="138"/>
      <c r="L99" s="138"/>
      <c r="M99" s="138"/>
      <c r="N99" s="138"/>
      <c r="O99" s="138"/>
      <c r="P99" s="138"/>
      <c r="Q99" s="138"/>
      <c r="R99" s="138"/>
      <c r="S99" s="138"/>
      <c r="T99" s="138"/>
      <c r="U99" s="138"/>
      <c r="V99" s="138"/>
      <c r="W99" s="138"/>
      <c r="X99" s="138"/>
    </row>
    <row r="100" spans="1:24" ht="39.950000000000003" customHeight="1" x14ac:dyDescent="0.25">
      <c r="A100" s="138"/>
      <c r="B100" s="145"/>
      <c r="C100" s="145"/>
      <c r="D100" s="145"/>
      <c r="E100" s="145"/>
      <c r="F100" s="145"/>
      <c r="G100" s="150"/>
      <c r="H100" s="150"/>
      <c r="I100" s="145"/>
      <c r="J100" s="145"/>
      <c r="K100" s="138"/>
      <c r="L100" s="138"/>
      <c r="M100" s="138"/>
      <c r="N100" s="138"/>
      <c r="O100" s="138"/>
      <c r="P100" s="138"/>
      <c r="Q100" s="138"/>
      <c r="R100" s="138"/>
      <c r="S100" s="138"/>
      <c r="T100" s="138"/>
      <c r="U100" s="138"/>
      <c r="V100" s="138"/>
      <c r="W100" s="138"/>
      <c r="X100" s="138"/>
    </row>
    <row r="101" spans="1:24" x14ac:dyDescent="0.25">
      <c r="A101" s="138"/>
      <c r="B101" s="145"/>
      <c r="C101" s="145"/>
      <c r="D101" s="145"/>
      <c r="E101" s="145"/>
      <c r="F101" s="145"/>
      <c r="G101" s="150"/>
      <c r="H101" s="150"/>
      <c r="I101" s="145"/>
      <c r="J101" s="145"/>
      <c r="K101" s="138"/>
      <c r="L101" s="138"/>
      <c r="M101" s="138"/>
      <c r="N101" s="138"/>
      <c r="O101" s="138"/>
      <c r="P101" s="138"/>
      <c r="Q101" s="138"/>
      <c r="R101" s="138"/>
      <c r="S101" s="138"/>
      <c r="T101" s="138"/>
      <c r="U101" s="138"/>
      <c r="V101" s="138"/>
      <c r="W101" s="138"/>
      <c r="X101" s="138"/>
    </row>
    <row r="102" spans="1:24" x14ac:dyDescent="0.25">
      <c r="A102" s="138"/>
      <c r="B102" s="145"/>
      <c r="C102" s="145"/>
      <c r="D102" s="145"/>
      <c r="E102" s="145"/>
      <c r="F102" s="145"/>
      <c r="G102" s="150"/>
      <c r="H102" s="150"/>
      <c r="I102" s="145"/>
      <c r="J102" s="145"/>
      <c r="K102" s="138"/>
      <c r="L102" s="138"/>
      <c r="M102" s="138"/>
      <c r="N102" s="138"/>
      <c r="O102" s="138"/>
      <c r="P102" s="138"/>
      <c r="Q102" s="138"/>
      <c r="R102" s="138"/>
      <c r="S102" s="138"/>
      <c r="T102" s="138"/>
      <c r="U102" s="138"/>
      <c r="V102" s="138"/>
      <c r="W102" s="138"/>
      <c r="X102" s="138"/>
    </row>
    <row r="103" spans="1:24" x14ac:dyDescent="0.25">
      <c r="A103" s="138"/>
      <c r="B103" s="145"/>
      <c r="C103" s="145"/>
      <c r="D103" s="145"/>
      <c r="E103" s="145"/>
      <c r="F103" s="145"/>
      <c r="G103" s="150"/>
      <c r="H103" s="150"/>
      <c r="I103" s="145"/>
      <c r="J103" s="145"/>
      <c r="K103" s="138"/>
      <c r="L103" s="138"/>
      <c r="M103" s="138"/>
      <c r="N103" s="138"/>
      <c r="O103" s="138"/>
      <c r="P103" s="138"/>
      <c r="Q103" s="138"/>
      <c r="R103" s="138"/>
      <c r="S103" s="138"/>
      <c r="T103" s="138"/>
      <c r="U103" s="138"/>
      <c r="V103" s="138"/>
      <c r="W103" s="138"/>
      <c r="X103" s="138"/>
    </row>
    <row r="104" spans="1:24" x14ac:dyDescent="0.25">
      <c r="A104" s="138"/>
      <c r="B104" s="145"/>
      <c r="C104" s="145"/>
      <c r="D104" s="145"/>
      <c r="E104" s="145"/>
      <c r="F104" s="145"/>
      <c r="G104" s="150"/>
      <c r="H104" s="150"/>
      <c r="I104" s="145"/>
      <c r="J104" s="145"/>
      <c r="K104" s="138"/>
      <c r="L104" s="138"/>
      <c r="M104" s="138"/>
      <c r="N104" s="138"/>
      <c r="O104" s="138"/>
      <c r="P104" s="138"/>
      <c r="Q104" s="138"/>
      <c r="R104" s="138"/>
      <c r="S104" s="138"/>
      <c r="T104" s="138"/>
      <c r="U104" s="138"/>
      <c r="V104" s="138"/>
      <c r="W104" s="138"/>
      <c r="X104" s="138"/>
    </row>
    <row r="105" spans="1:24" x14ac:dyDescent="0.25">
      <c r="A105" s="138"/>
      <c r="B105" s="145"/>
      <c r="C105" s="145"/>
      <c r="D105" s="145"/>
      <c r="E105" s="145"/>
      <c r="F105" s="145"/>
      <c r="G105" s="150"/>
      <c r="H105" s="150"/>
      <c r="I105" s="145"/>
      <c r="J105" s="145"/>
      <c r="K105" s="138"/>
      <c r="L105" s="138"/>
      <c r="M105" s="138"/>
      <c r="N105" s="138"/>
      <c r="O105" s="138"/>
      <c r="P105" s="138"/>
      <c r="Q105" s="138"/>
      <c r="R105" s="138"/>
      <c r="S105" s="138"/>
      <c r="T105" s="138"/>
      <c r="U105" s="138"/>
      <c r="V105" s="138"/>
      <c r="W105" s="138"/>
      <c r="X105" s="138"/>
    </row>
    <row r="106" spans="1:24" x14ac:dyDescent="0.25">
      <c r="A106" s="138"/>
      <c r="B106" s="145"/>
      <c r="C106" s="145"/>
      <c r="D106" s="145"/>
      <c r="E106" s="145"/>
      <c r="F106" s="145"/>
      <c r="G106" s="150"/>
      <c r="H106" s="150"/>
      <c r="I106" s="145"/>
      <c r="J106" s="145"/>
      <c r="K106" s="138"/>
      <c r="L106" s="138"/>
      <c r="M106" s="138"/>
      <c r="N106" s="138"/>
      <c r="O106" s="138"/>
      <c r="P106" s="138"/>
      <c r="Q106" s="138"/>
      <c r="R106" s="138"/>
      <c r="S106" s="138"/>
      <c r="T106" s="138"/>
      <c r="U106" s="138"/>
      <c r="V106" s="138"/>
      <c r="W106" s="138"/>
      <c r="X106" s="138"/>
    </row>
    <row r="107" spans="1:24" x14ac:dyDescent="0.25">
      <c r="A107" s="138"/>
      <c r="B107" s="145"/>
      <c r="C107" s="145"/>
      <c r="D107" s="145"/>
      <c r="E107" s="145"/>
      <c r="F107" s="145"/>
      <c r="G107" s="150"/>
      <c r="H107" s="150"/>
      <c r="I107" s="145"/>
      <c r="J107" s="145"/>
      <c r="K107" s="138"/>
      <c r="L107" s="138"/>
      <c r="M107" s="138"/>
      <c r="N107" s="138"/>
      <c r="O107" s="138"/>
      <c r="P107" s="138"/>
      <c r="Q107" s="138"/>
      <c r="R107" s="138"/>
      <c r="S107" s="138"/>
      <c r="T107" s="138"/>
      <c r="U107" s="138"/>
      <c r="V107" s="138"/>
      <c r="W107" s="138"/>
      <c r="X107" s="138"/>
    </row>
    <row r="108" spans="1:24" x14ac:dyDescent="0.25">
      <c r="A108" s="138"/>
      <c r="B108" s="145"/>
      <c r="C108" s="145"/>
      <c r="D108" s="145"/>
      <c r="E108" s="145"/>
      <c r="F108" s="145"/>
      <c r="G108" s="150"/>
      <c r="H108" s="150"/>
      <c r="I108" s="145"/>
      <c r="J108" s="145"/>
      <c r="K108" s="138"/>
      <c r="L108" s="138"/>
      <c r="M108" s="138"/>
      <c r="N108" s="138"/>
      <c r="O108" s="138"/>
      <c r="P108" s="138"/>
      <c r="Q108" s="138"/>
      <c r="R108" s="138"/>
      <c r="S108" s="138"/>
      <c r="T108" s="138"/>
      <c r="U108" s="138"/>
      <c r="V108" s="138"/>
      <c r="W108" s="138"/>
      <c r="X108" s="138"/>
    </row>
    <row r="109" spans="1:24" x14ac:dyDescent="0.25">
      <c r="A109" s="138"/>
      <c r="B109" s="145"/>
      <c r="C109" s="145"/>
      <c r="D109" s="145"/>
      <c r="E109" s="145"/>
      <c r="F109" s="145"/>
      <c r="G109" s="150"/>
      <c r="H109" s="150"/>
      <c r="I109" s="145"/>
      <c r="J109" s="145"/>
      <c r="K109" s="138"/>
      <c r="L109" s="138"/>
      <c r="M109" s="138"/>
      <c r="N109" s="138"/>
      <c r="O109" s="138"/>
      <c r="P109" s="138"/>
      <c r="Q109" s="138"/>
      <c r="R109" s="138"/>
      <c r="S109" s="138"/>
      <c r="T109" s="138"/>
      <c r="U109" s="138"/>
      <c r="V109" s="138"/>
      <c r="W109" s="138"/>
      <c r="X109" s="138"/>
    </row>
    <row r="110" spans="1:24" x14ac:dyDescent="0.25">
      <c r="A110" s="138"/>
      <c r="B110" s="145"/>
      <c r="C110" s="145"/>
      <c r="D110" s="145"/>
      <c r="E110" s="145"/>
      <c r="F110" s="145"/>
      <c r="G110" s="150"/>
      <c r="H110" s="150"/>
      <c r="I110" s="145"/>
      <c r="J110" s="145"/>
      <c r="K110" s="138"/>
      <c r="L110" s="138"/>
      <c r="M110" s="138"/>
      <c r="N110" s="138"/>
      <c r="O110" s="138"/>
      <c r="P110" s="138"/>
      <c r="Q110" s="138"/>
      <c r="R110" s="138"/>
      <c r="S110" s="138"/>
      <c r="T110" s="138"/>
      <c r="U110" s="138"/>
      <c r="V110" s="138"/>
      <c r="W110" s="138"/>
      <c r="X110" s="138"/>
    </row>
    <row r="111" spans="1:24" x14ac:dyDescent="0.25">
      <c r="A111" s="138"/>
      <c r="B111" s="145"/>
      <c r="C111" s="145"/>
      <c r="D111" s="145"/>
      <c r="E111" s="145"/>
      <c r="F111" s="145"/>
      <c r="G111" s="150"/>
      <c r="H111" s="150"/>
      <c r="I111" s="145"/>
      <c r="J111" s="145"/>
      <c r="K111" s="138"/>
      <c r="L111" s="138"/>
      <c r="M111" s="138"/>
      <c r="N111" s="138"/>
      <c r="O111" s="138"/>
      <c r="P111" s="138"/>
      <c r="Q111" s="138"/>
      <c r="R111" s="138"/>
      <c r="S111" s="138"/>
      <c r="T111" s="138"/>
      <c r="U111" s="138"/>
      <c r="V111" s="138"/>
      <c r="W111" s="138"/>
      <c r="X111" s="138"/>
    </row>
    <row r="112" spans="1:24" x14ac:dyDescent="0.25">
      <c r="A112" s="138"/>
      <c r="B112" s="145"/>
      <c r="C112" s="145"/>
      <c r="D112" s="145"/>
      <c r="E112" s="145"/>
      <c r="F112" s="145"/>
      <c r="G112" s="150"/>
      <c r="H112" s="150"/>
      <c r="I112" s="145"/>
      <c r="J112" s="145"/>
      <c r="K112" s="138"/>
      <c r="L112" s="138"/>
      <c r="M112" s="138"/>
      <c r="N112" s="138"/>
      <c r="O112" s="138"/>
      <c r="P112" s="138"/>
      <c r="Q112" s="138"/>
      <c r="R112" s="138"/>
      <c r="S112" s="138"/>
      <c r="T112" s="138"/>
      <c r="U112" s="138"/>
      <c r="V112" s="138"/>
      <c r="W112" s="138"/>
      <c r="X112" s="138"/>
    </row>
    <row r="113" spans="1:24" x14ac:dyDescent="0.25">
      <c r="A113" s="138"/>
      <c r="B113" s="145"/>
      <c r="C113" s="145"/>
      <c r="D113" s="145"/>
      <c r="E113" s="145"/>
      <c r="F113" s="145"/>
      <c r="G113" s="150"/>
      <c r="H113" s="150"/>
      <c r="I113" s="145"/>
      <c r="J113" s="145"/>
      <c r="K113" s="138"/>
      <c r="L113" s="138"/>
      <c r="M113" s="138"/>
      <c r="N113" s="138"/>
      <c r="O113" s="138"/>
      <c r="P113" s="138"/>
      <c r="Q113" s="138"/>
      <c r="R113" s="138"/>
      <c r="S113" s="138"/>
      <c r="T113" s="138"/>
      <c r="U113" s="138"/>
      <c r="V113" s="138"/>
      <c r="W113" s="138"/>
      <c r="X113" s="138"/>
    </row>
    <row r="114" spans="1:24" x14ac:dyDescent="0.25">
      <c r="A114" s="138"/>
      <c r="B114" s="145"/>
      <c r="C114" s="145"/>
      <c r="D114" s="145"/>
      <c r="E114" s="145"/>
      <c r="F114" s="145"/>
      <c r="G114" s="150"/>
      <c r="H114" s="150"/>
      <c r="I114" s="145"/>
      <c r="J114" s="145"/>
      <c r="K114" s="138"/>
      <c r="L114" s="138"/>
      <c r="M114" s="138"/>
      <c r="N114" s="138"/>
      <c r="O114" s="138"/>
      <c r="P114" s="138"/>
      <c r="Q114" s="138"/>
      <c r="R114" s="138"/>
      <c r="S114" s="138"/>
      <c r="T114" s="138"/>
      <c r="U114" s="138"/>
      <c r="V114" s="138"/>
      <c r="W114" s="138"/>
      <c r="X114" s="138"/>
    </row>
    <row r="115" spans="1:24" x14ac:dyDescent="0.25">
      <c r="A115" s="138"/>
      <c r="B115" s="145"/>
      <c r="C115" s="145"/>
      <c r="D115" s="145"/>
      <c r="E115" s="145"/>
      <c r="F115" s="145"/>
      <c r="G115" s="150"/>
      <c r="H115" s="150"/>
      <c r="I115" s="145"/>
      <c r="J115" s="145"/>
      <c r="K115" s="138"/>
      <c r="L115" s="138"/>
      <c r="M115" s="138"/>
      <c r="N115" s="138"/>
      <c r="O115" s="138"/>
      <c r="P115" s="138"/>
      <c r="Q115" s="138"/>
      <c r="R115" s="138"/>
      <c r="S115" s="138"/>
      <c r="T115" s="138"/>
      <c r="U115" s="138"/>
      <c r="V115" s="138"/>
      <c r="W115" s="138"/>
      <c r="X115" s="138"/>
    </row>
    <row r="116" spans="1:24" ht="17.100000000000001" customHeight="1" thickBot="1" x14ac:dyDescent="0.3">
      <c r="A116" s="138"/>
      <c r="B116" s="145"/>
      <c r="C116" s="145"/>
      <c r="D116" s="145"/>
      <c r="E116" s="145"/>
      <c r="F116" s="145"/>
      <c r="G116" s="150"/>
      <c r="H116" s="150"/>
      <c r="I116" s="145"/>
      <c r="J116" s="145"/>
      <c r="K116" s="138"/>
      <c r="L116" s="138"/>
      <c r="M116" s="138"/>
      <c r="N116" s="138"/>
      <c r="O116" s="138"/>
      <c r="P116" s="138"/>
      <c r="Q116" s="138"/>
      <c r="R116" s="138"/>
      <c r="S116" s="138"/>
      <c r="T116" s="138"/>
      <c r="U116" s="138"/>
      <c r="V116" s="138"/>
      <c r="W116" s="138"/>
      <c r="X116" s="138"/>
    </row>
    <row r="117" spans="1:24" ht="59.1" customHeight="1" thickBot="1" x14ac:dyDescent="0.3">
      <c r="A117" s="138"/>
      <c r="B117" s="1422" t="s">
        <v>23</v>
      </c>
      <c r="C117" s="1423"/>
      <c r="D117" s="1423"/>
      <c r="E117" s="1423"/>
      <c r="F117" s="1423"/>
      <c r="G117" s="1423"/>
      <c r="H117" s="1423"/>
      <c r="I117" s="1424"/>
      <c r="J117" s="138"/>
      <c r="K117" s="138"/>
      <c r="L117" s="138"/>
      <c r="M117" s="138"/>
      <c r="N117" s="138"/>
      <c r="O117" s="138"/>
      <c r="P117" s="138"/>
      <c r="Q117" s="138"/>
      <c r="R117" s="138"/>
      <c r="S117" s="138"/>
      <c r="T117" s="138"/>
      <c r="U117" s="138"/>
      <c r="V117" s="138"/>
      <c r="W117" s="138"/>
      <c r="X117" s="138"/>
    </row>
    <row r="118" spans="1:24" s="15" customFormat="1" ht="33" customHeight="1" x14ac:dyDescent="0.25">
      <c r="A118" s="138"/>
      <c r="B118" s="154"/>
      <c r="C118" s="154"/>
      <c r="D118" s="154"/>
      <c r="E118" s="154"/>
      <c r="F118" s="154"/>
      <c r="G118" s="154"/>
      <c r="H118" s="154"/>
      <c r="I118" s="154"/>
      <c r="J118" s="138"/>
      <c r="K118" s="138"/>
      <c r="L118" s="138"/>
      <c r="M118" s="138"/>
      <c r="N118" s="138"/>
      <c r="O118" s="138"/>
      <c r="P118" s="138"/>
      <c r="Q118" s="138"/>
      <c r="R118" s="138"/>
      <c r="S118" s="138"/>
      <c r="T118" s="138"/>
      <c r="U118" s="138"/>
      <c r="V118" s="138"/>
      <c r="W118" s="138"/>
      <c r="X118" s="138"/>
    </row>
    <row r="119" spans="1:24" s="15" customFormat="1" ht="24.95" customHeight="1" x14ac:dyDescent="0.25">
      <c r="A119" s="138"/>
      <c r="B119" s="1408" t="s">
        <v>24</v>
      </c>
      <c r="C119" s="1409"/>
      <c r="D119" s="1409"/>
      <c r="E119" s="1409"/>
      <c r="F119" s="1409"/>
      <c r="G119" s="1409"/>
      <c r="H119" s="1409"/>
      <c r="I119" s="1410"/>
      <c r="J119" s="138"/>
      <c r="K119" s="138"/>
      <c r="L119" s="138"/>
      <c r="M119" s="138"/>
      <c r="N119" s="138"/>
      <c r="O119" s="138"/>
      <c r="P119" s="138"/>
      <c r="Q119" s="138"/>
      <c r="R119" s="138"/>
      <c r="S119" s="138"/>
      <c r="T119" s="138"/>
      <c r="U119" s="138"/>
      <c r="V119" s="138"/>
      <c r="W119" s="138"/>
      <c r="X119" s="138"/>
    </row>
    <row r="120" spans="1:24" s="15" customFormat="1" ht="45.95" customHeight="1" x14ac:dyDescent="0.25">
      <c r="A120" s="138"/>
      <c r="B120" s="1411"/>
      <c r="C120" s="1412"/>
      <c r="D120" s="1412"/>
      <c r="E120" s="1412"/>
      <c r="F120" s="1412"/>
      <c r="G120" s="1412"/>
      <c r="H120" s="1412"/>
      <c r="I120" s="1413"/>
      <c r="J120" s="138"/>
      <c r="K120" s="138"/>
      <c r="L120" s="138"/>
      <c r="M120" s="138"/>
      <c r="N120" s="138"/>
      <c r="O120" s="138"/>
      <c r="P120" s="138"/>
      <c r="Q120" s="138"/>
      <c r="R120" s="138"/>
      <c r="S120" s="138"/>
      <c r="T120" s="138"/>
      <c r="U120" s="138"/>
      <c r="V120" s="138"/>
      <c r="W120" s="138"/>
      <c r="X120" s="138"/>
    </row>
    <row r="121" spans="1:24" ht="27.95" customHeight="1" thickBot="1" x14ac:dyDescent="0.3">
      <c r="A121" s="138"/>
      <c r="B121" s="138"/>
      <c r="C121" s="155" t="s">
        <v>0</v>
      </c>
      <c r="D121" s="138"/>
      <c r="E121" s="138"/>
      <c r="F121" s="138"/>
      <c r="G121" s="156"/>
      <c r="H121" s="156"/>
      <c r="I121" s="138"/>
      <c r="J121" s="138"/>
      <c r="K121" s="138"/>
      <c r="L121" s="138"/>
      <c r="M121" s="138"/>
      <c r="N121" s="138"/>
      <c r="O121" s="138"/>
      <c r="P121" s="138"/>
      <c r="Q121" s="138"/>
      <c r="R121" s="138"/>
      <c r="S121" s="138"/>
      <c r="T121" s="138"/>
      <c r="U121" s="138"/>
      <c r="V121" s="138"/>
      <c r="W121" s="138"/>
      <c r="X121" s="138"/>
    </row>
    <row r="122" spans="1:24" ht="56.1" customHeight="1" x14ac:dyDescent="0.25">
      <c r="A122" s="138"/>
      <c r="B122" s="63" t="s">
        <v>25</v>
      </c>
      <c r="C122" s="64" t="s">
        <v>26</v>
      </c>
      <c r="D122" s="64" t="s">
        <v>27</v>
      </c>
      <c r="E122" s="65"/>
      <c r="F122" s="66" t="s">
        <v>28</v>
      </c>
      <c r="G122" s="67"/>
      <c r="H122" s="68" t="s">
        <v>29</v>
      </c>
      <c r="I122" s="69"/>
      <c r="J122" s="1438" t="s">
        <v>30</v>
      </c>
      <c r="K122" s="1412"/>
      <c r="L122" s="1412"/>
      <c r="M122" s="1412"/>
      <c r="N122" s="1412"/>
      <c r="O122" s="1439"/>
      <c r="P122" s="50"/>
      <c r="Q122" s="138"/>
      <c r="R122" s="138"/>
      <c r="S122" s="138"/>
      <c r="T122" s="138"/>
      <c r="U122" s="138"/>
      <c r="V122" s="138"/>
      <c r="W122" s="138"/>
      <c r="X122" s="138"/>
    </row>
    <row r="123" spans="1:24" ht="41.1" customHeight="1" x14ac:dyDescent="0.25">
      <c r="A123" s="138"/>
      <c r="B123" s="157">
        <v>1</v>
      </c>
      <c r="C123" s="47" t="s">
        <v>31</v>
      </c>
      <c r="D123" s="1443" t="s">
        <v>32</v>
      </c>
      <c r="E123" s="1413"/>
      <c r="F123" s="1444" t="s">
        <v>33</v>
      </c>
      <c r="G123" s="1413"/>
      <c r="H123" s="1427">
        <v>1000</v>
      </c>
      <c r="I123" s="1413"/>
      <c r="J123" s="1421" t="s">
        <v>34</v>
      </c>
      <c r="K123" s="1406"/>
      <c r="L123" s="1406"/>
      <c r="M123" s="1406"/>
      <c r="N123" s="1406"/>
      <c r="O123" s="1407"/>
      <c r="P123" s="51"/>
      <c r="Q123" s="138"/>
      <c r="R123" s="138"/>
      <c r="S123" s="138"/>
      <c r="T123" s="138"/>
      <c r="U123" s="138"/>
      <c r="V123" s="138"/>
      <c r="W123" s="138"/>
      <c r="X123" s="138"/>
    </row>
    <row r="124" spans="1:24" ht="78" customHeight="1" x14ac:dyDescent="0.25">
      <c r="A124" s="138"/>
      <c r="B124" s="158">
        <v>2</v>
      </c>
      <c r="C124" s="48" t="s">
        <v>35</v>
      </c>
      <c r="D124" s="1420" t="s">
        <v>32</v>
      </c>
      <c r="E124" s="1401"/>
      <c r="F124" s="1415" t="s">
        <v>36</v>
      </c>
      <c r="G124" s="1401"/>
      <c r="H124" s="1402">
        <v>-500</v>
      </c>
      <c r="I124" s="1401"/>
      <c r="J124" s="1405" t="s">
        <v>37</v>
      </c>
      <c r="K124" s="1406"/>
      <c r="L124" s="1406"/>
      <c r="M124" s="1406"/>
      <c r="N124" s="1406"/>
      <c r="O124" s="1407"/>
      <c r="P124" s="51"/>
      <c r="Q124" s="138"/>
      <c r="R124" s="138"/>
      <c r="S124" s="138"/>
      <c r="T124" s="138"/>
      <c r="U124" s="138"/>
      <c r="V124" s="138"/>
      <c r="W124" s="138"/>
      <c r="X124" s="138"/>
    </row>
    <row r="125" spans="1:24" ht="66" customHeight="1" x14ac:dyDescent="0.25">
      <c r="A125" s="138"/>
      <c r="B125" s="158">
        <v>3</v>
      </c>
      <c r="C125" s="47" t="s">
        <v>38</v>
      </c>
      <c r="D125" s="1403" t="s">
        <v>39</v>
      </c>
      <c r="E125" s="1401"/>
      <c r="F125" s="1404" t="s">
        <v>40</v>
      </c>
      <c r="G125" s="1401"/>
      <c r="H125" s="1400">
        <v>-500</v>
      </c>
      <c r="I125" s="1401"/>
      <c r="J125" s="1421" t="s">
        <v>41</v>
      </c>
      <c r="K125" s="1406"/>
      <c r="L125" s="1406"/>
      <c r="M125" s="1406"/>
      <c r="N125" s="1406"/>
      <c r="O125" s="1407"/>
      <c r="P125" s="51"/>
      <c r="Q125" s="138"/>
      <c r="R125" s="138"/>
      <c r="S125" s="138"/>
      <c r="T125" s="138"/>
      <c r="U125" s="138"/>
      <c r="V125" s="138"/>
      <c r="W125" s="138"/>
      <c r="X125" s="138"/>
    </row>
    <row r="126" spans="1:24" ht="95.1" customHeight="1" x14ac:dyDescent="0.25">
      <c r="A126" s="138"/>
      <c r="B126" s="158">
        <v>4</v>
      </c>
      <c r="C126" s="48" t="s">
        <v>42</v>
      </c>
      <c r="D126" s="1420" t="s">
        <v>43</v>
      </c>
      <c r="E126" s="1401"/>
      <c r="F126" s="1415" t="s">
        <v>44</v>
      </c>
      <c r="G126" s="1401"/>
      <c r="H126" s="1452">
        <v>25000</v>
      </c>
      <c r="I126" s="1401"/>
      <c r="J126" s="1405" t="s">
        <v>45</v>
      </c>
      <c r="K126" s="1406"/>
      <c r="L126" s="1406"/>
      <c r="M126" s="1406"/>
      <c r="N126" s="1406"/>
      <c r="O126" s="1407"/>
      <c r="P126" s="51"/>
      <c r="Q126" s="138"/>
      <c r="R126" s="138"/>
      <c r="S126" s="138"/>
      <c r="T126" s="138"/>
      <c r="U126" s="138"/>
      <c r="V126" s="138"/>
      <c r="W126" s="138"/>
      <c r="X126" s="138"/>
    </row>
    <row r="127" spans="1:24" ht="78" customHeight="1" x14ac:dyDescent="0.25">
      <c r="A127" s="138"/>
      <c r="B127" s="158">
        <v>5</v>
      </c>
      <c r="C127" s="47" t="s">
        <v>46</v>
      </c>
      <c r="D127" s="1403" t="s">
        <v>43</v>
      </c>
      <c r="E127" s="1401"/>
      <c r="F127" s="1404" t="s">
        <v>47</v>
      </c>
      <c r="G127" s="1401"/>
      <c r="H127" s="1400">
        <v>-10000</v>
      </c>
      <c r="I127" s="1401"/>
      <c r="J127" s="1421" t="s">
        <v>48</v>
      </c>
      <c r="K127" s="1406"/>
      <c r="L127" s="1406"/>
      <c r="M127" s="1406"/>
      <c r="N127" s="1406"/>
      <c r="O127" s="1407"/>
      <c r="P127" s="51"/>
      <c r="Q127" s="138"/>
      <c r="R127" s="138"/>
      <c r="S127" s="138"/>
      <c r="T127" s="138"/>
      <c r="U127" s="138"/>
      <c r="V127" s="138"/>
      <c r="W127" s="138"/>
      <c r="X127" s="138"/>
    </row>
    <row r="128" spans="1:24" ht="77.099999999999994" customHeight="1" x14ac:dyDescent="0.25">
      <c r="A128" s="138"/>
      <c r="B128" s="158">
        <v>6</v>
      </c>
      <c r="C128" s="49" t="s">
        <v>49</v>
      </c>
      <c r="D128" s="1403" t="s">
        <v>43</v>
      </c>
      <c r="E128" s="1401"/>
      <c r="F128" s="1404" t="s">
        <v>50</v>
      </c>
      <c r="G128" s="1401"/>
      <c r="H128" s="1416">
        <v>0</v>
      </c>
      <c r="I128" s="1401"/>
      <c r="J128" s="1421" t="s">
        <v>51</v>
      </c>
      <c r="K128" s="1406"/>
      <c r="L128" s="1406"/>
      <c r="M128" s="1406"/>
      <c r="N128" s="1406"/>
      <c r="O128" s="1407"/>
      <c r="P128" s="51"/>
      <c r="Q128" s="138"/>
      <c r="R128" s="138"/>
      <c r="S128" s="138"/>
      <c r="T128" s="138"/>
      <c r="U128" s="138"/>
      <c r="V128" s="138"/>
      <c r="W128" s="138"/>
      <c r="X128" s="138"/>
    </row>
    <row r="129" spans="1:24" ht="90.95" customHeight="1" x14ac:dyDescent="0.25">
      <c r="A129" s="138"/>
      <c r="B129" s="158">
        <v>7</v>
      </c>
      <c r="C129" s="48" t="s">
        <v>52</v>
      </c>
      <c r="D129" s="1420" t="s">
        <v>53</v>
      </c>
      <c r="E129" s="1401"/>
      <c r="F129" s="1415" t="s">
        <v>54</v>
      </c>
      <c r="G129" s="1401"/>
      <c r="H129" s="1402" t="s">
        <v>55</v>
      </c>
      <c r="I129" s="1401"/>
      <c r="J129" s="1405" t="s">
        <v>56</v>
      </c>
      <c r="K129" s="1406"/>
      <c r="L129" s="1406"/>
      <c r="M129" s="1406"/>
      <c r="N129" s="1406"/>
      <c r="O129" s="1407"/>
      <c r="P129" s="51"/>
      <c r="Q129" s="138"/>
      <c r="R129" s="138"/>
      <c r="S129" s="138"/>
      <c r="T129" s="138"/>
      <c r="U129" s="138"/>
      <c r="V129" s="138"/>
      <c r="W129" s="138"/>
      <c r="X129" s="138"/>
    </row>
    <row r="130" spans="1:24" ht="87" customHeight="1" x14ac:dyDescent="0.25">
      <c r="A130" s="138"/>
      <c r="B130" s="158">
        <v>8</v>
      </c>
      <c r="C130" s="48" t="s">
        <v>57</v>
      </c>
      <c r="D130" s="1420" t="s">
        <v>58</v>
      </c>
      <c r="E130" s="1401"/>
      <c r="F130" s="1415" t="s">
        <v>59</v>
      </c>
      <c r="G130" s="1401"/>
      <c r="H130" s="1402" t="s">
        <v>60</v>
      </c>
      <c r="I130" s="1401"/>
      <c r="J130" s="1405" t="s">
        <v>61</v>
      </c>
      <c r="K130" s="1406"/>
      <c r="L130" s="1406"/>
      <c r="M130" s="1406"/>
      <c r="N130" s="1406"/>
      <c r="O130" s="1407"/>
      <c r="P130" s="51"/>
      <c r="Q130" s="138"/>
      <c r="R130" s="138"/>
      <c r="S130" s="138"/>
      <c r="T130" s="138"/>
      <c r="U130" s="138"/>
      <c r="V130" s="138"/>
      <c r="W130" s="138"/>
      <c r="X130" s="138"/>
    </row>
    <row r="131" spans="1:24" ht="81" customHeight="1" x14ac:dyDescent="0.25">
      <c r="A131" s="138"/>
      <c r="B131" s="158">
        <v>9</v>
      </c>
      <c r="C131" s="49" t="s">
        <v>62</v>
      </c>
      <c r="D131" s="1403" t="s">
        <v>63</v>
      </c>
      <c r="E131" s="1401"/>
      <c r="F131" s="1404" t="s">
        <v>64</v>
      </c>
      <c r="G131" s="1401"/>
      <c r="H131" s="1416">
        <v>0</v>
      </c>
      <c r="I131" s="1401"/>
      <c r="J131" s="1421" t="s">
        <v>65</v>
      </c>
      <c r="K131" s="1406"/>
      <c r="L131" s="1406"/>
      <c r="M131" s="1406"/>
      <c r="N131" s="1406"/>
      <c r="O131" s="1407"/>
      <c r="P131" s="51"/>
      <c r="Q131" s="138"/>
      <c r="R131" s="138"/>
      <c r="S131" s="138"/>
      <c r="T131" s="138"/>
      <c r="U131" s="138"/>
      <c r="V131" s="138"/>
      <c r="W131" s="138"/>
      <c r="X131" s="138"/>
    </row>
    <row r="132" spans="1:24" ht="81.95" customHeight="1" x14ac:dyDescent="0.25">
      <c r="A132" s="138"/>
      <c r="B132" s="158">
        <v>10</v>
      </c>
      <c r="C132" s="48" t="s">
        <v>66</v>
      </c>
      <c r="D132" s="1420" t="s">
        <v>67</v>
      </c>
      <c r="E132" s="1401"/>
      <c r="F132" s="1415" t="s">
        <v>68</v>
      </c>
      <c r="G132" s="1401"/>
      <c r="H132" s="1402" t="s">
        <v>69</v>
      </c>
      <c r="I132" s="1401"/>
      <c r="J132" s="1405" t="s">
        <v>70</v>
      </c>
      <c r="K132" s="1406"/>
      <c r="L132" s="1406"/>
      <c r="M132" s="1406"/>
      <c r="N132" s="1406"/>
      <c r="O132" s="1407"/>
      <c r="P132" s="51"/>
      <c r="Q132" s="138"/>
      <c r="R132" s="138"/>
      <c r="S132" s="138"/>
      <c r="T132" s="138"/>
      <c r="U132" s="138"/>
      <c r="V132" s="138"/>
      <c r="W132" s="138"/>
      <c r="X132" s="138"/>
    </row>
    <row r="133" spans="1:24" ht="122.1" customHeight="1" x14ac:dyDescent="0.25">
      <c r="A133" s="138"/>
      <c r="B133" s="158">
        <v>11</v>
      </c>
      <c r="C133" s="47" t="s">
        <v>71</v>
      </c>
      <c r="D133" s="1403" t="s">
        <v>67</v>
      </c>
      <c r="E133" s="1401"/>
      <c r="F133" s="1404" t="s">
        <v>72</v>
      </c>
      <c r="G133" s="1401"/>
      <c r="H133" s="1416" t="s">
        <v>73</v>
      </c>
      <c r="I133" s="1401"/>
      <c r="J133" s="1421" t="s">
        <v>74</v>
      </c>
      <c r="K133" s="1406"/>
      <c r="L133" s="1406"/>
      <c r="M133" s="1406"/>
      <c r="N133" s="1406"/>
      <c r="O133" s="1407"/>
      <c r="P133" s="51"/>
      <c r="Q133" s="138"/>
      <c r="R133" s="138"/>
      <c r="S133" s="138"/>
      <c r="T133" s="138"/>
      <c r="U133" s="138"/>
      <c r="V133" s="138"/>
      <c r="W133" s="138"/>
      <c r="X133" s="138"/>
    </row>
    <row r="134" spans="1:24" ht="81.95" customHeight="1" x14ac:dyDescent="0.25">
      <c r="A134" s="138"/>
      <c r="B134" s="158">
        <v>12</v>
      </c>
      <c r="C134" s="48" t="s">
        <v>75</v>
      </c>
      <c r="D134" s="1420" t="s">
        <v>76</v>
      </c>
      <c r="E134" s="1401"/>
      <c r="F134" s="1415" t="s">
        <v>77</v>
      </c>
      <c r="G134" s="1401"/>
      <c r="H134" s="1402" t="s">
        <v>60</v>
      </c>
      <c r="I134" s="1401"/>
      <c r="J134" s="1405" t="s">
        <v>78</v>
      </c>
      <c r="K134" s="1406"/>
      <c r="L134" s="1406"/>
      <c r="M134" s="1406"/>
      <c r="N134" s="1406"/>
      <c r="O134" s="1407"/>
      <c r="P134" s="51"/>
      <c r="Q134" s="138"/>
      <c r="R134" s="138"/>
      <c r="S134" s="138"/>
      <c r="T134" s="138"/>
      <c r="U134" s="138"/>
      <c r="V134" s="138"/>
      <c r="W134" s="138"/>
      <c r="X134" s="138"/>
    </row>
    <row r="135" spans="1:24" ht="84" customHeight="1" x14ac:dyDescent="0.25">
      <c r="A135" s="138"/>
      <c r="B135" s="158">
        <v>13</v>
      </c>
      <c r="C135" s="47" t="s">
        <v>79</v>
      </c>
      <c r="D135" s="1403" t="s">
        <v>80</v>
      </c>
      <c r="E135" s="1401"/>
      <c r="F135" s="1404" t="s">
        <v>81</v>
      </c>
      <c r="G135" s="1401"/>
      <c r="H135" s="1416" t="s">
        <v>55</v>
      </c>
      <c r="I135" s="1401"/>
      <c r="J135" s="1421" t="s">
        <v>82</v>
      </c>
      <c r="K135" s="1406"/>
      <c r="L135" s="1406"/>
      <c r="M135" s="1406"/>
      <c r="N135" s="1406"/>
      <c r="O135" s="1407"/>
      <c r="P135" s="51"/>
      <c r="Q135" s="138"/>
      <c r="R135" s="138"/>
      <c r="S135" s="138"/>
      <c r="T135" s="138"/>
      <c r="U135" s="138"/>
      <c r="V135" s="138"/>
      <c r="W135" s="138"/>
      <c r="X135" s="138"/>
    </row>
    <row r="136" spans="1:24" ht="21.95" customHeight="1" thickBot="1" x14ac:dyDescent="0.3">
      <c r="A136" s="138"/>
      <c r="B136" s="159"/>
      <c r="C136" s="30"/>
      <c r="D136" s="1425"/>
      <c r="E136" s="1426"/>
      <c r="F136" s="1440"/>
      <c r="G136" s="1426"/>
      <c r="H136" s="1441"/>
      <c r="I136" s="1426"/>
      <c r="J136" s="31"/>
      <c r="K136" s="32"/>
      <c r="L136" s="32"/>
      <c r="M136" s="32"/>
      <c r="N136" s="32"/>
      <c r="O136" s="70"/>
      <c r="P136" s="52"/>
      <c r="Q136" s="138"/>
      <c r="R136" s="138"/>
      <c r="S136" s="138"/>
      <c r="T136" s="138"/>
      <c r="U136" s="138"/>
      <c r="V136" s="138"/>
      <c r="W136" s="138"/>
      <c r="X136" s="138"/>
    </row>
    <row r="137" spans="1:24" x14ac:dyDescent="0.25">
      <c r="A137" s="138"/>
      <c r="B137" s="138"/>
      <c r="C137" s="138"/>
      <c r="D137" s="138"/>
      <c r="E137" s="138"/>
      <c r="F137" s="138"/>
      <c r="G137" s="138"/>
      <c r="H137" s="138"/>
      <c r="I137" s="138"/>
      <c r="J137" s="138"/>
      <c r="K137" s="138"/>
      <c r="L137" s="138"/>
      <c r="M137" s="138"/>
      <c r="N137" s="138"/>
      <c r="O137" s="138"/>
      <c r="P137" s="138"/>
      <c r="Q137" s="138"/>
      <c r="R137" s="138"/>
      <c r="S137" s="138"/>
      <c r="T137" s="138"/>
      <c r="U137" s="138"/>
      <c r="V137" s="138"/>
      <c r="W137" s="138"/>
      <c r="X137" s="138"/>
    </row>
    <row r="138" spans="1:24" ht="17.100000000000001" customHeight="1" thickBot="1" x14ac:dyDescent="0.3">
      <c r="A138" s="138"/>
      <c r="B138" s="138"/>
      <c r="C138" s="138"/>
      <c r="D138" s="138"/>
      <c r="E138" s="138"/>
      <c r="F138" s="138"/>
      <c r="G138" s="138"/>
      <c r="H138" s="138"/>
      <c r="I138" s="138"/>
      <c r="J138" s="138"/>
      <c r="K138" s="138"/>
      <c r="L138" s="138"/>
      <c r="M138" s="138"/>
      <c r="N138" s="138"/>
      <c r="O138" s="138"/>
      <c r="P138" s="138"/>
      <c r="Q138" s="138"/>
      <c r="R138" s="138"/>
      <c r="S138" s="138"/>
      <c r="T138" s="138"/>
      <c r="U138" s="138"/>
      <c r="V138" s="138"/>
      <c r="W138" s="138"/>
      <c r="X138" s="138"/>
    </row>
    <row r="139" spans="1:24" x14ac:dyDescent="0.25">
      <c r="A139" s="138"/>
      <c r="B139" s="160" t="s">
        <v>83</v>
      </c>
      <c r="C139" s="138"/>
      <c r="D139" s="161"/>
      <c r="E139" s="162"/>
      <c r="F139" s="162"/>
      <c r="G139" s="163"/>
      <c r="H139" s="163"/>
      <c r="I139" s="162"/>
      <c r="J139" s="162"/>
      <c r="K139" s="162"/>
      <c r="L139" s="162"/>
      <c r="M139" s="162"/>
      <c r="N139" s="164"/>
      <c r="O139" s="138"/>
      <c r="P139" s="138"/>
      <c r="Q139" s="138"/>
      <c r="R139" s="138"/>
      <c r="S139" s="138"/>
      <c r="T139" s="138"/>
      <c r="U139" s="138"/>
      <c r="V139" s="138"/>
      <c r="W139" s="138"/>
      <c r="X139" s="138"/>
    </row>
    <row r="140" spans="1:24" x14ac:dyDescent="0.25">
      <c r="A140" s="138"/>
      <c r="B140" s="160"/>
      <c r="C140" s="138"/>
      <c r="D140" s="165"/>
      <c r="E140" s="153"/>
      <c r="F140" s="153"/>
      <c r="G140" s="166"/>
      <c r="H140" s="166"/>
      <c r="I140" s="153"/>
      <c r="J140" s="153"/>
      <c r="K140" s="153"/>
      <c r="L140" s="153"/>
      <c r="M140" s="153"/>
      <c r="N140" s="167"/>
      <c r="O140" s="138"/>
      <c r="P140" s="138"/>
      <c r="Q140" s="138"/>
      <c r="R140" s="138"/>
      <c r="S140" s="138"/>
      <c r="T140" s="138"/>
      <c r="U140" s="138"/>
      <c r="V140" s="138"/>
      <c r="W140" s="138"/>
      <c r="X140" s="138"/>
    </row>
    <row r="141" spans="1:24" x14ac:dyDescent="0.25">
      <c r="A141" s="138"/>
      <c r="B141" s="160"/>
      <c r="C141" s="138"/>
      <c r="D141" s="165"/>
      <c r="E141" s="153"/>
      <c r="F141" s="153"/>
      <c r="G141" s="166"/>
      <c r="H141" s="166"/>
      <c r="I141" s="153"/>
      <c r="J141" s="153"/>
      <c r="K141" s="153"/>
      <c r="L141" s="153"/>
      <c r="M141" s="153"/>
      <c r="N141" s="167"/>
      <c r="O141" s="138"/>
      <c r="P141" s="138"/>
      <c r="Q141" s="138"/>
      <c r="R141" s="138"/>
      <c r="S141" s="138"/>
      <c r="T141" s="138"/>
      <c r="U141" s="138"/>
      <c r="V141" s="138"/>
      <c r="W141" s="138"/>
      <c r="X141" s="138"/>
    </row>
    <row r="142" spans="1:24" x14ac:dyDescent="0.25">
      <c r="A142" s="138"/>
      <c r="B142" s="160"/>
      <c r="C142" s="138"/>
      <c r="D142" s="165"/>
      <c r="E142" s="153"/>
      <c r="F142" s="153"/>
      <c r="G142" s="166"/>
      <c r="H142" s="166"/>
      <c r="I142" s="153"/>
      <c r="J142" s="153"/>
      <c r="K142" s="153"/>
      <c r="L142" s="153"/>
      <c r="M142" s="153"/>
      <c r="N142" s="167"/>
      <c r="O142" s="138"/>
      <c r="P142" s="138"/>
      <c r="Q142" s="138"/>
      <c r="R142" s="138"/>
      <c r="S142" s="138"/>
      <c r="T142" s="138"/>
      <c r="U142" s="138"/>
      <c r="V142" s="138"/>
      <c r="W142" s="138"/>
      <c r="X142" s="138"/>
    </row>
    <row r="143" spans="1:24" x14ac:dyDescent="0.25">
      <c r="A143" s="138"/>
      <c r="B143" s="160"/>
      <c r="C143" s="138"/>
      <c r="D143" s="165"/>
      <c r="E143" s="153"/>
      <c r="F143" s="153"/>
      <c r="G143" s="166"/>
      <c r="H143" s="166"/>
      <c r="I143" s="153"/>
      <c r="J143" s="153"/>
      <c r="K143" s="153"/>
      <c r="L143" s="153"/>
      <c r="M143" s="153"/>
      <c r="N143" s="167"/>
      <c r="O143" s="138"/>
      <c r="P143" s="138"/>
      <c r="Q143" s="138"/>
      <c r="R143" s="138"/>
      <c r="S143" s="138"/>
      <c r="T143" s="138"/>
      <c r="U143" s="138"/>
      <c r="V143" s="138"/>
      <c r="W143" s="138"/>
      <c r="X143" s="138"/>
    </row>
    <row r="144" spans="1:24" x14ac:dyDescent="0.25">
      <c r="A144" s="138"/>
      <c r="B144" s="160"/>
      <c r="C144" s="138"/>
      <c r="D144" s="165"/>
      <c r="E144" s="153"/>
      <c r="F144" s="153"/>
      <c r="G144" s="166"/>
      <c r="H144" s="166"/>
      <c r="I144" s="153"/>
      <c r="J144" s="153"/>
      <c r="K144" s="153"/>
      <c r="L144" s="153"/>
      <c r="M144" s="153"/>
      <c r="N144" s="167"/>
      <c r="O144" s="138"/>
      <c r="P144" s="138"/>
      <c r="Q144" s="138"/>
      <c r="R144" s="138"/>
      <c r="S144" s="138"/>
      <c r="T144" s="138"/>
      <c r="U144" s="138"/>
      <c r="V144" s="138"/>
      <c r="W144" s="138"/>
      <c r="X144" s="138"/>
    </row>
    <row r="145" spans="1:24" x14ac:dyDescent="0.25">
      <c r="A145" s="138"/>
      <c r="B145" s="160"/>
      <c r="C145" s="138"/>
      <c r="D145" s="165"/>
      <c r="E145" s="153"/>
      <c r="F145" s="153"/>
      <c r="G145" s="166"/>
      <c r="H145" s="166"/>
      <c r="I145" s="153"/>
      <c r="J145" s="153"/>
      <c r="K145" s="153"/>
      <c r="L145" s="153"/>
      <c r="M145" s="153"/>
      <c r="N145" s="167"/>
      <c r="O145" s="138"/>
      <c r="P145" s="138"/>
      <c r="Q145" s="138"/>
      <c r="R145" s="138"/>
      <c r="S145" s="138"/>
      <c r="T145" s="138"/>
      <c r="U145" s="138"/>
      <c r="V145" s="138"/>
      <c r="W145" s="138"/>
      <c r="X145" s="138"/>
    </row>
    <row r="146" spans="1:24" x14ac:dyDescent="0.25">
      <c r="A146" s="138"/>
      <c r="B146" s="160"/>
      <c r="C146" s="138"/>
      <c r="D146" s="165"/>
      <c r="E146" s="153"/>
      <c r="F146" s="153"/>
      <c r="G146" s="166"/>
      <c r="H146" s="166"/>
      <c r="I146" s="153"/>
      <c r="J146" s="153"/>
      <c r="K146" s="153"/>
      <c r="L146" s="153"/>
      <c r="M146" s="153"/>
      <c r="N146" s="167"/>
      <c r="O146" s="138"/>
      <c r="P146" s="138"/>
      <c r="Q146" s="138"/>
      <c r="R146" s="138"/>
      <c r="S146" s="138"/>
      <c r="T146" s="138"/>
      <c r="U146" s="138"/>
      <c r="V146" s="138"/>
      <c r="W146" s="138"/>
      <c r="X146" s="138"/>
    </row>
    <row r="147" spans="1:24" x14ac:dyDescent="0.25">
      <c r="A147" s="138"/>
      <c r="B147" s="160"/>
      <c r="C147" s="138"/>
      <c r="D147" s="165"/>
      <c r="E147" s="153"/>
      <c r="F147" s="153"/>
      <c r="G147" s="166"/>
      <c r="H147" s="166"/>
      <c r="I147" s="153"/>
      <c r="J147" s="153"/>
      <c r="K147" s="153"/>
      <c r="L147" s="153"/>
      <c r="M147" s="153"/>
      <c r="N147" s="167"/>
      <c r="O147" s="138"/>
      <c r="P147" s="138"/>
      <c r="Q147" s="138"/>
      <c r="R147" s="138"/>
      <c r="S147" s="138"/>
      <c r="T147" s="138"/>
      <c r="U147" s="138"/>
      <c r="V147" s="138"/>
      <c r="W147" s="138"/>
      <c r="X147" s="138"/>
    </row>
    <row r="148" spans="1:24" ht="21.95" customHeight="1" x14ac:dyDescent="0.25">
      <c r="A148" s="138"/>
      <c r="B148" s="138"/>
      <c r="C148" s="138"/>
      <c r="D148" s="165"/>
      <c r="E148" s="153"/>
      <c r="F148" s="153"/>
      <c r="G148" s="153"/>
      <c r="H148" s="153"/>
      <c r="I148" s="153"/>
      <c r="J148" s="153"/>
      <c r="K148" s="153"/>
      <c r="L148" s="153"/>
      <c r="M148" s="153"/>
      <c r="N148" s="167"/>
      <c r="O148" s="138"/>
      <c r="P148" s="138"/>
      <c r="Q148" s="138"/>
      <c r="R148" s="138"/>
      <c r="S148" s="138"/>
      <c r="T148" s="138"/>
      <c r="U148" s="138"/>
      <c r="V148" s="138"/>
      <c r="W148" s="138"/>
      <c r="X148" s="138"/>
    </row>
    <row r="149" spans="1:24" s="15" customFormat="1" ht="17.100000000000001" customHeight="1" thickBot="1" x14ac:dyDescent="0.3">
      <c r="A149" s="168"/>
      <c r="B149" s="169"/>
      <c r="C149" s="170"/>
      <c r="D149" s="171"/>
      <c r="E149" s="172"/>
      <c r="F149" s="172"/>
      <c r="G149" s="172"/>
      <c r="H149" s="172"/>
      <c r="I149" s="172"/>
      <c r="J149" s="172"/>
      <c r="K149" s="172"/>
      <c r="L149" s="172"/>
      <c r="M149" s="173"/>
      <c r="N149" s="174"/>
      <c r="O149" s="138"/>
      <c r="P149" s="138"/>
      <c r="Q149" s="138"/>
      <c r="R149" s="138"/>
      <c r="S149" s="138"/>
      <c r="T149" s="138"/>
      <c r="U149" s="138"/>
      <c r="V149" s="138"/>
      <c r="W149" s="138"/>
      <c r="X149" s="138"/>
    </row>
    <row r="150" spans="1:24" s="15" customFormat="1" ht="47.1" customHeight="1" x14ac:dyDescent="0.25">
      <c r="A150" s="168"/>
      <c r="B150" s="169"/>
      <c r="C150" s="170"/>
      <c r="D150" s="170"/>
      <c r="E150" s="170"/>
      <c r="F150" s="170"/>
      <c r="G150" s="170"/>
      <c r="H150" s="170"/>
      <c r="I150" s="170"/>
      <c r="J150" s="170"/>
      <c r="K150" s="170"/>
      <c r="L150" s="170"/>
      <c r="M150" s="138"/>
      <c r="N150" s="138"/>
      <c r="O150" s="138"/>
      <c r="P150" s="138"/>
      <c r="Q150" s="138"/>
      <c r="R150" s="138"/>
      <c r="S150" s="138"/>
      <c r="T150" s="138"/>
      <c r="U150" s="138"/>
      <c r="V150" s="138"/>
      <c r="W150" s="138"/>
      <c r="X150" s="138"/>
    </row>
    <row r="151" spans="1:24" x14ac:dyDescent="0.25">
      <c r="A151" s="138"/>
      <c r="B151" s="138"/>
      <c r="C151" s="138"/>
      <c r="D151" s="138"/>
      <c r="E151" s="138"/>
      <c r="F151" s="138"/>
      <c r="G151" s="138"/>
      <c r="H151" s="138"/>
      <c r="I151" s="138"/>
      <c r="J151" s="138"/>
      <c r="K151" s="138"/>
      <c r="L151" s="138"/>
      <c r="M151" s="138"/>
      <c r="N151" s="138"/>
      <c r="O151" s="138"/>
      <c r="P151" s="138"/>
      <c r="Q151" s="138"/>
      <c r="R151" s="138"/>
      <c r="S151" s="138"/>
      <c r="T151" s="138"/>
      <c r="U151" s="138"/>
      <c r="V151" s="138"/>
      <c r="W151" s="138"/>
      <c r="X151" s="138"/>
    </row>
    <row r="152" spans="1:24" x14ac:dyDescent="0.25">
      <c r="A152" s="138"/>
      <c r="B152" s="138"/>
      <c r="C152" s="138"/>
      <c r="D152" s="138"/>
      <c r="E152" s="138"/>
      <c r="F152" s="138"/>
      <c r="G152" s="138"/>
      <c r="H152" s="138"/>
      <c r="I152" s="138"/>
      <c r="J152" s="138"/>
      <c r="K152" s="138"/>
      <c r="L152" s="138"/>
      <c r="M152" s="138"/>
      <c r="N152" s="138"/>
      <c r="O152" s="138"/>
      <c r="P152" s="138"/>
      <c r="Q152" s="138"/>
      <c r="R152" s="138"/>
      <c r="S152" s="138"/>
      <c r="T152" s="138"/>
      <c r="U152" s="138"/>
      <c r="V152" s="138"/>
      <c r="W152" s="138"/>
      <c r="X152" s="138"/>
    </row>
    <row r="153" spans="1:24" x14ac:dyDescent="0.25">
      <c r="A153" s="138"/>
      <c r="B153" s="138"/>
      <c r="C153" s="138"/>
      <c r="D153" s="138"/>
      <c r="E153" s="138"/>
      <c r="F153" s="138"/>
      <c r="G153" s="138"/>
      <c r="H153" s="138"/>
      <c r="I153" s="138"/>
      <c r="J153" s="138"/>
      <c r="K153" s="138"/>
      <c r="L153" s="138"/>
      <c r="M153" s="138"/>
      <c r="N153" s="138"/>
      <c r="O153" s="138"/>
      <c r="P153" s="138"/>
      <c r="Q153" s="138"/>
      <c r="R153" s="138"/>
      <c r="S153" s="138"/>
      <c r="T153" s="138"/>
      <c r="U153" s="138"/>
      <c r="V153" s="138"/>
      <c r="W153" s="138"/>
      <c r="X153" s="138"/>
    </row>
    <row r="154" spans="1:24" x14ac:dyDescent="0.25">
      <c r="A154" s="138"/>
      <c r="B154" s="138"/>
      <c r="C154" s="138"/>
      <c r="D154" s="138"/>
      <c r="E154" s="138"/>
      <c r="F154" s="138"/>
      <c r="G154" s="138"/>
      <c r="H154" s="138"/>
      <c r="I154" s="138"/>
      <c r="J154" s="138"/>
      <c r="K154" s="138"/>
      <c r="L154" s="138"/>
      <c r="M154" s="138"/>
      <c r="N154" s="138"/>
      <c r="O154" s="138"/>
      <c r="P154" s="138"/>
      <c r="Q154" s="138"/>
      <c r="R154" s="138"/>
      <c r="S154" s="138"/>
      <c r="T154" s="138"/>
      <c r="U154" s="138"/>
      <c r="V154" s="138"/>
      <c r="W154" s="138"/>
      <c r="X154" s="138"/>
    </row>
    <row r="155" spans="1:24" x14ac:dyDescent="0.25">
      <c r="A155" s="138"/>
      <c r="B155" s="138"/>
      <c r="C155" s="138"/>
      <c r="D155" s="138"/>
      <c r="E155" s="138"/>
      <c r="F155" s="138"/>
      <c r="G155" s="138"/>
      <c r="H155" s="138"/>
      <c r="I155" s="138"/>
      <c r="J155" s="138"/>
      <c r="K155" s="138"/>
      <c r="L155" s="138"/>
      <c r="M155" s="138"/>
      <c r="N155" s="138"/>
      <c r="O155" s="138"/>
      <c r="P155" s="138"/>
      <c r="Q155" s="138"/>
      <c r="R155" s="138"/>
      <c r="S155" s="138"/>
      <c r="T155" s="138"/>
      <c r="U155" s="138"/>
      <c r="V155" s="138"/>
      <c r="W155" s="138"/>
      <c r="X155" s="138"/>
    </row>
    <row r="156" spans="1:24" x14ac:dyDescent="0.25">
      <c r="A156" s="138"/>
      <c r="B156" s="138"/>
      <c r="C156" s="138"/>
      <c r="D156" s="138"/>
      <c r="E156" s="138"/>
      <c r="F156" s="138"/>
      <c r="G156" s="138"/>
      <c r="H156" s="138"/>
      <c r="I156" s="138"/>
      <c r="J156" s="138"/>
      <c r="K156" s="138"/>
      <c r="L156" s="138"/>
      <c r="M156" s="138"/>
      <c r="N156" s="138"/>
      <c r="O156" s="138"/>
      <c r="P156" s="138"/>
      <c r="Q156" s="138"/>
      <c r="R156" s="138"/>
      <c r="S156" s="138"/>
      <c r="T156" s="138"/>
      <c r="U156" s="138"/>
      <c r="V156" s="138"/>
      <c r="W156" s="138"/>
      <c r="X156" s="138"/>
    </row>
    <row r="157" spans="1:24" x14ac:dyDescent="0.25">
      <c r="A157" s="138"/>
      <c r="B157" s="138"/>
      <c r="C157" s="138"/>
      <c r="D157" s="138"/>
      <c r="E157" s="138"/>
      <c r="F157" s="138"/>
      <c r="G157" s="138"/>
      <c r="H157" s="138"/>
      <c r="I157" s="138"/>
      <c r="J157" s="138"/>
      <c r="K157" s="138"/>
      <c r="L157" s="138"/>
      <c r="M157" s="138"/>
      <c r="N157" s="138"/>
      <c r="O157" s="138"/>
      <c r="P157" s="138"/>
      <c r="Q157" s="138"/>
      <c r="R157" s="138"/>
      <c r="S157" s="138"/>
      <c r="T157" s="138"/>
      <c r="U157" s="138"/>
      <c r="V157" s="138"/>
      <c r="W157" s="138"/>
      <c r="X157" s="138"/>
    </row>
    <row r="158" spans="1:24" x14ac:dyDescent="0.25">
      <c r="A158" s="138"/>
      <c r="B158" s="138"/>
      <c r="C158" s="138"/>
      <c r="D158" s="138"/>
      <c r="E158" s="138"/>
      <c r="F158" s="138"/>
      <c r="G158" s="138"/>
      <c r="H158" s="138"/>
      <c r="I158" s="138"/>
      <c r="J158" s="138"/>
      <c r="K158" s="138"/>
      <c r="L158" s="138"/>
      <c r="M158" s="138"/>
      <c r="N158" s="138"/>
      <c r="O158" s="138"/>
      <c r="P158" s="138"/>
      <c r="Q158" s="138"/>
      <c r="R158" s="138"/>
      <c r="S158" s="138"/>
      <c r="T158" s="138"/>
      <c r="U158" s="138"/>
      <c r="V158" s="138"/>
      <c r="W158" s="138"/>
      <c r="X158" s="138"/>
    </row>
    <row r="159" spans="1:24" x14ac:dyDescent="0.25">
      <c r="A159" s="138"/>
      <c r="B159" s="138"/>
      <c r="C159" s="138"/>
      <c r="D159" s="138"/>
      <c r="E159" s="138"/>
      <c r="F159" s="138"/>
      <c r="G159" s="138"/>
      <c r="H159" s="138"/>
      <c r="I159" s="138"/>
      <c r="J159" s="138"/>
      <c r="K159" s="138"/>
      <c r="L159" s="138"/>
      <c r="M159" s="138"/>
      <c r="N159" s="138"/>
      <c r="O159" s="138"/>
      <c r="P159" s="138"/>
      <c r="Q159" s="138"/>
      <c r="R159" s="138"/>
      <c r="S159" s="138"/>
      <c r="T159" s="138"/>
      <c r="U159" s="138"/>
      <c r="V159" s="138"/>
      <c r="W159" s="138"/>
      <c r="X159" s="138"/>
    </row>
    <row r="160" spans="1:24" x14ac:dyDescent="0.25">
      <c r="A160" s="138"/>
      <c r="B160" s="138"/>
      <c r="C160" s="138"/>
      <c r="D160" s="138"/>
      <c r="E160" s="138"/>
      <c r="F160" s="138"/>
      <c r="G160" s="138"/>
      <c r="H160" s="138"/>
      <c r="I160" s="138"/>
      <c r="J160" s="138"/>
      <c r="K160" s="138"/>
      <c r="L160" s="138"/>
      <c r="M160" s="138"/>
      <c r="N160" s="138"/>
      <c r="O160" s="138"/>
      <c r="P160" s="138"/>
      <c r="Q160" s="138"/>
      <c r="R160" s="138"/>
      <c r="S160" s="138"/>
      <c r="T160" s="138"/>
      <c r="U160" s="138"/>
      <c r="V160" s="138"/>
      <c r="W160" s="138"/>
      <c r="X160" s="138"/>
    </row>
    <row r="161" spans="1:24" x14ac:dyDescent="0.25">
      <c r="A161" s="138"/>
      <c r="B161" s="138"/>
      <c r="C161" s="138"/>
      <c r="D161" s="138"/>
      <c r="E161" s="138"/>
      <c r="F161" s="138"/>
      <c r="G161" s="138"/>
      <c r="H161" s="138"/>
      <c r="I161" s="138"/>
      <c r="J161" s="138"/>
      <c r="K161" s="138"/>
      <c r="L161" s="138"/>
      <c r="M161" s="153"/>
      <c r="N161" s="153"/>
      <c r="O161" s="153"/>
      <c r="P161" s="153"/>
      <c r="Q161" s="138"/>
      <c r="R161" s="138"/>
      <c r="S161" s="138"/>
      <c r="T161" s="138"/>
      <c r="U161" s="138"/>
      <c r="V161" s="138"/>
      <c r="W161" s="138"/>
      <c r="X161" s="138"/>
    </row>
  </sheetData>
  <mergeCells count="71">
    <mergeCell ref="C13:G13"/>
    <mergeCell ref="K6:O8"/>
    <mergeCell ref="F132:G132"/>
    <mergeCell ref="B20:O20"/>
    <mergeCell ref="H126:I126"/>
    <mergeCell ref="J123:O123"/>
    <mergeCell ref="F136:G136"/>
    <mergeCell ref="D133:E133"/>
    <mergeCell ref="J131:O131"/>
    <mergeCell ref="H136:I136"/>
    <mergeCell ref="D129:E129"/>
    <mergeCell ref="D132:E132"/>
    <mergeCell ref="D136:E136"/>
    <mergeCell ref="J124:O124"/>
    <mergeCell ref="H132:I132"/>
    <mergeCell ref="H129:I129"/>
    <mergeCell ref="H123:I123"/>
    <mergeCell ref="D135:E135"/>
    <mergeCell ref="J134:O134"/>
    <mergeCell ref="F135:G135"/>
    <mergeCell ref="D126:E126"/>
    <mergeCell ref="J125:O125"/>
    <mergeCell ref="F126:G126"/>
    <mergeCell ref="F129:G129"/>
    <mergeCell ref="J130:O130"/>
    <mergeCell ref="D125:E125"/>
    <mergeCell ref="J133:O133"/>
    <mergeCell ref="F125:G125"/>
    <mergeCell ref="H135:I135"/>
    <mergeCell ref="H130:I130"/>
    <mergeCell ref="I13:L13"/>
    <mergeCell ref="F133:G133"/>
    <mergeCell ref="D124:E124"/>
    <mergeCell ref="J128:O128"/>
    <mergeCell ref="H133:I133"/>
    <mergeCell ref="B117:I117"/>
    <mergeCell ref="D134:E134"/>
    <mergeCell ref="J129:O129"/>
    <mergeCell ref="F134:G134"/>
    <mergeCell ref="H128:I128"/>
    <mergeCell ref="F131:G131"/>
    <mergeCell ref="J126:O126"/>
    <mergeCell ref="H131:I131"/>
    <mergeCell ref="J135:O135"/>
    <mergeCell ref="A3:I3"/>
    <mergeCell ref="D131:E131"/>
    <mergeCell ref="F127:G127"/>
    <mergeCell ref="F124:G124"/>
    <mergeCell ref="H127:I127"/>
    <mergeCell ref="A4:O4"/>
    <mergeCell ref="I11:L11"/>
    <mergeCell ref="C12:G12"/>
    <mergeCell ref="C11:G11"/>
    <mergeCell ref="B10:L10"/>
    <mergeCell ref="D127:E127"/>
    <mergeCell ref="J122:O122"/>
    <mergeCell ref="D130:E130"/>
    <mergeCell ref="F130:G130"/>
    <mergeCell ref="H124:I124"/>
    <mergeCell ref="I12:L12"/>
    <mergeCell ref="A16:O16"/>
    <mergeCell ref="H125:I125"/>
    <mergeCell ref="H134:I134"/>
    <mergeCell ref="D128:E128"/>
    <mergeCell ref="F128:G128"/>
    <mergeCell ref="J132:O132"/>
    <mergeCell ref="B119:I120"/>
    <mergeCell ref="B64:O64"/>
    <mergeCell ref="D123:E123"/>
    <mergeCell ref="J127:O127"/>
    <mergeCell ref="F123:G123"/>
  </mergeCells>
  <dataValidations count="1">
    <dataValidation type="decimal" allowBlank="1" showInputMessage="1" showErrorMessage="1" sqref="C149:L150" xr:uid="{00000000-0002-0000-0000-000000000000}">
      <formula1>0</formula1>
      <formula2>100000000</formula2>
    </dataValidation>
  </dataValidations>
  <hyperlinks>
    <hyperlink ref="B6" r:id="rId1" xr:uid="{00000000-0004-0000-0000-000000000000}"/>
    <hyperlink ref="B8" r:id="rId2" xr:uid="{00000000-0004-0000-0000-000001000000}"/>
    <hyperlink ref="I11" r:id="rId3" xr:uid="{00000000-0004-0000-0000-000002000000}"/>
    <hyperlink ref="I12" r:id="rId4" xr:uid="{00000000-0004-0000-0000-000003000000}"/>
  </hyperlinks>
  <pageMargins left="0.7" right="0.7" top="0.75" bottom="0.75" header="0.3" footer="0.3"/>
  <pageSetup paperSize="9" orientation="portrait" horizontalDpi="0" verticalDpi="0"/>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B050"/>
  </sheetPr>
  <dimension ref="A1:BZ359"/>
  <sheetViews>
    <sheetView showGridLines="0" tabSelected="1" topLeftCell="A142" zoomScaleNormal="90" workbookViewId="0">
      <pane xSplit="2" topLeftCell="C1" activePane="topRight" state="frozen"/>
      <selection activeCell="A2" sqref="A2"/>
      <selection pane="topRight" activeCell="BE166" sqref="BE166"/>
    </sheetView>
  </sheetViews>
  <sheetFormatPr baseColWidth="10" defaultColWidth="10.875" defaultRowHeight="15.75" outlineLevelRow="1" x14ac:dyDescent="0.25"/>
  <cols>
    <col min="1" max="1" width="8" style="2" customWidth="1"/>
    <col min="2" max="2" width="57.375" style="3" customWidth="1"/>
    <col min="3" max="3" width="15.5" style="3" customWidth="1"/>
    <col min="4" max="4" width="12.625" style="3" customWidth="1"/>
    <col min="5" max="5" width="13.5" style="3" customWidth="1"/>
    <col min="6" max="6" width="12.625" style="2" customWidth="1"/>
    <col min="7" max="7" width="15" style="2" customWidth="1"/>
    <col min="8" max="8" width="15.125" style="2" customWidth="1"/>
    <col min="9" max="9" width="14.5" style="2" customWidth="1"/>
    <col min="10" max="10" width="12.625" style="2" customWidth="1"/>
    <col min="11" max="11" width="12.875" style="2" customWidth="1"/>
    <col min="12" max="14" width="10.875" style="2" customWidth="1"/>
    <col min="15" max="15" width="14.5" style="2" customWidth="1"/>
    <col min="16" max="16" width="16.5" style="2" customWidth="1"/>
    <col min="17" max="26" width="10.875" style="2" customWidth="1"/>
    <col min="27" max="27" width="12.125" style="2" customWidth="1"/>
    <col min="28" max="38" width="10.875" style="2" customWidth="1"/>
    <col min="39" max="39" width="13.5" style="2" customWidth="1"/>
    <col min="40" max="40" width="13.875" style="2" customWidth="1"/>
    <col min="41" max="63" width="10.875" style="2" customWidth="1"/>
    <col min="64" max="64" width="10.875" style="25" customWidth="1"/>
    <col min="65" max="66" width="10.875" style="2" customWidth="1"/>
    <col min="67" max="68" width="13" style="9" hidden="1" customWidth="1"/>
    <col min="69" max="69" width="10.875" style="2" customWidth="1"/>
    <col min="70" max="16384" width="10.875" style="2"/>
  </cols>
  <sheetData>
    <row r="1" spans="1:78" s="15" customFormat="1" x14ac:dyDescent="0.25">
      <c r="A1" s="138"/>
      <c r="B1" s="175"/>
      <c r="C1" s="175"/>
      <c r="D1" s="175"/>
      <c r="E1" s="175"/>
      <c r="F1" s="138"/>
      <c r="G1" s="138"/>
      <c r="H1" s="138"/>
      <c r="I1" s="138"/>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8"/>
      <c r="AL1" s="138"/>
      <c r="AM1" s="138"/>
      <c r="AN1" s="138"/>
      <c r="AO1" s="138"/>
      <c r="AP1" s="138"/>
      <c r="AQ1" s="138"/>
      <c r="AR1" s="138"/>
      <c r="AS1" s="138"/>
      <c r="AT1" s="138"/>
      <c r="AU1" s="138"/>
      <c r="AV1" s="138"/>
      <c r="AW1" s="138"/>
      <c r="AX1" s="138"/>
      <c r="AY1" s="138"/>
      <c r="AZ1" s="138"/>
      <c r="BA1" s="138"/>
      <c r="BB1" s="138"/>
      <c r="BC1" s="138"/>
      <c r="BD1" s="138"/>
      <c r="BE1" s="138"/>
      <c r="BF1" s="138"/>
      <c r="BG1" s="138"/>
      <c r="BH1" s="138"/>
      <c r="BI1" s="138"/>
      <c r="BJ1" s="138"/>
      <c r="BK1" s="138"/>
      <c r="BL1" s="176"/>
      <c r="BM1" s="138"/>
      <c r="BN1" s="138"/>
      <c r="BO1" s="153"/>
      <c r="BP1" s="153"/>
      <c r="BQ1" s="138"/>
      <c r="BR1" s="138"/>
      <c r="BS1" s="138"/>
      <c r="BT1" s="138"/>
      <c r="BU1" s="138"/>
      <c r="BV1" s="138"/>
      <c r="BW1" s="138"/>
      <c r="BX1" s="138"/>
      <c r="BY1" s="138"/>
      <c r="BZ1" s="138"/>
    </row>
    <row r="2" spans="1:78" ht="24.95" customHeight="1" x14ac:dyDescent="0.35">
      <c r="A2" s="153"/>
      <c r="B2" s="177" t="s">
        <v>84</v>
      </c>
      <c r="C2" s="175"/>
      <c r="D2" s="175"/>
      <c r="E2" s="175"/>
      <c r="F2" s="153"/>
      <c r="G2" s="153"/>
      <c r="H2" s="153"/>
      <c r="I2" s="153"/>
      <c r="J2" s="153"/>
      <c r="K2" s="153"/>
      <c r="L2" s="153"/>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153"/>
      <c r="BL2" s="138"/>
      <c r="BM2" s="138"/>
      <c r="BN2" s="138"/>
      <c r="BO2" s="138"/>
      <c r="BP2" s="138"/>
      <c r="BQ2" s="138"/>
      <c r="BR2" s="138"/>
      <c r="BS2" s="138"/>
      <c r="BT2" s="138"/>
      <c r="BU2" s="138"/>
      <c r="BV2" s="138"/>
      <c r="BW2" s="138"/>
      <c r="BX2" s="138"/>
      <c r="BY2" s="138"/>
      <c r="BZ2" s="138"/>
    </row>
    <row r="3" spans="1:78" ht="21" customHeight="1" x14ac:dyDescent="0.25">
      <c r="A3" s="178"/>
      <c r="B3" s="179"/>
      <c r="C3" s="179"/>
      <c r="D3" s="179"/>
      <c r="E3" s="179"/>
      <c r="F3" s="178"/>
      <c r="G3" s="178"/>
      <c r="H3" s="178"/>
      <c r="I3" s="178"/>
      <c r="J3" s="178"/>
      <c r="K3" s="178"/>
      <c r="L3" s="178"/>
      <c r="M3" s="178"/>
      <c r="N3" s="178"/>
      <c r="O3" s="178"/>
      <c r="P3" s="178"/>
      <c r="Q3" s="178"/>
      <c r="R3" s="178"/>
      <c r="S3" s="178"/>
      <c r="T3" s="178"/>
      <c r="U3" s="178"/>
      <c r="V3" s="178"/>
      <c r="W3" s="178"/>
      <c r="X3" s="178"/>
      <c r="Y3" s="178"/>
      <c r="Z3" s="178"/>
      <c r="AA3" s="178"/>
      <c r="AB3" s="178"/>
      <c r="AC3" s="178"/>
      <c r="AD3" s="178"/>
      <c r="AE3" s="178"/>
      <c r="AF3" s="178"/>
      <c r="AG3" s="178"/>
      <c r="AH3" s="178"/>
      <c r="AI3" s="178"/>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38"/>
      <c r="BM3" s="138"/>
      <c r="BN3" s="138"/>
      <c r="BO3" s="138"/>
      <c r="BP3" s="138"/>
      <c r="BQ3" s="138"/>
      <c r="BR3" s="138"/>
      <c r="BS3" s="138"/>
      <c r="BT3" s="138"/>
      <c r="BU3" s="138"/>
      <c r="BV3" s="138"/>
      <c r="BW3" s="138"/>
      <c r="BX3" s="138"/>
      <c r="BY3" s="138"/>
      <c r="BZ3" s="138"/>
    </row>
    <row r="4" spans="1:78" ht="27.95" customHeight="1" x14ac:dyDescent="0.25">
      <c r="A4" s="1520" t="s">
        <v>85</v>
      </c>
      <c r="B4" s="1501"/>
      <c r="C4" s="1501"/>
      <c r="D4" s="1501"/>
      <c r="E4" s="1501"/>
      <c r="F4" s="153"/>
      <c r="G4" s="153"/>
      <c r="H4" s="153"/>
      <c r="I4" s="153"/>
      <c r="J4" s="153"/>
      <c r="K4" s="153"/>
      <c r="L4" s="153"/>
      <c r="M4" s="153"/>
      <c r="N4" s="153"/>
      <c r="O4" s="153"/>
      <c r="P4" s="153"/>
      <c r="Q4" s="153"/>
      <c r="R4" s="153"/>
      <c r="S4" s="153"/>
      <c r="T4" s="153"/>
      <c r="U4" s="153"/>
      <c r="V4" s="153"/>
      <c r="W4" s="153"/>
      <c r="X4" s="153"/>
      <c r="Y4" s="153"/>
      <c r="Z4" s="153"/>
      <c r="AA4" s="153"/>
      <c r="AB4" s="153"/>
      <c r="AC4" s="153"/>
      <c r="AD4" s="153"/>
      <c r="AE4" s="153"/>
      <c r="AF4" s="153"/>
      <c r="AG4" s="153"/>
      <c r="AH4" s="153"/>
      <c r="AI4" s="153"/>
      <c r="AJ4" s="153"/>
      <c r="AK4" s="153"/>
      <c r="AL4" s="153"/>
      <c r="AM4" s="153"/>
      <c r="AN4" s="153"/>
      <c r="AO4" s="153"/>
      <c r="AP4" s="153"/>
      <c r="AQ4" s="153"/>
      <c r="AR4" s="153"/>
      <c r="AS4" s="153"/>
      <c r="AT4" s="153"/>
      <c r="AU4" s="153"/>
      <c r="AV4" s="153"/>
      <c r="AW4" s="153"/>
      <c r="AX4" s="153"/>
      <c r="AY4" s="153"/>
      <c r="AZ4" s="153"/>
      <c r="BA4" s="153"/>
      <c r="BB4" s="153"/>
      <c r="BC4" s="153"/>
      <c r="BD4" s="153"/>
      <c r="BE4" s="153"/>
      <c r="BF4" s="153"/>
      <c r="BG4" s="153"/>
      <c r="BH4" s="153"/>
      <c r="BI4" s="153"/>
      <c r="BJ4" s="153"/>
      <c r="BK4" s="153"/>
      <c r="BL4" s="138"/>
      <c r="BM4" s="138"/>
      <c r="BN4" s="138"/>
      <c r="BO4" s="138"/>
      <c r="BP4" s="138"/>
      <c r="BQ4" s="138"/>
      <c r="BR4" s="138"/>
      <c r="BS4" s="138"/>
      <c r="BT4" s="138"/>
      <c r="BU4" s="138"/>
      <c r="BV4" s="138"/>
      <c r="BW4" s="138"/>
      <c r="BX4" s="138"/>
      <c r="BY4" s="138"/>
      <c r="BZ4" s="138"/>
    </row>
    <row r="5" spans="1:78" ht="27.95" customHeight="1" thickBot="1" x14ac:dyDescent="0.3">
      <c r="A5" s="180"/>
      <c r="B5" s="180"/>
      <c r="C5" s="180"/>
      <c r="D5" s="180"/>
      <c r="E5" s="180"/>
      <c r="F5" s="138"/>
      <c r="G5" s="138"/>
      <c r="H5" s="138"/>
      <c r="I5" s="138"/>
      <c r="J5" s="138"/>
      <c r="K5" s="138"/>
      <c r="L5" s="138"/>
      <c r="M5" s="138"/>
      <c r="N5" s="138"/>
      <c r="O5" s="138"/>
      <c r="P5" s="138"/>
      <c r="Q5" s="138"/>
      <c r="R5" s="138"/>
      <c r="S5" s="138"/>
      <c r="T5" s="138"/>
      <c r="U5" s="138"/>
      <c r="V5" s="138"/>
      <c r="W5" s="138"/>
      <c r="X5" s="138"/>
      <c r="Y5" s="138"/>
      <c r="Z5" s="138"/>
      <c r="AA5" s="138"/>
      <c r="AB5" s="138"/>
      <c r="AC5" s="138"/>
      <c r="AD5" s="138"/>
      <c r="AE5" s="138"/>
      <c r="AF5" s="138"/>
      <c r="AG5" s="138"/>
      <c r="AH5" s="138"/>
      <c r="AI5" s="138"/>
      <c r="AJ5" s="138"/>
      <c r="AK5" s="138"/>
      <c r="AL5" s="138"/>
      <c r="AM5" s="138"/>
      <c r="AN5" s="138"/>
      <c r="AO5" s="138"/>
      <c r="AP5" s="138"/>
      <c r="AQ5" s="138"/>
      <c r="AR5" s="138"/>
      <c r="AS5" s="138"/>
      <c r="AT5" s="138"/>
      <c r="AU5" s="138"/>
      <c r="AV5" s="138"/>
      <c r="AW5" s="138"/>
      <c r="AX5" s="138"/>
      <c r="AY5" s="138"/>
      <c r="AZ5" s="138"/>
      <c r="BA5" s="138"/>
      <c r="BB5" s="138"/>
      <c r="BC5" s="138"/>
      <c r="BD5" s="138"/>
      <c r="BE5" s="138"/>
      <c r="BF5" s="138"/>
      <c r="BG5" s="138"/>
      <c r="BH5" s="138"/>
      <c r="BI5" s="138"/>
      <c r="BJ5" s="138"/>
      <c r="BK5" s="138"/>
      <c r="BL5" s="181"/>
      <c r="BM5" s="138"/>
      <c r="BN5" s="138"/>
      <c r="BO5" s="156"/>
      <c r="BP5" s="156"/>
      <c r="BQ5" s="138"/>
      <c r="BR5" s="138"/>
      <c r="BS5" s="138"/>
      <c r="BT5" s="138"/>
      <c r="BU5" s="138"/>
      <c r="BV5" s="138"/>
      <c r="BW5" s="138"/>
      <c r="BX5" s="138"/>
      <c r="BY5" s="138"/>
      <c r="BZ5" s="138"/>
    </row>
    <row r="6" spans="1:78" ht="38.1" customHeight="1" thickBot="1" x14ac:dyDescent="0.3">
      <c r="A6" s="138"/>
      <c r="B6" s="1487" t="s">
        <v>86</v>
      </c>
      <c r="C6" s="1488"/>
      <c r="D6" s="1488"/>
      <c r="E6" s="1488"/>
      <c r="F6" s="1488"/>
      <c r="G6" s="1488"/>
      <c r="H6" s="1488"/>
      <c r="I6" s="1488"/>
      <c r="J6" s="1488"/>
      <c r="K6" s="1488"/>
      <c r="L6" s="1488"/>
      <c r="M6" s="1488"/>
      <c r="N6" s="1488"/>
      <c r="O6" s="1489"/>
      <c r="P6" s="138"/>
      <c r="Q6" s="138"/>
      <c r="R6" s="138"/>
      <c r="S6" s="138"/>
      <c r="T6" s="138"/>
      <c r="U6" s="138"/>
      <c r="V6" s="138"/>
      <c r="W6" s="138"/>
      <c r="X6" s="138"/>
      <c r="Y6" s="138"/>
      <c r="Z6" s="138"/>
      <c r="AA6" s="138"/>
      <c r="AB6" s="138"/>
      <c r="AC6" s="138"/>
      <c r="AD6" s="138"/>
      <c r="AE6" s="138"/>
      <c r="AF6" s="138"/>
      <c r="AG6" s="138"/>
      <c r="AH6" s="138"/>
      <c r="AI6" s="138"/>
      <c r="AJ6" s="138"/>
      <c r="AK6" s="138"/>
      <c r="AL6" s="138"/>
      <c r="AM6" s="138"/>
      <c r="AN6" s="138"/>
      <c r="AO6" s="138"/>
      <c r="AP6" s="138"/>
      <c r="AQ6" s="138"/>
      <c r="AR6" s="138"/>
      <c r="AS6" s="138"/>
      <c r="AT6" s="138"/>
      <c r="AU6" s="138"/>
      <c r="AV6" s="138"/>
      <c r="AW6" s="138"/>
      <c r="AX6" s="138"/>
      <c r="AY6" s="138"/>
      <c r="AZ6" s="138"/>
      <c r="BA6" s="138"/>
      <c r="BB6" s="138"/>
      <c r="BC6" s="138"/>
      <c r="BD6" s="138"/>
      <c r="BE6" s="138"/>
      <c r="BF6" s="138"/>
      <c r="BG6" s="138"/>
      <c r="BH6" s="138"/>
      <c r="BI6" s="138"/>
      <c r="BJ6" s="138"/>
      <c r="BK6" s="138"/>
      <c r="BL6" s="156"/>
      <c r="BM6" s="138"/>
      <c r="BN6" s="138"/>
      <c r="BO6" s="156"/>
      <c r="BP6" s="156"/>
      <c r="BQ6" s="138"/>
      <c r="BR6" s="138"/>
      <c r="BS6" s="138"/>
      <c r="BT6" s="138"/>
      <c r="BU6" s="138"/>
      <c r="BV6" s="138"/>
      <c r="BW6" s="138"/>
      <c r="BX6" s="138"/>
      <c r="BY6" s="138"/>
      <c r="BZ6" s="138"/>
    </row>
    <row r="7" spans="1:78" ht="17.100000000000001" customHeight="1" thickBot="1" x14ac:dyDescent="0.3">
      <c r="A7" s="138"/>
      <c r="B7" s="156"/>
      <c r="C7" s="156"/>
      <c r="D7" s="156"/>
      <c r="E7" s="156"/>
      <c r="F7" s="138"/>
      <c r="G7" s="151"/>
      <c r="H7" s="151"/>
      <c r="I7" s="138"/>
      <c r="J7" s="138"/>
      <c r="K7" s="138"/>
      <c r="L7" s="138"/>
      <c r="M7" s="138"/>
      <c r="N7" s="138"/>
      <c r="O7" s="138"/>
      <c r="P7" s="138"/>
      <c r="Q7" s="138"/>
      <c r="R7" s="138"/>
      <c r="S7" s="138"/>
      <c r="T7" s="138"/>
      <c r="U7" s="138"/>
      <c r="V7" s="138"/>
      <c r="W7" s="138"/>
      <c r="X7" s="138"/>
      <c r="Y7" s="138"/>
      <c r="Z7" s="138"/>
      <c r="AA7" s="138"/>
      <c r="AB7" s="138"/>
      <c r="AC7" s="138"/>
      <c r="AD7" s="138"/>
      <c r="AE7" s="138"/>
      <c r="AF7" s="138"/>
      <c r="AG7" s="138"/>
      <c r="AH7" s="138"/>
      <c r="AI7" s="138"/>
      <c r="AJ7" s="138"/>
      <c r="AK7" s="138"/>
      <c r="AL7" s="138"/>
      <c r="AM7" s="138"/>
      <c r="AN7" s="138"/>
      <c r="AO7" s="138"/>
      <c r="AP7" s="138"/>
      <c r="AQ7" s="138"/>
      <c r="AR7" s="138"/>
      <c r="AS7" s="138"/>
      <c r="AT7" s="138"/>
      <c r="AU7" s="138"/>
      <c r="AV7" s="138"/>
      <c r="AW7" s="138"/>
      <c r="AX7" s="138"/>
      <c r="AY7" s="138"/>
      <c r="AZ7" s="138"/>
      <c r="BA7" s="138"/>
      <c r="BB7" s="138"/>
      <c r="BC7" s="138"/>
      <c r="BD7" s="138"/>
      <c r="BE7" s="138"/>
      <c r="BF7" s="138"/>
      <c r="BG7" s="138"/>
      <c r="BH7" s="138"/>
      <c r="BI7" s="138"/>
      <c r="BJ7" s="138"/>
      <c r="BK7" s="138"/>
      <c r="BL7" s="156"/>
      <c r="BM7" s="138"/>
      <c r="BN7" s="138"/>
      <c r="BO7" s="156"/>
      <c r="BP7" s="156"/>
      <c r="BQ7" s="138"/>
      <c r="BR7" s="138"/>
      <c r="BS7" s="138"/>
      <c r="BT7" s="138"/>
      <c r="BU7" s="138"/>
      <c r="BV7" s="138"/>
      <c r="BW7" s="138"/>
      <c r="BX7" s="138"/>
      <c r="BY7" s="138"/>
      <c r="BZ7" s="138"/>
    </row>
    <row r="8" spans="1:78" ht="41.1" customHeight="1" x14ac:dyDescent="0.25">
      <c r="A8" s="153"/>
      <c r="B8" s="182" t="s">
        <v>87</v>
      </c>
      <c r="C8" s="183" t="s">
        <v>88</v>
      </c>
      <c r="D8" s="183" t="s">
        <v>89</v>
      </c>
      <c r="E8" s="183" t="s">
        <v>90</v>
      </c>
      <c r="F8" s="1543" t="s">
        <v>30</v>
      </c>
      <c r="G8" s="1544"/>
      <c r="H8" s="1544"/>
      <c r="I8" s="1544"/>
      <c r="J8" s="1544"/>
      <c r="K8" s="1544"/>
      <c r="L8" s="1544"/>
      <c r="M8" s="1544"/>
      <c r="N8" s="1544"/>
      <c r="O8" s="1545"/>
      <c r="P8" s="184"/>
      <c r="Q8" s="153"/>
      <c r="R8" s="153"/>
      <c r="S8" s="153"/>
      <c r="T8" s="153"/>
      <c r="U8" s="153"/>
      <c r="V8" s="153"/>
      <c r="W8" s="153"/>
      <c r="X8" s="153"/>
      <c r="Y8" s="153"/>
      <c r="Z8" s="153"/>
      <c r="AA8" s="153"/>
      <c r="AB8" s="153"/>
      <c r="AC8" s="153"/>
      <c r="AD8" s="153"/>
      <c r="AE8" s="153"/>
      <c r="AF8" s="153"/>
      <c r="AG8" s="153"/>
      <c r="AH8" s="153"/>
      <c r="AI8" s="153"/>
      <c r="AJ8" s="153"/>
      <c r="AK8" s="153"/>
      <c r="AL8" s="153"/>
      <c r="AM8" s="153"/>
      <c r="AN8" s="153"/>
      <c r="AO8" s="153"/>
      <c r="AP8" s="153"/>
      <c r="AQ8" s="153"/>
      <c r="AR8" s="153"/>
      <c r="AS8" s="153"/>
      <c r="AT8" s="153"/>
      <c r="AU8" s="153"/>
      <c r="AV8" s="153"/>
      <c r="AW8" s="153"/>
      <c r="AX8" s="153"/>
      <c r="AY8" s="153"/>
      <c r="AZ8" s="153"/>
      <c r="BA8" s="153"/>
      <c r="BB8" s="153"/>
      <c r="BC8" s="153"/>
      <c r="BD8" s="153"/>
      <c r="BE8" s="153"/>
      <c r="BF8" s="153"/>
      <c r="BG8" s="153"/>
      <c r="BH8" s="153"/>
      <c r="BI8" s="153"/>
      <c r="BJ8" s="153"/>
      <c r="BK8" s="153"/>
      <c r="BL8" s="138"/>
      <c r="BM8" s="138"/>
      <c r="BN8" s="138"/>
      <c r="BO8" s="138"/>
      <c r="BP8" s="138"/>
      <c r="BQ8" s="138"/>
      <c r="BR8" s="138"/>
      <c r="BS8" s="138"/>
      <c r="BT8" s="138"/>
      <c r="BU8" s="138"/>
      <c r="BV8" s="138"/>
      <c r="BW8" s="138"/>
      <c r="BX8" s="138"/>
      <c r="BY8" s="138"/>
      <c r="BZ8" s="138"/>
    </row>
    <row r="9" spans="1:78" ht="44.1" customHeight="1" x14ac:dyDescent="0.25">
      <c r="A9" s="153"/>
      <c r="B9" s="185" t="s">
        <v>91</v>
      </c>
      <c r="C9" s="133">
        <v>0.25</v>
      </c>
      <c r="D9" s="134"/>
      <c r="E9" s="186"/>
      <c r="F9" s="1460" t="s">
        <v>92</v>
      </c>
      <c r="G9" s="1461"/>
      <c r="H9" s="1461"/>
      <c r="I9" s="1461"/>
      <c r="J9" s="1461"/>
      <c r="K9" s="1461"/>
      <c r="L9" s="1461"/>
      <c r="M9" s="1461"/>
      <c r="N9" s="1461"/>
      <c r="O9" s="1462"/>
      <c r="P9" s="187"/>
      <c r="Q9" s="153"/>
      <c r="R9" s="153"/>
      <c r="S9" s="153"/>
      <c r="T9" s="153"/>
      <c r="U9" s="153"/>
      <c r="V9" s="153"/>
      <c r="W9" s="153"/>
      <c r="X9" s="153"/>
      <c r="Y9" s="153"/>
      <c r="Z9" s="153"/>
      <c r="AA9" s="153"/>
      <c r="AB9" s="153"/>
      <c r="AC9" s="153"/>
      <c r="AD9" s="153"/>
      <c r="AE9" s="153"/>
      <c r="AF9" s="153"/>
      <c r="AG9" s="153"/>
      <c r="AH9" s="153"/>
      <c r="AI9" s="153"/>
      <c r="AJ9" s="153"/>
      <c r="AK9" s="153"/>
      <c r="AL9" s="153"/>
      <c r="AM9" s="153"/>
      <c r="AN9" s="153"/>
      <c r="AO9" s="153"/>
      <c r="AP9" s="153"/>
      <c r="AQ9" s="153"/>
      <c r="AR9" s="153"/>
      <c r="AS9" s="153"/>
      <c r="AT9" s="153"/>
      <c r="AU9" s="153"/>
      <c r="AV9" s="153"/>
      <c r="AW9" s="153"/>
      <c r="AX9" s="153"/>
      <c r="AY9" s="153"/>
      <c r="AZ9" s="153"/>
      <c r="BA9" s="153"/>
      <c r="BB9" s="153"/>
      <c r="BC9" s="153"/>
      <c r="BD9" s="153"/>
      <c r="BE9" s="153"/>
      <c r="BF9" s="153"/>
      <c r="BG9" s="153"/>
      <c r="BH9" s="153"/>
      <c r="BI9" s="153"/>
      <c r="BJ9" s="153"/>
      <c r="BK9" s="153"/>
      <c r="BL9" s="138"/>
      <c r="BM9" s="138"/>
      <c r="BN9" s="138"/>
      <c r="BO9" s="138"/>
      <c r="BP9" s="138"/>
      <c r="BQ9" s="138"/>
      <c r="BR9" s="138"/>
      <c r="BS9" s="138"/>
      <c r="BT9" s="138"/>
      <c r="BU9" s="138"/>
      <c r="BV9" s="138"/>
      <c r="BW9" s="138"/>
      <c r="BX9" s="138"/>
      <c r="BY9" s="138"/>
      <c r="BZ9" s="138"/>
    </row>
    <row r="10" spans="1:78" ht="33.950000000000003" customHeight="1" x14ac:dyDescent="0.25">
      <c r="A10" s="153"/>
      <c r="B10" s="185" t="s">
        <v>93</v>
      </c>
      <c r="C10" s="133">
        <v>0.21</v>
      </c>
      <c r="D10" s="134"/>
      <c r="E10" s="135"/>
      <c r="F10" s="1460" t="s">
        <v>94</v>
      </c>
      <c r="G10" s="1475"/>
      <c r="H10" s="1475"/>
      <c r="I10" s="1475"/>
      <c r="J10" s="1475"/>
      <c r="K10" s="1475"/>
      <c r="L10" s="1475"/>
      <c r="M10" s="1475"/>
      <c r="N10" s="1475"/>
      <c r="O10" s="1476"/>
      <c r="P10" s="187"/>
      <c r="Q10" s="153"/>
      <c r="R10" s="153"/>
      <c r="S10" s="153"/>
      <c r="T10" s="153"/>
      <c r="U10" s="153"/>
      <c r="V10" s="153"/>
      <c r="W10" s="153"/>
      <c r="X10" s="153"/>
      <c r="Y10" s="153"/>
      <c r="Z10" s="153"/>
      <c r="AA10" s="153"/>
      <c r="AB10" s="153"/>
      <c r="AC10" s="153"/>
      <c r="AD10" s="153"/>
      <c r="AE10" s="153"/>
      <c r="AF10" s="153"/>
      <c r="AG10" s="153"/>
      <c r="AH10" s="153"/>
      <c r="AI10" s="153"/>
      <c r="AJ10" s="153"/>
      <c r="AK10" s="153"/>
      <c r="AL10" s="153"/>
      <c r="AM10" s="153"/>
      <c r="AN10" s="153"/>
      <c r="AO10" s="153"/>
      <c r="AP10" s="153"/>
      <c r="AQ10" s="153"/>
      <c r="AR10" s="153"/>
      <c r="AS10" s="153"/>
      <c r="AT10" s="153"/>
      <c r="AU10" s="153"/>
      <c r="AV10" s="153"/>
      <c r="AW10" s="153"/>
      <c r="AX10" s="153"/>
      <c r="AY10" s="153"/>
      <c r="AZ10" s="153"/>
      <c r="BA10" s="153"/>
      <c r="BB10" s="153"/>
      <c r="BC10" s="153"/>
      <c r="BD10" s="153"/>
      <c r="BE10" s="153"/>
      <c r="BF10" s="153"/>
      <c r="BG10" s="153"/>
      <c r="BH10" s="153"/>
      <c r="BI10" s="153"/>
      <c r="BJ10" s="153"/>
      <c r="BK10" s="153"/>
      <c r="BL10" s="138"/>
      <c r="BM10" s="138"/>
      <c r="BN10" s="138"/>
      <c r="BO10" s="138"/>
      <c r="BP10" s="138"/>
      <c r="BQ10" s="138"/>
      <c r="BR10" s="138"/>
      <c r="BS10" s="138"/>
      <c r="BT10" s="138"/>
      <c r="BU10" s="138"/>
      <c r="BV10" s="138"/>
      <c r="BW10" s="138"/>
      <c r="BX10" s="138"/>
      <c r="BY10" s="138"/>
      <c r="BZ10" s="138"/>
    </row>
    <row r="11" spans="1:78" ht="39.950000000000003" customHeight="1" x14ac:dyDescent="0.25">
      <c r="A11" s="153"/>
      <c r="B11" s="185" t="s">
        <v>95</v>
      </c>
      <c r="C11" s="133">
        <v>0.21</v>
      </c>
      <c r="D11" s="134"/>
      <c r="E11" s="135"/>
      <c r="F11" s="1535"/>
      <c r="G11" s="1399"/>
      <c r="H11" s="1399"/>
      <c r="I11" s="1399"/>
      <c r="J11" s="1399"/>
      <c r="K11" s="1399"/>
      <c r="L11" s="1399"/>
      <c r="M11" s="1399"/>
      <c r="N11" s="1399"/>
      <c r="O11" s="1536"/>
      <c r="P11" s="187"/>
      <c r="Q11" s="153"/>
      <c r="R11" s="153"/>
      <c r="S11" s="153"/>
      <c r="T11" s="153"/>
      <c r="U11" s="153"/>
      <c r="V11" s="153"/>
      <c r="W11" s="153"/>
      <c r="X11" s="153"/>
      <c r="Y11" s="153"/>
      <c r="Z11" s="153"/>
      <c r="AA11" s="153"/>
      <c r="AB11" s="153"/>
      <c r="AC11" s="153"/>
      <c r="AD11" s="153"/>
      <c r="AE11" s="153"/>
      <c r="AF11" s="153"/>
      <c r="AG11" s="153"/>
      <c r="AH11" s="153"/>
      <c r="AI11" s="153"/>
      <c r="AJ11" s="153"/>
      <c r="AK11" s="153"/>
      <c r="AL11" s="153"/>
      <c r="AM11" s="153"/>
      <c r="AN11" s="153"/>
      <c r="AO11" s="153"/>
      <c r="AP11" s="153"/>
      <c r="AQ11" s="153"/>
      <c r="AR11" s="153"/>
      <c r="AS11" s="153"/>
      <c r="AT11" s="153"/>
      <c r="AU11" s="153"/>
      <c r="AV11" s="153"/>
      <c r="AW11" s="153"/>
      <c r="AX11" s="153"/>
      <c r="AY11" s="153"/>
      <c r="AZ11" s="153"/>
      <c r="BA11" s="153"/>
      <c r="BB11" s="153"/>
      <c r="BC11" s="153"/>
      <c r="BD11" s="153"/>
      <c r="BE11" s="153"/>
      <c r="BF11" s="153"/>
      <c r="BG11" s="153"/>
      <c r="BH11" s="153"/>
      <c r="BI11" s="153"/>
      <c r="BJ11" s="153"/>
      <c r="BK11" s="153"/>
      <c r="BL11" s="138"/>
      <c r="BM11" s="138"/>
      <c r="BN11" s="138"/>
      <c r="BO11" s="138"/>
      <c r="BP11" s="138"/>
      <c r="BQ11" s="138"/>
      <c r="BR11" s="138"/>
      <c r="BS11" s="138"/>
      <c r="BT11" s="138"/>
      <c r="BU11" s="138"/>
      <c r="BV11" s="138"/>
      <c r="BW11" s="138"/>
      <c r="BX11" s="138"/>
      <c r="BY11" s="138"/>
      <c r="BZ11" s="138"/>
    </row>
    <row r="12" spans="1:78" ht="35.1" customHeight="1" x14ac:dyDescent="0.25">
      <c r="A12" s="153"/>
      <c r="B12" s="188" t="s">
        <v>96</v>
      </c>
      <c r="C12" s="133">
        <v>0.21</v>
      </c>
      <c r="D12" s="134"/>
      <c r="E12" s="135"/>
      <c r="F12" s="1477"/>
      <c r="G12" s="1478"/>
      <c r="H12" s="1478"/>
      <c r="I12" s="1478"/>
      <c r="J12" s="1478"/>
      <c r="K12" s="1478"/>
      <c r="L12" s="1478"/>
      <c r="M12" s="1478"/>
      <c r="N12" s="1478"/>
      <c r="O12" s="1479"/>
      <c r="P12" s="187"/>
      <c r="Q12" s="153"/>
      <c r="R12" s="153"/>
      <c r="S12" s="153"/>
      <c r="T12" s="153"/>
      <c r="U12" s="153"/>
      <c r="V12" s="153"/>
      <c r="W12" s="153"/>
      <c r="X12" s="153"/>
      <c r="Y12" s="153"/>
      <c r="Z12" s="153"/>
      <c r="AA12" s="153"/>
      <c r="AB12" s="153"/>
      <c r="AC12" s="153"/>
      <c r="AD12" s="153"/>
      <c r="AE12" s="153"/>
      <c r="AF12" s="153"/>
      <c r="AG12" s="153"/>
      <c r="AH12" s="153"/>
      <c r="AI12" s="153"/>
      <c r="AJ12" s="153"/>
      <c r="AK12" s="153"/>
      <c r="AL12" s="153"/>
      <c r="AM12" s="153"/>
      <c r="AN12" s="153"/>
      <c r="AO12" s="153"/>
      <c r="AP12" s="153"/>
      <c r="AQ12" s="153"/>
      <c r="AR12" s="153"/>
      <c r="AS12" s="153"/>
      <c r="AT12" s="153"/>
      <c r="AU12" s="153"/>
      <c r="AV12" s="153"/>
      <c r="AW12" s="153"/>
      <c r="AX12" s="153"/>
      <c r="AY12" s="153"/>
      <c r="AZ12" s="153"/>
      <c r="BA12" s="153"/>
      <c r="BB12" s="153"/>
      <c r="BC12" s="153"/>
      <c r="BD12" s="153"/>
      <c r="BE12" s="153"/>
      <c r="BF12" s="153"/>
      <c r="BG12" s="153"/>
      <c r="BH12" s="153"/>
      <c r="BI12" s="153"/>
      <c r="BJ12" s="153"/>
      <c r="BK12" s="153"/>
      <c r="BL12" s="138"/>
      <c r="BM12" s="138"/>
      <c r="BN12" s="138"/>
      <c r="BO12" s="138"/>
      <c r="BP12" s="138"/>
      <c r="BQ12" s="138"/>
      <c r="BR12" s="138"/>
      <c r="BS12" s="138"/>
      <c r="BT12" s="138"/>
      <c r="BU12" s="138"/>
      <c r="BV12" s="138"/>
      <c r="BW12" s="138"/>
      <c r="BX12" s="138"/>
      <c r="BY12" s="138"/>
      <c r="BZ12" s="138"/>
    </row>
    <row r="13" spans="1:78" ht="32.1" customHeight="1" x14ac:dyDescent="0.25">
      <c r="A13" s="153"/>
      <c r="B13" s="185" t="s">
        <v>97</v>
      </c>
      <c r="C13" s="136">
        <v>0.15</v>
      </c>
      <c r="D13" s="136">
        <v>0</v>
      </c>
      <c r="E13" s="189">
        <v>56640</v>
      </c>
      <c r="F13" s="1460" t="s">
        <v>98</v>
      </c>
      <c r="G13" s="1475"/>
      <c r="H13" s="1475"/>
      <c r="I13" s="1475"/>
      <c r="J13" s="1475"/>
      <c r="K13" s="1475"/>
      <c r="L13" s="1475"/>
      <c r="M13" s="1475"/>
      <c r="N13" s="1475"/>
      <c r="O13" s="1476"/>
      <c r="P13" s="187"/>
      <c r="Q13" s="153"/>
      <c r="R13" s="153"/>
      <c r="S13" s="153"/>
      <c r="T13" s="153"/>
      <c r="U13" s="153"/>
      <c r="V13" s="153"/>
      <c r="W13" s="153"/>
      <c r="X13" s="153"/>
      <c r="Y13" s="153"/>
      <c r="Z13" s="153"/>
      <c r="AA13" s="153"/>
      <c r="AB13" s="153"/>
      <c r="AC13" s="153"/>
      <c r="AD13" s="153"/>
      <c r="AE13" s="153"/>
      <c r="AF13" s="153"/>
      <c r="AG13" s="153"/>
      <c r="AH13" s="153"/>
      <c r="AI13" s="153"/>
      <c r="AJ13" s="153"/>
      <c r="AK13" s="153"/>
      <c r="AL13" s="153"/>
      <c r="AM13" s="153"/>
      <c r="AN13" s="153"/>
      <c r="AO13" s="153"/>
      <c r="AP13" s="153"/>
      <c r="AQ13" s="153"/>
      <c r="AR13" s="153"/>
      <c r="AS13" s="153"/>
      <c r="AT13" s="153"/>
      <c r="AU13" s="153"/>
      <c r="AV13" s="153"/>
      <c r="AW13" s="153"/>
      <c r="AX13" s="153"/>
      <c r="AY13" s="153"/>
      <c r="AZ13" s="153"/>
      <c r="BA13" s="153"/>
      <c r="BB13" s="153"/>
      <c r="BC13" s="153"/>
      <c r="BD13" s="153"/>
      <c r="BE13" s="153"/>
      <c r="BF13" s="153"/>
      <c r="BG13" s="153"/>
      <c r="BH13" s="153"/>
      <c r="BI13" s="153"/>
      <c r="BJ13" s="153"/>
      <c r="BK13" s="153"/>
      <c r="BL13" s="138"/>
      <c r="BM13" s="138"/>
      <c r="BN13" s="138"/>
      <c r="BO13" s="138"/>
      <c r="BP13" s="138"/>
      <c r="BQ13" s="138"/>
      <c r="BR13" s="138"/>
      <c r="BS13" s="138"/>
      <c r="BT13" s="138"/>
      <c r="BU13" s="138"/>
      <c r="BV13" s="138"/>
      <c r="BW13" s="138"/>
      <c r="BX13" s="138"/>
      <c r="BY13" s="138"/>
      <c r="BZ13" s="138"/>
    </row>
    <row r="14" spans="1:78" ht="30" customHeight="1" x14ac:dyDescent="0.25">
      <c r="A14" s="153"/>
      <c r="B14" s="185" t="s">
        <v>99</v>
      </c>
      <c r="C14" s="133">
        <v>0.33</v>
      </c>
      <c r="D14" s="133">
        <v>6.4699999999999994E-2</v>
      </c>
      <c r="E14" s="137">
        <v>56640</v>
      </c>
      <c r="F14" s="1477"/>
      <c r="G14" s="1478"/>
      <c r="H14" s="1478"/>
      <c r="I14" s="1478"/>
      <c r="J14" s="1478"/>
      <c r="K14" s="1478"/>
      <c r="L14" s="1478"/>
      <c r="M14" s="1478"/>
      <c r="N14" s="1478"/>
      <c r="O14" s="1479"/>
      <c r="P14" s="187"/>
      <c r="Q14" s="153"/>
      <c r="R14" s="153"/>
      <c r="S14" s="153"/>
      <c r="T14" s="153"/>
      <c r="U14" s="153"/>
      <c r="V14" s="153"/>
      <c r="W14" s="153"/>
      <c r="X14" s="153"/>
      <c r="Y14" s="153"/>
      <c r="Z14" s="153"/>
      <c r="AA14" s="153"/>
      <c r="AB14" s="153"/>
      <c r="AC14" s="153"/>
      <c r="AD14" s="153"/>
      <c r="AE14" s="153"/>
      <c r="AF14" s="153"/>
      <c r="AG14" s="153"/>
      <c r="AH14" s="153"/>
      <c r="AI14" s="153"/>
      <c r="AJ14" s="153"/>
      <c r="AK14" s="153"/>
      <c r="AL14" s="153"/>
      <c r="AM14" s="153"/>
      <c r="AN14" s="153"/>
      <c r="AO14" s="153"/>
      <c r="AP14" s="153"/>
      <c r="AQ14" s="153"/>
      <c r="AR14" s="153"/>
      <c r="AS14" s="153"/>
      <c r="AT14" s="153"/>
      <c r="AU14" s="153"/>
      <c r="AV14" s="153"/>
      <c r="AW14" s="153"/>
      <c r="AX14" s="153"/>
      <c r="AY14" s="153"/>
      <c r="AZ14" s="153"/>
      <c r="BA14" s="153"/>
      <c r="BB14" s="153"/>
      <c r="BC14" s="153"/>
      <c r="BD14" s="153"/>
      <c r="BE14" s="153"/>
      <c r="BF14" s="153"/>
      <c r="BG14" s="153"/>
      <c r="BH14" s="153"/>
      <c r="BI14" s="153"/>
      <c r="BJ14" s="153"/>
      <c r="BK14" s="153"/>
      <c r="BL14" s="138"/>
      <c r="BM14" s="138"/>
      <c r="BN14" s="138"/>
      <c r="BO14" s="138"/>
      <c r="BP14" s="138"/>
      <c r="BQ14" s="138"/>
      <c r="BR14" s="138"/>
      <c r="BS14" s="138"/>
      <c r="BT14" s="138"/>
      <c r="BU14" s="138"/>
      <c r="BV14" s="138"/>
      <c r="BW14" s="138"/>
      <c r="BX14" s="138"/>
      <c r="BY14" s="138"/>
      <c r="BZ14" s="138"/>
    </row>
    <row r="15" spans="1:78" ht="53.1" customHeight="1" thickBot="1" x14ac:dyDescent="0.3">
      <c r="A15" s="153"/>
      <c r="B15" s="190" t="s">
        <v>100</v>
      </c>
      <c r="C15" s="191">
        <v>0</v>
      </c>
      <c r="D15" s="191">
        <v>0.2</v>
      </c>
      <c r="E15" s="191">
        <v>0.4</v>
      </c>
      <c r="F15" s="1514" t="s">
        <v>101</v>
      </c>
      <c r="G15" s="1515"/>
      <c r="H15" s="1515"/>
      <c r="I15" s="1515"/>
      <c r="J15" s="1515"/>
      <c r="K15" s="1515"/>
      <c r="L15" s="1515"/>
      <c r="M15" s="1515"/>
      <c r="N15" s="1515"/>
      <c r="O15" s="1516"/>
      <c r="P15" s="187"/>
      <c r="Q15" s="153"/>
      <c r="R15" s="153"/>
      <c r="S15" s="153"/>
      <c r="T15" s="153"/>
      <c r="U15" s="153"/>
      <c r="V15" s="153"/>
      <c r="W15" s="153"/>
      <c r="X15" s="153"/>
      <c r="Y15" s="153"/>
      <c r="Z15" s="153"/>
      <c r="AA15" s="153"/>
      <c r="AB15" s="153"/>
      <c r="AC15" s="153"/>
      <c r="AD15" s="153"/>
      <c r="AE15" s="153"/>
      <c r="AF15" s="153"/>
      <c r="AG15" s="153"/>
      <c r="AH15" s="153"/>
      <c r="AI15" s="153"/>
      <c r="AJ15" s="153"/>
      <c r="AK15" s="153"/>
      <c r="AL15" s="153"/>
      <c r="AM15" s="153"/>
      <c r="AN15" s="153"/>
      <c r="AO15" s="153"/>
      <c r="AP15" s="153"/>
      <c r="AQ15" s="153"/>
      <c r="AR15" s="153"/>
      <c r="AS15" s="153"/>
      <c r="AT15" s="153"/>
      <c r="AU15" s="153"/>
      <c r="AV15" s="153"/>
      <c r="AW15" s="153"/>
      <c r="AX15" s="153"/>
      <c r="AY15" s="153"/>
      <c r="AZ15" s="153"/>
      <c r="BA15" s="153"/>
      <c r="BB15" s="153"/>
      <c r="BC15" s="153"/>
      <c r="BD15" s="153"/>
      <c r="BE15" s="153"/>
      <c r="BF15" s="153"/>
      <c r="BG15" s="153"/>
      <c r="BH15" s="153"/>
      <c r="BI15" s="153"/>
      <c r="BJ15" s="153"/>
      <c r="BK15" s="153"/>
      <c r="BL15" s="138"/>
      <c r="BM15" s="138"/>
      <c r="BN15" s="138"/>
      <c r="BO15" s="138"/>
      <c r="BP15" s="138"/>
      <c r="BQ15" s="138"/>
      <c r="BR15" s="138"/>
      <c r="BS15" s="138"/>
      <c r="BT15" s="138"/>
      <c r="BU15" s="138"/>
      <c r="BV15" s="138"/>
      <c r="BW15" s="138"/>
      <c r="BX15" s="138"/>
      <c r="BY15" s="138"/>
      <c r="BZ15" s="138"/>
    </row>
    <row r="16" spans="1:78" ht="27.95" customHeight="1" x14ac:dyDescent="0.25">
      <c r="A16" s="180"/>
      <c r="B16" s="180"/>
      <c r="C16" s="180"/>
      <c r="D16" s="180"/>
      <c r="E16" s="180"/>
      <c r="F16" s="138"/>
      <c r="G16" s="138"/>
      <c r="H16" s="138"/>
      <c r="I16" s="138"/>
      <c r="J16" s="138"/>
      <c r="K16" s="138"/>
      <c r="L16" s="138"/>
      <c r="M16" s="138"/>
      <c r="N16" s="138"/>
      <c r="O16" s="138"/>
      <c r="P16" s="138"/>
      <c r="Q16" s="138"/>
      <c r="R16" s="138"/>
      <c r="S16" s="138"/>
      <c r="T16" s="138"/>
      <c r="U16" s="138"/>
      <c r="V16" s="138"/>
      <c r="W16" s="138"/>
      <c r="X16" s="138"/>
      <c r="Y16" s="138"/>
      <c r="Z16" s="138"/>
      <c r="AA16" s="138"/>
      <c r="AB16" s="138"/>
      <c r="AC16" s="138"/>
      <c r="AD16" s="138"/>
      <c r="AE16" s="138"/>
      <c r="AF16" s="138"/>
      <c r="AG16" s="138"/>
      <c r="AH16" s="138"/>
      <c r="AI16" s="138"/>
      <c r="AJ16" s="138"/>
      <c r="AK16" s="138"/>
      <c r="AL16" s="138"/>
      <c r="AM16" s="138"/>
      <c r="AN16" s="138"/>
      <c r="AO16" s="138"/>
      <c r="AP16" s="138"/>
      <c r="AQ16" s="138"/>
      <c r="AR16" s="138"/>
      <c r="AS16" s="138"/>
      <c r="AT16" s="138"/>
      <c r="AU16" s="138"/>
      <c r="AV16" s="138"/>
      <c r="AW16" s="138"/>
      <c r="AX16" s="138"/>
      <c r="AY16" s="138"/>
      <c r="AZ16" s="138"/>
      <c r="BA16" s="138"/>
      <c r="BB16" s="138"/>
      <c r="BC16" s="138"/>
      <c r="BD16" s="138"/>
      <c r="BE16" s="138"/>
      <c r="BF16" s="138"/>
      <c r="BG16" s="138"/>
      <c r="BH16" s="138"/>
      <c r="BI16" s="138"/>
      <c r="BJ16" s="138"/>
      <c r="BK16" s="138"/>
      <c r="BL16" s="181"/>
      <c r="BM16" s="138"/>
      <c r="BN16" s="138"/>
      <c r="BO16" s="156"/>
      <c r="BP16" s="156"/>
      <c r="BQ16" s="138"/>
      <c r="BR16" s="138"/>
      <c r="BS16" s="138"/>
      <c r="BT16" s="138"/>
      <c r="BU16" s="138"/>
      <c r="BV16" s="138"/>
      <c r="BW16" s="138"/>
      <c r="BX16" s="138"/>
      <c r="BY16" s="138"/>
      <c r="BZ16" s="138"/>
    </row>
    <row r="17" spans="1:78" ht="27.95" customHeight="1" x14ac:dyDescent="0.25">
      <c r="A17" s="180"/>
      <c r="B17" s="180"/>
      <c r="C17" s="192"/>
      <c r="D17" s="180"/>
      <c r="E17" s="180"/>
      <c r="F17" s="138"/>
      <c r="G17" s="138"/>
      <c r="H17" s="138"/>
      <c r="I17" s="138"/>
      <c r="J17" s="138"/>
      <c r="K17" s="138"/>
      <c r="L17" s="138"/>
      <c r="M17" s="138"/>
      <c r="N17" s="138"/>
      <c r="O17" s="138"/>
      <c r="P17" s="138"/>
      <c r="Q17" s="138"/>
      <c r="R17" s="138"/>
      <c r="S17" s="138"/>
      <c r="T17" s="138"/>
      <c r="U17" s="138"/>
      <c r="V17" s="138"/>
      <c r="W17" s="138"/>
      <c r="X17" s="138"/>
      <c r="Y17" s="138"/>
      <c r="Z17" s="138"/>
      <c r="AA17" s="138"/>
      <c r="AB17" s="138"/>
      <c r="AC17" s="138"/>
      <c r="AD17" s="138"/>
      <c r="AE17" s="138"/>
      <c r="AF17" s="138"/>
      <c r="AG17" s="138"/>
      <c r="AH17" s="138"/>
      <c r="AI17" s="138"/>
      <c r="AJ17" s="138"/>
      <c r="AK17" s="138"/>
      <c r="AL17" s="138"/>
      <c r="AM17" s="138"/>
      <c r="AN17" s="138"/>
      <c r="AO17" s="138"/>
      <c r="AP17" s="138"/>
      <c r="AQ17" s="138"/>
      <c r="AR17" s="138"/>
      <c r="AS17" s="138"/>
      <c r="AT17" s="138"/>
      <c r="AU17" s="138"/>
      <c r="AV17" s="138"/>
      <c r="AW17" s="138"/>
      <c r="AX17" s="138"/>
      <c r="AY17" s="138"/>
      <c r="AZ17" s="138"/>
      <c r="BA17" s="138"/>
      <c r="BB17" s="138"/>
      <c r="BC17" s="138"/>
      <c r="BD17" s="138"/>
      <c r="BE17" s="138"/>
      <c r="BF17" s="138"/>
      <c r="BG17" s="138"/>
      <c r="BH17" s="138"/>
      <c r="BI17" s="138"/>
      <c r="BJ17" s="138"/>
      <c r="BK17" s="138"/>
      <c r="BL17" s="181"/>
      <c r="BM17" s="138"/>
      <c r="BN17" s="138"/>
      <c r="BO17" s="156"/>
      <c r="BP17" s="156"/>
      <c r="BQ17" s="138"/>
      <c r="BR17" s="138"/>
      <c r="BS17" s="138"/>
      <c r="BT17" s="138"/>
      <c r="BU17" s="138"/>
      <c r="BV17" s="138"/>
      <c r="BW17" s="138"/>
      <c r="BX17" s="138"/>
      <c r="BY17" s="138"/>
      <c r="BZ17" s="138"/>
    </row>
    <row r="18" spans="1:78" s="15" customFormat="1" ht="18.95" customHeight="1" x14ac:dyDescent="0.25">
      <c r="A18" s="193"/>
      <c r="B18" s="193"/>
      <c r="C18" s="193"/>
      <c r="D18" s="193"/>
      <c r="E18" s="193"/>
      <c r="F18" s="138"/>
      <c r="G18" s="138"/>
      <c r="H18" s="138"/>
      <c r="I18" s="138"/>
      <c r="J18" s="138"/>
      <c r="K18" s="138"/>
      <c r="L18" s="138"/>
      <c r="M18" s="138"/>
      <c r="N18" s="138"/>
      <c r="O18" s="138"/>
      <c r="P18" s="138"/>
      <c r="Q18" s="138"/>
      <c r="R18" s="138"/>
      <c r="S18" s="138"/>
      <c r="T18" s="138"/>
      <c r="U18" s="138"/>
      <c r="V18" s="138"/>
      <c r="W18" s="138"/>
      <c r="X18" s="138"/>
      <c r="Y18" s="138"/>
      <c r="Z18" s="138"/>
      <c r="AA18" s="138"/>
      <c r="AB18" s="138"/>
      <c r="AC18" s="138"/>
      <c r="AD18" s="138"/>
      <c r="AE18" s="138"/>
      <c r="AF18" s="138"/>
      <c r="AG18" s="138"/>
      <c r="AH18" s="138"/>
      <c r="AI18" s="138"/>
      <c r="AJ18" s="138"/>
      <c r="AK18" s="138"/>
      <c r="AL18" s="138"/>
      <c r="AM18" s="138"/>
      <c r="AN18" s="138"/>
      <c r="AO18" s="138"/>
      <c r="AP18" s="138"/>
      <c r="AQ18" s="138"/>
      <c r="AR18" s="138"/>
      <c r="AS18" s="138"/>
      <c r="AT18" s="138"/>
      <c r="AU18" s="138"/>
      <c r="AV18" s="138"/>
      <c r="AW18" s="138"/>
      <c r="AX18" s="138"/>
      <c r="AY18" s="138"/>
      <c r="AZ18" s="138"/>
      <c r="BA18" s="138"/>
      <c r="BB18" s="138"/>
      <c r="BC18" s="138"/>
      <c r="BD18" s="138"/>
      <c r="BE18" s="138"/>
      <c r="BF18" s="138"/>
      <c r="BG18" s="138"/>
      <c r="BH18" s="138"/>
      <c r="BI18" s="138"/>
      <c r="BJ18" s="138"/>
      <c r="BK18" s="138"/>
      <c r="BL18" s="176"/>
      <c r="BM18" s="138"/>
      <c r="BN18" s="138"/>
      <c r="BO18" s="153"/>
      <c r="BP18" s="153"/>
      <c r="BQ18" s="138"/>
      <c r="BR18" s="138"/>
      <c r="BS18" s="138"/>
      <c r="BT18" s="138"/>
      <c r="BU18" s="138"/>
      <c r="BV18" s="138"/>
      <c r="BW18" s="138"/>
      <c r="BX18" s="138"/>
      <c r="BY18" s="138"/>
      <c r="BZ18" s="138"/>
    </row>
    <row r="19" spans="1:78" ht="23.1" customHeight="1" x14ac:dyDescent="0.25">
      <c r="A19" s="153"/>
      <c r="B19" s="175" t="s">
        <v>102</v>
      </c>
      <c r="C19" s="194"/>
      <c r="D19" s="195"/>
      <c r="E19" s="196"/>
      <c r="F19" s="196"/>
      <c r="G19" s="196"/>
      <c r="H19" s="153"/>
      <c r="I19" s="153"/>
      <c r="J19" s="153"/>
      <c r="K19" s="153"/>
      <c r="L19" s="153"/>
      <c r="M19" s="153"/>
      <c r="N19" s="153"/>
      <c r="O19" s="153"/>
      <c r="P19" s="153"/>
      <c r="Q19" s="153"/>
      <c r="R19" s="153"/>
      <c r="S19" s="153"/>
      <c r="T19" s="153"/>
      <c r="U19" s="153"/>
      <c r="V19" s="153"/>
      <c r="W19" s="153"/>
      <c r="X19" s="153"/>
      <c r="Y19" s="153"/>
      <c r="Z19" s="153"/>
      <c r="AA19" s="153"/>
      <c r="AB19" s="153"/>
      <c r="AC19" s="153"/>
      <c r="AD19" s="153"/>
      <c r="AE19" s="153"/>
      <c r="AF19" s="153"/>
      <c r="AG19" s="153"/>
      <c r="AH19" s="153"/>
      <c r="AI19" s="153"/>
      <c r="AJ19" s="153"/>
      <c r="AK19" s="153"/>
      <c r="AL19" s="153"/>
      <c r="AM19" s="153"/>
      <c r="AN19" s="153"/>
      <c r="AO19" s="153"/>
      <c r="AP19" s="153"/>
      <c r="AQ19" s="153"/>
      <c r="AR19" s="153"/>
      <c r="AS19" s="153"/>
      <c r="AT19" s="153"/>
      <c r="AU19" s="153"/>
      <c r="AV19" s="153"/>
      <c r="AW19" s="153"/>
      <c r="AX19" s="153"/>
      <c r="AY19" s="153"/>
      <c r="AZ19" s="153"/>
      <c r="BA19" s="153"/>
      <c r="BB19" s="153"/>
      <c r="BC19" s="153"/>
      <c r="BD19" s="153"/>
      <c r="BE19" s="153"/>
      <c r="BF19" s="153"/>
      <c r="BG19" s="153"/>
      <c r="BH19" s="153"/>
      <c r="BI19" s="153"/>
      <c r="BJ19" s="153"/>
      <c r="BK19" s="153"/>
      <c r="BL19" s="138"/>
      <c r="BM19" s="138"/>
      <c r="BN19" s="138"/>
      <c r="BO19" s="138"/>
      <c r="BP19" s="138"/>
      <c r="BQ19" s="138"/>
      <c r="BR19" s="138"/>
      <c r="BS19" s="138"/>
      <c r="BT19" s="138"/>
      <c r="BU19" s="138"/>
      <c r="BV19" s="138"/>
      <c r="BW19" s="138"/>
      <c r="BX19" s="138"/>
      <c r="BY19" s="138"/>
      <c r="BZ19" s="138"/>
    </row>
    <row r="20" spans="1:78" ht="17.100000000000001" customHeight="1" thickBot="1" x14ac:dyDescent="0.3">
      <c r="A20" s="153"/>
      <c r="B20" s="175"/>
      <c r="C20" s="175"/>
      <c r="D20" s="175"/>
      <c r="E20" s="175"/>
      <c r="F20" s="153"/>
      <c r="G20" s="153"/>
      <c r="H20" s="153"/>
      <c r="I20" s="153"/>
      <c r="J20" s="153"/>
      <c r="K20" s="153"/>
      <c r="L20" s="153"/>
      <c r="M20" s="153"/>
      <c r="N20" s="153"/>
      <c r="O20" s="153"/>
      <c r="P20" s="153"/>
      <c r="Q20" s="153"/>
      <c r="R20" s="153"/>
      <c r="S20" s="153"/>
      <c r="T20" s="153"/>
      <c r="U20" s="153"/>
      <c r="V20" s="153"/>
      <c r="W20" s="153"/>
      <c r="X20" s="153"/>
      <c r="Y20" s="153"/>
      <c r="Z20" s="153"/>
      <c r="AA20" s="153"/>
      <c r="AB20" s="153"/>
      <c r="AC20" s="153"/>
      <c r="AD20" s="153"/>
      <c r="AE20" s="153"/>
      <c r="AF20" s="153"/>
      <c r="AG20" s="153"/>
      <c r="AH20" s="153"/>
      <c r="AI20" s="153"/>
      <c r="AJ20" s="153"/>
      <c r="AK20" s="153"/>
      <c r="AL20" s="153"/>
      <c r="AM20" s="153"/>
      <c r="AN20" s="153"/>
      <c r="AO20" s="153"/>
      <c r="AP20" s="153"/>
      <c r="AQ20" s="153"/>
      <c r="AR20" s="153"/>
      <c r="AS20" s="153"/>
      <c r="AT20" s="153"/>
      <c r="AU20" s="153"/>
      <c r="AV20" s="153"/>
      <c r="AW20" s="153"/>
      <c r="AX20" s="153"/>
      <c r="AY20" s="153"/>
      <c r="AZ20" s="153"/>
      <c r="BA20" s="153"/>
      <c r="BB20" s="153"/>
      <c r="BC20" s="153"/>
      <c r="BD20" s="153"/>
      <c r="BE20" s="153"/>
      <c r="BF20" s="153"/>
      <c r="BG20" s="153"/>
      <c r="BH20" s="153"/>
      <c r="BI20" s="153"/>
      <c r="BJ20" s="153"/>
      <c r="BK20" s="153"/>
      <c r="BL20" s="138"/>
      <c r="BM20" s="138"/>
      <c r="BN20" s="138"/>
      <c r="BO20" s="138"/>
      <c r="BP20" s="138"/>
      <c r="BQ20" s="138"/>
      <c r="BR20" s="138"/>
      <c r="BS20" s="138"/>
      <c r="BT20" s="138"/>
      <c r="BU20" s="138"/>
      <c r="BV20" s="138"/>
      <c r="BW20" s="138"/>
      <c r="BX20" s="138"/>
      <c r="BY20" s="138"/>
      <c r="BZ20" s="138"/>
    </row>
    <row r="21" spans="1:78" ht="47.1" customHeight="1" thickBot="1" x14ac:dyDescent="0.3">
      <c r="A21" s="1526" t="s">
        <v>103</v>
      </c>
      <c r="B21" s="1424"/>
      <c r="C21" s="197"/>
      <c r="D21" s="197"/>
      <c r="E21" s="197"/>
      <c r="F21" s="153"/>
      <c r="G21" s="153"/>
      <c r="H21" s="153"/>
      <c r="I21" s="153"/>
      <c r="J21" s="153"/>
      <c r="K21" s="153"/>
      <c r="L21" s="153"/>
      <c r="M21" s="153"/>
      <c r="N21" s="153"/>
      <c r="O21" s="153"/>
      <c r="P21" s="153"/>
      <c r="Q21" s="153"/>
      <c r="R21" s="153"/>
      <c r="S21" s="153"/>
      <c r="T21" s="153"/>
      <c r="U21" s="153"/>
      <c r="V21" s="153"/>
      <c r="W21" s="153"/>
      <c r="X21" s="153"/>
      <c r="Y21" s="153"/>
      <c r="Z21" s="153"/>
      <c r="AA21" s="153"/>
      <c r="AB21" s="153"/>
      <c r="AC21" s="153"/>
      <c r="AD21" s="153"/>
      <c r="AE21" s="153"/>
      <c r="AF21" s="153"/>
      <c r="AG21" s="153"/>
      <c r="AH21" s="153"/>
      <c r="AI21" s="153"/>
      <c r="AJ21" s="153"/>
      <c r="AK21" s="153"/>
      <c r="AL21" s="153"/>
      <c r="AM21" s="153"/>
      <c r="AN21" s="153"/>
      <c r="AO21" s="153"/>
      <c r="AP21" s="153"/>
      <c r="AQ21" s="153"/>
      <c r="AR21" s="153"/>
      <c r="AS21" s="153"/>
      <c r="AT21" s="153"/>
      <c r="AU21" s="153"/>
      <c r="AV21" s="153"/>
      <c r="AW21" s="153"/>
      <c r="AX21" s="153"/>
      <c r="AY21" s="153"/>
      <c r="AZ21" s="153"/>
      <c r="BA21" s="153"/>
      <c r="BB21" s="153"/>
      <c r="BC21" s="153"/>
      <c r="BD21" s="153"/>
      <c r="BE21" s="153"/>
      <c r="BF21" s="153"/>
      <c r="BG21" s="153"/>
      <c r="BH21" s="153"/>
      <c r="BI21" s="153"/>
      <c r="BJ21" s="153"/>
      <c r="BK21" s="153"/>
      <c r="BL21" s="138"/>
      <c r="BM21" s="138"/>
      <c r="BN21" s="138"/>
      <c r="BO21" s="138"/>
      <c r="BP21" s="138"/>
      <c r="BQ21" s="138"/>
      <c r="BR21" s="138"/>
      <c r="BS21" s="138"/>
      <c r="BT21" s="138"/>
      <c r="BU21" s="138"/>
      <c r="BV21" s="138"/>
      <c r="BW21" s="138"/>
      <c r="BX21" s="138"/>
      <c r="BY21" s="138"/>
      <c r="BZ21" s="138"/>
    </row>
    <row r="22" spans="1:78" x14ac:dyDescent="0.25">
      <c r="A22" s="153"/>
      <c r="B22" s="197"/>
      <c r="C22" s="197"/>
      <c r="D22" s="197"/>
      <c r="E22" s="197"/>
      <c r="F22" s="153"/>
      <c r="G22" s="153"/>
      <c r="H22" s="153"/>
      <c r="I22" s="153"/>
      <c r="J22" s="153"/>
      <c r="K22" s="153"/>
      <c r="L22" s="153"/>
      <c r="M22" s="153"/>
      <c r="N22" s="153"/>
      <c r="O22" s="153"/>
      <c r="P22" s="153"/>
      <c r="Q22" s="153"/>
      <c r="R22" s="153"/>
      <c r="S22" s="153"/>
      <c r="T22" s="153"/>
      <c r="U22" s="153"/>
      <c r="V22" s="153"/>
      <c r="W22" s="153"/>
      <c r="X22" s="153"/>
      <c r="Y22" s="153"/>
      <c r="Z22" s="153"/>
      <c r="AA22" s="153"/>
      <c r="AB22" s="153"/>
      <c r="AC22" s="153"/>
      <c r="AD22" s="153"/>
      <c r="AE22" s="153"/>
      <c r="AF22" s="153"/>
      <c r="AG22" s="153"/>
      <c r="AH22" s="153"/>
      <c r="AI22" s="153"/>
      <c r="AJ22" s="153"/>
      <c r="AK22" s="153"/>
      <c r="AL22" s="153"/>
      <c r="AM22" s="153"/>
      <c r="AN22" s="153"/>
      <c r="AO22" s="153"/>
      <c r="AP22" s="153"/>
      <c r="AQ22" s="153"/>
      <c r="AR22" s="153"/>
      <c r="AS22" s="153"/>
      <c r="AT22" s="153"/>
      <c r="AU22" s="153"/>
      <c r="AV22" s="153"/>
      <c r="AW22" s="153"/>
      <c r="AX22" s="153"/>
      <c r="AY22" s="153"/>
      <c r="AZ22" s="153"/>
      <c r="BA22" s="153"/>
      <c r="BB22" s="153"/>
      <c r="BC22" s="153"/>
      <c r="BD22" s="153"/>
      <c r="BE22" s="153"/>
      <c r="BF22" s="153"/>
      <c r="BG22" s="153"/>
      <c r="BH22" s="153"/>
      <c r="BI22" s="153"/>
      <c r="BJ22" s="153"/>
      <c r="BK22" s="153"/>
      <c r="BL22" s="138"/>
      <c r="BM22" s="138"/>
      <c r="BN22" s="138"/>
      <c r="BO22" s="138"/>
      <c r="BP22" s="138"/>
      <c r="BQ22" s="138"/>
      <c r="BR22" s="138"/>
      <c r="BS22" s="138"/>
      <c r="BT22" s="138"/>
      <c r="BU22" s="138"/>
      <c r="BV22" s="138"/>
      <c r="BW22" s="138"/>
      <c r="BX22" s="138"/>
      <c r="BY22" s="138"/>
      <c r="BZ22" s="138"/>
    </row>
    <row r="23" spans="1:78" x14ac:dyDescent="0.25">
      <c r="A23" s="153"/>
      <c r="B23" s="175"/>
      <c r="C23" s="175"/>
      <c r="D23" s="175"/>
      <c r="E23" s="175"/>
      <c r="F23" s="153"/>
      <c r="G23" s="153"/>
      <c r="H23" s="153"/>
      <c r="I23" s="153"/>
      <c r="J23" s="153"/>
      <c r="K23" s="153"/>
      <c r="L23" s="153"/>
      <c r="M23" s="153"/>
      <c r="N23" s="153"/>
      <c r="O23" s="153"/>
      <c r="P23" s="153"/>
      <c r="Q23" s="153"/>
      <c r="R23" s="153"/>
      <c r="S23" s="153"/>
      <c r="T23" s="153"/>
      <c r="U23" s="153"/>
      <c r="V23" s="153"/>
      <c r="W23" s="153"/>
      <c r="X23" s="153"/>
      <c r="Y23" s="153"/>
      <c r="Z23" s="153"/>
      <c r="AA23" s="153"/>
      <c r="AB23" s="153"/>
      <c r="AC23" s="153"/>
      <c r="AD23" s="153"/>
      <c r="AE23" s="153"/>
      <c r="AF23" s="153"/>
      <c r="AG23" s="153"/>
      <c r="AH23" s="153"/>
      <c r="AI23" s="153"/>
      <c r="AJ23" s="153"/>
      <c r="AK23" s="153"/>
      <c r="AL23" s="153"/>
      <c r="AM23" s="153"/>
      <c r="AN23" s="153"/>
      <c r="AO23" s="153"/>
      <c r="AP23" s="153"/>
      <c r="AQ23" s="153"/>
      <c r="AR23" s="153"/>
      <c r="AS23" s="153"/>
      <c r="AT23" s="153"/>
      <c r="AU23" s="153"/>
      <c r="AV23" s="153"/>
      <c r="AW23" s="153"/>
      <c r="AX23" s="153"/>
      <c r="AY23" s="153"/>
      <c r="AZ23" s="153"/>
      <c r="BA23" s="153"/>
      <c r="BB23" s="153"/>
      <c r="BC23" s="153"/>
      <c r="BD23" s="153"/>
      <c r="BE23" s="153"/>
      <c r="BF23" s="153"/>
      <c r="BG23" s="153"/>
      <c r="BH23" s="153"/>
      <c r="BI23" s="153"/>
      <c r="BJ23" s="153"/>
      <c r="BK23" s="153"/>
      <c r="BL23" s="138"/>
      <c r="BM23" s="138"/>
      <c r="BN23" s="138"/>
      <c r="BO23" s="138"/>
      <c r="BP23" s="138"/>
      <c r="BQ23" s="138"/>
      <c r="BR23" s="138"/>
      <c r="BS23" s="138"/>
      <c r="BT23" s="138"/>
      <c r="BU23" s="138"/>
      <c r="BV23" s="138"/>
      <c r="BW23" s="138"/>
      <c r="BX23" s="138"/>
      <c r="BY23" s="138"/>
      <c r="BZ23" s="138"/>
    </row>
    <row r="24" spans="1:78" s="1" customFormat="1" ht="32.1" customHeight="1" x14ac:dyDescent="0.25">
      <c r="A24" s="198"/>
      <c r="B24" s="199" t="s">
        <v>104</v>
      </c>
      <c r="C24" s="200" t="s">
        <v>29</v>
      </c>
      <c r="D24" s="200" t="s">
        <v>105</v>
      </c>
      <c r="E24" s="200" t="s">
        <v>106</v>
      </c>
      <c r="F24" s="200" t="s">
        <v>107</v>
      </c>
      <c r="G24" s="200" t="s">
        <v>108</v>
      </c>
      <c r="H24" s="201" t="s">
        <v>109</v>
      </c>
      <c r="I24" s="1494" t="s">
        <v>30</v>
      </c>
      <c r="J24" s="1454"/>
      <c r="K24" s="1454"/>
      <c r="L24" s="1454"/>
      <c r="M24" s="1454"/>
      <c r="N24" s="1454"/>
      <c r="O24" s="1454"/>
      <c r="P24" s="1455"/>
      <c r="Q24" s="153"/>
      <c r="R24" s="153"/>
      <c r="S24" s="153"/>
      <c r="T24" s="153"/>
      <c r="U24" s="153"/>
      <c r="V24" s="153"/>
      <c r="W24" s="153"/>
      <c r="X24" s="153"/>
      <c r="Y24" s="153"/>
      <c r="Z24" s="153"/>
      <c r="AA24" s="153"/>
      <c r="AB24" s="153"/>
      <c r="AC24" s="153"/>
      <c r="AD24" s="153"/>
      <c r="AE24" s="153"/>
      <c r="AF24" s="153"/>
      <c r="AG24" s="153"/>
      <c r="AH24" s="153"/>
      <c r="AI24" s="153"/>
      <c r="AJ24" s="153"/>
      <c r="AK24" s="153"/>
      <c r="AL24" s="153"/>
      <c r="AM24" s="153"/>
      <c r="AN24" s="153"/>
      <c r="AO24" s="153"/>
      <c r="AP24" s="153"/>
      <c r="AQ24" s="153"/>
      <c r="AR24" s="153"/>
      <c r="AS24" s="153"/>
      <c r="AT24" s="153"/>
      <c r="AU24" s="153"/>
      <c r="AV24" s="153"/>
      <c r="AW24" s="153"/>
      <c r="AX24" s="153"/>
      <c r="AY24" s="153"/>
      <c r="AZ24" s="153"/>
      <c r="BA24" s="153"/>
      <c r="BB24" s="153"/>
      <c r="BC24" s="153"/>
      <c r="BD24" s="153"/>
      <c r="BE24" s="153"/>
      <c r="BF24" s="153"/>
      <c r="BG24" s="153"/>
      <c r="BH24" s="153"/>
      <c r="BI24" s="153"/>
      <c r="BJ24" s="153"/>
      <c r="BK24" s="153"/>
      <c r="BL24" s="181"/>
      <c r="BM24" s="156"/>
      <c r="BN24" s="156"/>
      <c r="BO24" s="156"/>
      <c r="BP24" s="156"/>
      <c r="BQ24" s="156"/>
      <c r="BR24" s="156"/>
      <c r="BS24" s="156"/>
      <c r="BT24" s="156"/>
      <c r="BU24" s="156"/>
      <c r="BV24" s="156"/>
      <c r="BW24" s="156"/>
      <c r="BX24" s="156"/>
      <c r="BY24" s="138"/>
      <c r="BZ24" s="138"/>
    </row>
    <row r="25" spans="1:78" ht="17.100000000000001" customHeight="1" x14ac:dyDescent="0.25">
      <c r="A25" s="1521"/>
      <c r="B25" s="202" t="s">
        <v>110</v>
      </c>
      <c r="C25" s="203"/>
      <c r="D25" s="204"/>
      <c r="E25" s="205"/>
      <c r="F25" s="206"/>
      <c r="G25" s="207"/>
      <c r="H25" s="208"/>
      <c r="I25" s="1500" t="s">
        <v>0</v>
      </c>
      <c r="J25" s="1501"/>
      <c r="K25" s="1501"/>
      <c r="L25" s="1501"/>
      <c r="M25" s="1501"/>
      <c r="N25" s="1501"/>
      <c r="O25" s="1501"/>
      <c r="P25" s="1502"/>
      <c r="Q25" s="153"/>
      <c r="R25" s="153"/>
      <c r="S25" s="153"/>
      <c r="T25" s="153"/>
      <c r="U25" s="153"/>
      <c r="V25" s="153"/>
      <c r="W25" s="153"/>
      <c r="X25" s="153"/>
      <c r="Y25" s="153"/>
      <c r="Z25" s="153"/>
      <c r="AA25" s="153"/>
      <c r="AB25" s="153"/>
      <c r="AC25" s="153"/>
      <c r="AD25" s="153"/>
      <c r="AE25" s="153"/>
      <c r="AF25" s="153"/>
      <c r="AG25" s="153"/>
      <c r="AH25" s="153"/>
      <c r="AI25" s="153"/>
      <c r="AJ25" s="153"/>
      <c r="AK25" s="153"/>
      <c r="AL25" s="153"/>
      <c r="AM25" s="153"/>
      <c r="AN25" s="153"/>
      <c r="AO25" s="153"/>
      <c r="AP25" s="153"/>
      <c r="AQ25" s="153"/>
      <c r="AR25" s="153"/>
      <c r="AS25" s="153"/>
      <c r="AT25" s="153"/>
      <c r="AU25" s="153"/>
      <c r="AV25" s="153"/>
      <c r="AW25" s="153"/>
      <c r="AX25" s="153"/>
      <c r="AY25" s="153"/>
      <c r="AZ25" s="153"/>
      <c r="BA25" s="153"/>
      <c r="BB25" s="153"/>
      <c r="BC25" s="153"/>
      <c r="BD25" s="153"/>
      <c r="BE25" s="153"/>
      <c r="BF25" s="153"/>
      <c r="BG25" s="153"/>
      <c r="BH25" s="153"/>
      <c r="BI25" s="153"/>
      <c r="BJ25" s="153"/>
      <c r="BK25" s="153"/>
      <c r="BL25" s="138"/>
      <c r="BM25" s="138"/>
      <c r="BN25" s="138"/>
      <c r="BO25" s="138"/>
      <c r="BP25" s="138"/>
      <c r="BQ25" s="138"/>
      <c r="BR25" s="138"/>
      <c r="BS25" s="138"/>
      <c r="BT25" s="138"/>
      <c r="BU25" s="138"/>
      <c r="BV25" s="138"/>
      <c r="BW25" s="138"/>
      <c r="BX25" s="138"/>
      <c r="BY25" s="138"/>
      <c r="BZ25" s="138"/>
    </row>
    <row r="26" spans="1:78" ht="17.100000000000001" customHeight="1" x14ac:dyDescent="0.25">
      <c r="A26" s="1399"/>
      <c r="B26" s="209" t="s">
        <v>111</v>
      </c>
      <c r="C26" s="73">
        <v>0</v>
      </c>
      <c r="D26" s="210">
        <f>IVA_inversiones</f>
        <v>0.21</v>
      </c>
      <c r="E26" s="211">
        <f>C26*D26</f>
        <v>0</v>
      </c>
      <c r="F26" s="206">
        <v>5</v>
      </c>
      <c r="G26" s="207">
        <v>0</v>
      </c>
      <c r="H26" s="212">
        <f>F26*12+G26</f>
        <v>60</v>
      </c>
      <c r="I26" s="1503"/>
      <c r="J26" s="1399"/>
      <c r="K26" s="1399"/>
      <c r="L26" s="1399"/>
      <c r="M26" s="1399"/>
      <c r="N26" s="1399"/>
      <c r="O26" s="1399"/>
      <c r="P26" s="1469"/>
      <c r="Q26" s="153"/>
      <c r="R26" s="153"/>
      <c r="S26" s="153"/>
      <c r="T26" s="153"/>
      <c r="U26" s="153"/>
      <c r="V26" s="153"/>
      <c r="W26" s="153"/>
      <c r="X26" s="153"/>
      <c r="Y26" s="153"/>
      <c r="Z26" s="153"/>
      <c r="AA26" s="153"/>
      <c r="AB26" s="153"/>
      <c r="AC26" s="153"/>
      <c r="AD26" s="153"/>
      <c r="AE26" s="153"/>
      <c r="AF26" s="153"/>
      <c r="AG26" s="153"/>
      <c r="AH26" s="153"/>
      <c r="AI26" s="153"/>
      <c r="AJ26" s="153"/>
      <c r="AK26" s="153"/>
      <c r="AL26" s="153"/>
      <c r="AM26" s="153"/>
      <c r="AN26" s="153"/>
      <c r="AO26" s="153"/>
      <c r="AP26" s="153"/>
      <c r="AQ26" s="153"/>
      <c r="AR26" s="153"/>
      <c r="AS26" s="153"/>
      <c r="AT26" s="153"/>
      <c r="AU26" s="153"/>
      <c r="AV26" s="153"/>
      <c r="AW26" s="153"/>
      <c r="AX26" s="153"/>
      <c r="AY26" s="153"/>
      <c r="AZ26" s="153"/>
      <c r="BA26" s="153"/>
      <c r="BB26" s="153"/>
      <c r="BC26" s="153"/>
      <c r="BD26" s="153"/>
      <c r="BE26" s="153"/>
      <c r="BF26" s="153"/>
      <c r="BG26" s="153"/>
      <c r="BH26" s="153"/>
      <c r="BI26" s="153"/>
      <c r="BJ26" s="153"/>
      <c r="BK26" s="153"/>
      <c r="BL26" s="138"/>
      <c r="BM26" s="138"/>
      <c r="BN26" s="138"/>
      <c r="BO26" s="138"/>
      <c r="BP26" s="138"/>
      <c r="BQ26" s="138"/>
      <c r="BR26" s="138"/>
      <c r="BS26" s="138"/>
      <c r="BT26" s="138"/>
      <c r="BU26" s="138"/>
      <c r="BV26" s="138"/>
      <c r="BW26" s="138"/>
      <c r="BX26" s="138"/>
      <c r="BY26" s="138"/>
      <c r="BZ26" s="138"/>
    </row>
    <row r="27" spans="1:78" ht="17.100000000000001" customHeight="1" x14ac:dyDescent="0.25">
      <c r="A27" s="1399"/>
      <c r="B27" s="209" t="s">
        <v>112</v>
      </c>
      <c r="C27" s="73">
        <v>0</v>
      </c>
      <c r="D27" s="213">
        <f>IVA_inversiones</f>
        <v>0.21</v>
      </c>
      <c r="E27" s="214">
        <f>C27*D27</f>
        <v>0</v>
      </c>
      <c r="F27" s="215">
        <v>10</v>
      </c>
      <c r="G27" s="216">
        <v>0</v>
      </c>
      <c r="H27" s="217">
        <f>F27*12+G27</f>
        <v>120</v>
      </c>
      <c r="I27" s="1503"/>
      <c r="J27" s="1399"/>
      <c r="K27" s="1399"/>
      <c r="L27" s="1399"/>
      <c r="M27" s="1399"/>
      <c r="N27" s="1399"/>
      <c r="O27" s="1399"/>
      <c r="P27" s="1469"/>
      <c r="Q27" s="153"/>
      <c r="R27" s="153"/>
      <c r="S27" s="153"/>
      <c r="T27" s="153"/>
      <c r="U27" s="153"/>
      <c r="V27" s="153"/>
      <c r="W27" s="153"/>
      <c r="X27" s="153"/>
      <c r="Y27" s="153"/>
      <c r="Z27" s="153"/>
      <c r="AA27" s="153"/>
      <c r="AB27" s="153"/>
      <c r="AC27" s="153"/>
      <c r="AD27" s="153"/>
      <c r="AE27" s="153"/>
      <c r="AF27" s="153"/>
      <c r="AG27" s="153"/>
      <c r="AH27" s="153"/>
      <c r="AI27" s="153"/>
      <c r="AJ27" s="153"/>
      <c r="AK27" s="153"/>
      <c r="AL27" s="153"/>
      <c r="AM27" s="153"/>
      <c r="AN27" s="153"/>
      <c r="AO27" s="153"/>
      <c r="AP27" s="153"/>
      <c r="AQ27" s="153"/>
      <c r="AR27" s="153"/>
      <c r="AS27" s="153"/>
      <c r="AT27" s="153"/>
      <c r="AU27" s="153"/>
      <c r="AV27" s="153"/>
      <c r="AW27" s="153"/>
      <c r="AX27" s="153"/>
      <c r="AY27" s="153"/>
      <c r="AZ27" s="153"/>
      <c r="BA27" s="153"/>
      <c r="BB27" s="153"/>
      <c r="BC27" s="153"/>
      <c r="BD27" s="153"/>
      <c r="BE27" s="153"/>
      <c r="BF27" s="153"/>
      <c r="BG27" s="153"/>
      <c r="BH27" s="153"/>
      <c r="BI27" s="153"/>
      <c r="BJ27" s="153"/>
      <c r="BK27" s="153"/>
      <c r="BL27" s="138"/>
      <c r="BM27" s="138"/>
      <c r="BN27" s="138"/>
      <c r="BO27" s="138"/>
      <c r="BP27" s="138"/>
      <c r="BQ27" s="138"/>
      <c r="BR27" s="138"/>
      <c r="BS27" s="138"/>
      <c r="BT27" s="138"/>
      <c r="BU27" s="138"/>
      <c r="BV27" s="138"/>
      <c r="BW27" s="138"/>
      <c r="BX27" s="138"/>
      <c r="BY27" s="138"/>
      <c r="BZ27" s="138"/>
    </row>
    <row r="28" spans="1:78" ht="17.100000000000001" customHeight="1" x14ac:dyDescent="0.25">
      <c r="A28" s="1399"/>
      <c r="B28" s="209" t="s">
        <v>113</v>
      </c>
      <c r="C28" s="73">
        <v>0</v>
      </c>
      <c r="D28" s="210">
        <f>IVA_inversiones</f>
        <v>0.21</v>
      </c>
      <c r="E28" s="211">
        <f>C28*D28</f>
        <v>0</v>
      </c>
      <c r="F28" s="206">
        <v>5</v>
      </c>
      <c r="G28" s="207">
        <v>0</v>
      </c>
      <c r="H28" s="212">
        <f>F28*12+G28</f>
        <v>60</v>
      </c>
      <c r="I28" s="1503"/>
      <c r="J28" s="1399"/>
      <c r="K28" s="1399"/>
      <c r="L28" s="1399"/>
      <c r="M28" s="1399"/>
      <c r="N28" s="1399"/>
      <c r="O28" s="1399"/>
      <c r="P28" s="1469"/>
      <c r="Q28" s="153"/>
      <c r="R28" s="153"/>
      <c r="S28" s="153"/>
      <c r="T28" s="153"/>
      <c r="U28" s="153"/>
      <c r="V28" s="153"/>
      <c r="W28" s="153"/>
      <c r="X28" s="153"/>
      <c r="Y28" s="153"/>
      <c r="Z28" s="153"/>
      <c r="AA28" s="153"/>
      <c r="AB28" s="153"/>
      <c r="AC28" s="153"/>
      <c r="AD28" s="153"/>
      <c r="AE28" s="153"/>
      <c r="AF28" s="153"/>
      <c r="AG28" s="153"/>
      <c r="AH28" s="153"/>
      <c r="AI28" s="153"/>
      <c r="AJ28" s="153"/>
      <c r="AK28" s="153"/>
      <c r="AL28" s="153"/>
      <c r="AM28" s="153"/>
      <c r="AN28" s="153"/>
      <c r="AO28" s="153"/>
      <c r="AP28" s="153"/>
      <c r="AQ28" s="153"/>
      <c r="AR28" s="153"/>
      <c r="AS28" s="153"/>
      <c r="AT28" s="153"/>
      <c r="AU28" s="153"/>
      <c r="AV28" s="153"/>
      <c r="AW28" s="153"/>
      <c r="AX28" s="153"/>
      <c r="AY28" s="153"/>
      <c r="AZ28" s="153"/>
      <c r="BA28" s="153"/>
      <c r="BB28" s="153"/>
      <c r="BC28" s="153"/>
      <c r="BD28" s="153"/>
      <c r="BE28" s="153"/>
      <c r="BF28" s="153"/>
      <c r="BG28" s="153"/>
      <c r="BH28" s="153"/>
      <c r="BI28" s="153"/>
      <c r="BJ28" s="153"/>
      <c r="BK28" s="153"/>
      <c r="BL28" s="138"/>
      <c r="BM28" s="138"/>
      <c r="BN28" s="138"/>
      <c r="BO28" s="138"/>
      <c r="BP28" s="138"/>
      <c r="BQ28" s="138"/>
      <c r="BR28" s="138"/>
      <c r="BS28" s="138"/>
      <c r="BT28" s="138"/>
      <c r="BU28" s="138"/>
      <c r="BV28" s="138"/>
      <c r="BW28" s="138"/>
      <c r="BX28" s="138"/>
      <c r="BY28" s="138"/>
      <c r="BZ28" s="138"/>
    </row>
    <row r="29" spans="1:78" ht="17.100000000000001" customHeight="1" x14ac:dyDescent="0.25">
      <c r="A29" s="1399"/>
      <c r="B29" s="209" t="s">
        <v>114</v>
      </c>
      <c r="C29" s="73">
        <v>0</v>
      </c>
      <c r="D29" s="213">
        <f>IVA_inversiones</f>
        <v>0.21</v>
      </c>
      <c r="E29" s="214">
        <f>C29*D29</f>
        <v>0</v>
      </c>
      <c r="F29" s="215">
        <v>5</v>
      </c>
      <c r="G29" s="216">
        <v>0</v>
      </c>
      <c r="H29" s="217">
        <f>F29*12+G29</f>
        <v>60</v>
      </c>
      <c r="I29" s="1503"/>
      <c r="J29" s="1399"/>
      <c r="K29" s="1399"/>
      <c r="L29" s="1399"/>
      <c r="M29" s="1399"/>
      <c r="N29" s="1399"/>
      <c r="O29" s="1399"/>
      <c r="P29" s="1469"/>
      <c r="Q29" s="153"/>
      <c r="R29" s="153"/>
      <c r="S29" s="153"/>
      <c r="T29" s="153"/>
      <c r="U29" s="153"/>
      <c r="V29" s="153"/>
      <c r="W29" s="153"/>
      <c r="X29" s="153"/>
      <c r="Y29" s="153"/>
      <c r="Z29" s="153"/>
      <c r="AA29" s="153"/>
      <c r="AB29" s="153"/>
      <c r="AC29" s="153"/>
      <c r="AD29" s="153"/>
      <c r="AE29" s="153"/>
      <c r="AF29" s="153"/>
      <c r="AG29" s="153"/>
      <c r="AH29" s="153"/>
      <c r="AI29" s="153"/>
      <c r="AJ29" s="153"/>
      <c r="AK29" s="153"/>
      <c r="AL29" s="153"/>
      <c r="AM29" s="153"/>
      <c r="AN29" s="153"/>
      <c r="AO29" s="153"/>
      <c r="AP29" s="153"/>
      <c r="AQ29" s="153"/>
      <c r="AR29" s="153"/>
      <c r="AS29" s="153"/>
      <c r="AT29" s="153"/>
      <c r="AU29" s="153"/>
      <c r="AV29" s="153"/>
      <c r="AW29" s="153"/>
      <c r="AX29" s="153"/>
      <c r="AY29" s="153"/>
      <c r="AZ29" s="153"/>
      <c r="BA29" s="153"/>
      <c r="BB29" s="153"/>
      <c r="BC29" s="153"/>
      <c r="BD29" s="153"/>
      <c r="BE29" s="153"/>
      <c r="BF29" s="153"/>
      <c r="BG29" s="153"/>
      <c r="BH29" s="153"/>
      <c r="BI29" s="153"/>
      <c r="BJ29" s="153"/>
      <c r="BK29" s="153"/>
      <c r="BL29" s="138"/>
      <c r="BM29" s="138"/>
      <c r="BN29" s="138"/>
      <c r="BO29" s="138"/>
      <c r="BP29" s="138"/>
      <c r="BQ29" s="138"/>
      <c r="BR29" s="138"/>
      <c r="BS29" s="138"/>
      <c r="BT29" s="138"/>
      <c r="BU29" s="138"/>
      <c r="BV29" s="138"/>
      <c r="BW29" s="138"/>
      <c r="BX29" s="138"/>
      <c r="BY29" s="138"/>
      <c r="BZ29" s="138"/>
    </row>
    <row r="30" spans="1:78" ht="17.100000000000001" customHeight="1" x14ac:dyDescent="0.25">
      <c r="A30" s="1399"/>
      <c r="B30" s="202" t="s">
        <v>115</v>
      </c>
      <c r="C30" s="74" t="s">
        <v>0</v>
      </c>
      <c r="D30" s="218" t="s">
        <v>0</v>
      </c>
      <c r="E30" s="219" t="s">
        <v>0</v>
      </c>
      <c r="F30" s="220"/>
      <c r="G30" s="221"/>
      <c r="H30" s="222" t="s">
        <v>0</v>
      </c>
      <c r="I30" s="1504"/>
      <c r="J30" s="1481"/>
      <c r="K30" s="1481"/>
      <c r="L30" s="1481"/>
      <c r="M30" s="1481"/>
      <c r="N30" s="1481"/>
      <c r="O30" s="1481"/>
      <c r="P30" s="1505"/>
      <c r="Q30" s="153"/>
      <c r="R30" s="153"/>
      <c r="S30" s="153"/>
      <c r="T30" s="153"/>
      <c r="U30" s="153"/>
      <c r="V30" s="153"/>
      <c r="W30" s="153"/>
      <c r="X30" s="153"/>
      <c r="Y30" s="153"/>
      <c r="Z30" s="153"/>
      <c r="AA30" s="153"/>
      <c r="AB30" s="153"/>
      <c r="AC30" s="153"/>
      <c r="AD30" s="153"/>
      <c r="AE30" s="153"/>
      <c r="AF30" s="153"/>
      <c r="AG30" s="153"/>
      <c r="AH30" s="153"/>
      <c r="AI30" s="153"/>
      <c r="AJ30" s="153"/>
      <c r="AK30" s="153"/>
      <c r="AL30" s="153"/>
      <c r="AM30" s="153"/>
      <c r="AN30" s="153"/>
      <c r="AO30" s="153"/>
      <c r="AP30" s="153"/>
      <c r="AQ30" s="153"/>
      <c r="AR30" s="153"/>
      <c r="AS30" s="153"/>
      <c r="AT30" s="153"/>
      <c r="AU30" s="153"/>
      <c r="AV30" s="153"/>
      <c r="AW30" s="153"/>
      <c r="AX30" s="153"/>
      <c r="AY30" s="153"/>
      <c r="AZ30" s="153"/>
      <c r="BA30" s="153"/>
      <c r="BB30" s="153"/>
      <c r="BC30" s="153"/>
      <c r="BD30" s="153"/>
      <c r="BE30" s="153"/>
      <c r="BF30" s="153"/>
      <c r="BG30" s="153"/>
      <c r="BH30" s="153"/>
      <c r="BI30" s="153"/>
      <c r="BJ30" s="153"/>
      <c r="BK30" s="153"/>
      <c r="BL30" s="138"/>
      <c r="BM30" s="138"/>
      <c r="BN30" s="138"/>
      <c r="BO30" s="138"/>
      <c r="BP30" s="138"/>
      <c r="BQ30" s="138"/>
      <c r="BR30" s="138"/>
      <c r="BS30" s="138"/>
      <c r="BT30" s="138"/>
      <c r="BU30" s="138"/>
      <c r="BV30" s="138"/>
      <c r="BW30" s="138"/>
      <c r="BX30" s="138"/>
      <c r="BY30" s="138"/>
      <c r="BZ30" s="138"/>
    </row>
    <row r="31" spans="1:78" ht="17.100000000000001" customHeight="1" x14ac:dyDescent="0.25">
      <c r="A31" s="1399"/>
      <c r="B31" s="209" t="s">
        <v>116</v>
      </c>
      <c r="C31" s="75">
        <v>0</v>
      </c>
      <c r="D31" s="223">
        <v>0</v>
      </c>
      <c r="E31" s="211">
        <f t="shared" ref="E31:E37" si="0">C31*D31</f>
        <v>0</v>
      </c>
      <c r="F31" s="211">
        <v>50</v>
      </c>
      <c r="G31" s="207">
        <v>0</v>
      </c>
      <c r="H31" s="208">
        <f t="shared" ref="H31:H37" si="1">F31*12+G31</f>
        <v>600</v>
      </c>
      <c r="I31" s="1500" t="s">
        <v>0</v>
      </c>
      <c r="J31" s="1501"/>
      <c r="K31" s="1501"/>
      <c r="L31" s="1501"/>
      <c r="M31" s="1501"/>
      <c r="N31" s="1501"/>
      <c r="O31" s="1501"/>
      <c r="P31" s="1502"/>
      <c r="Q31" s="153"/>
      <c r="R31" s="153"/>
      <c r="S31" s="153"/>
      <c r="T31" s="153"/>
      <c r="U31" s="153"/>
      <c r="V31" s="153"/>
      <c r="W31" s="153"/>
      <c r="X31" s="153"/>
      <c r="Y31" s="153"/>
      <c r="Z31" s="153"/>
      <c r="AA31" s="153"/>
      <c r="AB31" s="153"/>
      <c r="AC31" s="153"/>
      <c r="AD31" s="153"/>
      <c r="AE31" s="153"/>
      <c r="AF31" s="153"/>
      <c r="AG31" s="153"/>
      <c r="AH31" s="153"/>
      <c r="AI31" s="153"/>
      <c r="AJ31" s="153"/>
      <c r="AK31" s="153"/>
      <c r="AL31" s="153"/>
      <c r="AM31" s="153"/>
      <c r="AN31" s="153"/>
      <c r="AO31" s="153"/>
      <c r="AP31" s="153"/>
      <c r="AQ31" s="153"/>
      <c r="AR31" s="153"/>
      <c r="AS31" s="153"/>
      <c r="AT31" s="153"/>
      <c r="AU31" s="153"/>
      <c r="AV31" s="153"/>
      <c r="AW31" s="153"/>
      <c r="AX31" s="153"/>
      <c r="AY31" s="153"/>
      <c r="AZ31" s="153"/>
      <c r="BA31" s="153"/>
      <c r="BB31" s="153"/>
      <c r="BC31" s="153"/>
      <c r="BD31" s="153"/>
      <c r="BE31" s="153"/>
      <c r="BF31" s="153"/>
      <c r="BG31" s="153"/>
      <c r="BH31" s="153"/>
      <c r="BI31" s="153"/>
      <c r="BJ31" s="153"/>
      <c r="BK31" s="153"/>
      <c r="BL31" s="138"/>
      <c r="BM31" s="138"/>
      <c r="BN31" s="138"/>
      <c r="BO31" s="138"/>
      <c r="BP31" s="138"/>
      <c r="BQ31" s="138"/>
      <c r="BR31" s="138"/>
      <c r="BS31" s="138"/>
      <c r="BT31" s="138"/>
      <c r="BU31" s="138"/>
      <c r="BV31" s="138"/>
      <c r="BW31" s="138"/>
      <c r="BX31" s="138"/>
      <c r="BY31" s="138"/>
      <c r="BZ31" s="138"/>
    </row>
    <row r="32" spans="1:78" ht="17.100000000000001" customHeight="1" x14ac:dyDescent="0.25">
      <c r="A32" s="1399"/>
      <c r="B32" s="209" t="s">
        <v>117</v>
      </c>
      <c r="C32" s="75">
        <v>0</v>
      </c>
      <c r="D32" s="224">
        <f t="shared" ref="D32:D37" si="2">IVA_inversiones</f>
        <v>0.21</v>
      </c>
      <c r="E32" s="214">
        <f t="shared" si="0"/>
        <v>0</v>
      </c>
      <c r="F32" s="214">
        <v>10</v>
      </c>
      <c r="G32" s="216">
        <v>0</v>
      </c>
      <c r="H32" s="217">
        <f t="shared" si="1"/>
        <v>120</v>
      </c>
      <c r="I32" s="1503"/>
      <c r="J32" s="1399"/>
      <c r="K32" s="1399"/>
      <c r="L32" s="1399"/>
      <c r="M32" s="1399"/>
      <c r="N32" s="1399"/>
      <c r="O32" s="1399"/>
      <c r="P32" s="1469"/>
      <c r="Q32" s="153"/>
      <c r="R32" s="153"/>
      <c r="S32" s="153"/>
      <c r="T32" s="153"/>
      <c r="U32" s="153"/>
      <c r="V32" s="153"/>
      <c r="W32" s="153"/>
      <c r="X32" s="153"/>
      <c r="Y32" s="153"/>
      <c r="Z32" s="153"/>
      <c r="AA32" s="153"/>
      <c r="AB32" s="153"/>
      <c r="AC32" s="153"/>
      <c r="AD32" s="153"/>
      <c r="AE32" s="153"/>
      <c r="AF32" s="153"/>
      <c r="AG32" s="153"/>
      <c r="AH32" s="153"/>
      <c r="AI32" s="153"/>
      <c r="AJ32" s="153"/>
      <c r="AK32" s="153"/>
      <c r="AL32" s="153"/>
      <c r="AM32" s="153"/>
      <c r="AN32" s="153"/>
      <c r="AO32" s="153"/>
      <c r="AP32" s="153"/>
      <c r="AQ32" s="153"/>
      <c r="AR32" s="153"/>
      <c r="AS32" s="153"/>
      <c r="AT32" s="153"/>
      <c r="AU32" s="153"/>
      <c r="AV32" s="153"/>
      <c r="AW32" s="153"/>
      <c r="AX32" s="153"/>
      <c r="AY32" s="153"/>
      <c r="AZ32" s="153"/>
      <c r="BA32" s="153"/>
      <c r="BB32" s="153"/>
      <c r="BC32" s="153"/>
      <c r="BD32" s="153"/>
      <c r="BE32" s="153"/>
      <c r="BF32" s="153"/>
      <c r="BG32" s="153"/>
      <c r="BH32" s="153"/>
      <c r="BI32" s="153"/>
      <c r="BJ32" s="153"/>
      <c r="BK32" s="153"/>
      <c r="BL32" s="138"/>
      <c r="BM32" s="138"/>
      <c r="BN32" s="138"/>
      <c r="BO32" s="138"/>
      <c r="BP32" s="138"/>
      <c r="BQ32" s="138"/>
      <c r="BR32" s="138"/>
      <c r="BS32" s="138"/>
      <c r="BT32" s="138"/>
      <c r="BU32" s="138"/>
      <c r="BV32" s="138"/>
      <c r="BW32" s="138"/>
      <c r="BX32" s="138"/>
      <c r="BY32" s="138"/>
      <c r="BZ32" s="138"/>
    </row>
    <row r="33" spans="1:78" ht="17.100000000000001" customHeight="1" x14ac:dyDescent="0.25">
      <c r="A33" s="1399"/>
      <c r="B33" s="209" t="s">
        <v>118</v>
      </c>
      <c r="C33" s="75">
        <v>0</v>
      </c>
      <c r="D33" s="223">
        <f t="shared" si="2"/>
        <v>0.21</v>
      </c>
      <c r="E33" s="211">
        <f t="shared" si="0"/>
        <v>0</v>
      </c>
      <c r="F33" s="211">
        <v>10</v>
      </c>
      <c r="G33" s="207">
        <v>0</v>
      </c>
      <c r="H33" s="212">
        <f t="shared" si="1"/>
        <v>120</v>
      </c>
      <c r="I33" s="1503"/>
      <c r="J33" s="1399"/>
      <c r="K33" s="1399"/>
      <c r="L33" s="1399"/>
      <c r="M33" s="1399"/>
      <c r="N33" s="1399"/>
      <c r="O33" s="1399"/>
      <c r="P33" s="1469"/>
      <c r="Q33" s="153"/>
      <c r="R33" s="153"/>
      <c r="S33" s="153"/>
      <c r="T33" s="153"/>
      <c r="U33" s="153"/>
      <c r="V33" s="153"/>
      <c r="W33" s="153"/>
      <c r="X33" s="153"/>
      <c r="Y33" s="153"/>
      <c r="Z33" s="153"/>
      <c r="AA33" s="153"/>
      <c r="AB33" s="153"/>
      <c r="AC33" s="153"/>
      <c r="AD33" s="153"/>
      <c r="AE33" s="153"/>
      <c r="AF33" s="153"/>
      <c r="AG33" s="153"/>
      <c r="AH33" s="153"/>
      <c r="AI33" s="153"/>
      <c r="AJ33" s="153"/>
      <c r="AK33" s="153"/>
      <c r="AL33" s="153"/>
      <c r="AM33" s="153"/>
      <c r="AN33" s="153"/>
      <c r="AO33" s="153"/>
      <c r="AP33" s="153"/>
      <c r="AQ33" s="153"/>
      <c r="AR33" s="153"/>
      <c r="AS33" s="153"/>
      <c r="AT33" s="153"/>
      <c r="AU33" s="153"/>
      <c r="AV33" s="153"/>
      <c r="AW33" s="153"/>
      <c r="AX33" s="153"/>
      <c r="AY33" s="153"/>
      <c r="AZ33" s="153"/>
      <c r="BA33" s="153"/>
      <c r="BB33" s="153"/>
      <c r="BC33" s="153"/>
      <c r="BD33" s="153"/>
      <c r="BE33" s="153"/>
      <c r="BF33" s="153"/>
      <c r="BG33" s="153"/>
      <c r="BH33" s="153"/>
      <c r="BI33" s="153"/>
      <c r="BJ33" s="153"/>
      <c r="BK33" s="153"/>
      <c r="BL33" s="138"/>
      <c r="BM33" s="138"/>
      <c r="BN33" s="138"/>
      <c r="BO33" s="138"/>
      <c r="BP33" s="138"/>
      <c r="BQ33" s="138"/>
      <c r="BR33" s="138"/>
      <c r="BS33" s="138"/>
      <c r="BT33" s="138"/>
      <c r="BU33" s="138"/>
      <c r="BV33" s="138"/>
      <c r="BW33" s="138"/>
      <c r="BX33" s="138"/>
      <c r="BY33" s="138"/>
      <c r="BZ33" s="138"/>
    </row>
    <row r="34" spans="1:78" ht="17.100000000000001" customHeight="1" x14ac:dyDescent="0.25">
      <c r="A34" s="1399"/>
      <c r="B34" s="209" t="s">
        <v>119</v>
      </c>
      <c r="C34" s="75">
        <v>0</v>
      </c>
      <c r="D34" s="224">
        <f t="shared" si="2"/>
        <v>0.21</v>
      </c>
      <c r="E34" s="214">
        <f t="shared" si="0"/>
        <v>0</v>
      </c>
      <c r="F34" s="214">
        <v>5</v>
      </c>
      <c r="G34" s="216">
        <v>0</v>
      </c>
      <c r="H34" s="217">
        <f t="shared" si="1"/>
        <v>60</v>
      </c>
      <c r="I34" s="1503"/>
      <c r="J34" s="1399"/>
      <c r="K34" s="1399"/>
      <c r="L34" s="1399"/>
      <c r="M34" s="1399"/>
      <c r="N34" s="1399"/>
      <c r="O34" s="1399"/>
      <c r="P34" s="1469"/>
      <c r="Q34" s="153"/>
      <c r="R34" s="153"/>
      <c r="S34" s="153"/>
      <c r="T34" s="153"/>
      <c r="U34" s="153"/>
      <c r="V34" s="153"/>
      <c r="W34" s="153"/>
      <c r="X34" s="153"/>
      <c r="Y34" s="153"/>
      <c r="Z34" s="153"/>
      <c r="AA34" s="153"/>
      <c r="AB34" s="153"/>
      <c r="AC34" s="153"/>
      <c r="AD34" s="153"/>
      <c r="AE34" s="153"/>
      <c r="AF34" s="153"/>
      <c r="AG34" s="153"/>
      <c r="AH34" s="153"/>
      <c r="AI34" s="153"/>
      <c r="AJ34" s="153"/>
      <c r="AK34" s="153"/>
      <c r="AL34" s="153"/>
      <c r="AM34" s="153"/>
      <c r="AN34" s="153"/>
      <c r="AO34" s="153"/>
      <c r="AP34" s="153"/>
      <c r="AQ34" s="153"/>
      <c r="AR34" s="153"/>
      <c r="AS34" s="153"/>
      <c r="AT34" s="153"/>
      <c r="AU34" s="153"/>
      <c r="AV34" s="153"/>
      <c r="AW34" s="153"/>
      <c r="AX34" s="153"/>
      <c r="AY34" s="153"/>
      <c r="AZ34" s="153"/>
      <c r="BA34" s="153"/>
      <c r="BB34" s="153"/>
      <c r="BC34" s="153"/>
      <c r="BD34" s="153"/>
      <c r="BE34" s="153"/>
      <c r="BF34" s="153"/>
      <c r="BG34" s="153"/>
      <c r="BH34" s="153"/>
      <c r="BI34" s="153"/>
      <c r="BJ34" s="153"/>
      <c r="BK34" s="153"/>
      <c r="BL34" s="138"/>
      <c r="BM34" s="138"/>
      <c r="BN34" s="138"/>
      <c r="BO34" s="138"/>
      <c r="BP34" s="138"/>
      <c r="BQ34" s="138"/>
      <c r="BR34" s="138"/>
      <c r="BS34" s="138"/>
      <c r="BT34" s="138"/>
      <c r="BU34" s="138"/>
      <c r="BV34" s="138"/>
      <c r="BW34" s="138"/>
      <c r="BX34" s="138"/>
      <c r="BY34" s="138"/>
      <c r="BZ34" s="138"/>
    </row>
    <row r="35" spans="1:78" ht="17.100000000000001" customHeight="1" x14ac:dyDescent="0.25">
      <c r="A35" s="1399"/>
      <c r="B35" s="209" t="s">
        <v>120</v>
      </c>
      <c r="C35" s="75">
        <v>0</v>
      </c>
      <c r="D35" s="223">
        <f t="shared" si="2"/>
        <v>0.21</v>
      </c>
      <c r="E35" s="211">
        <f t="shared" si="0"/>
        <v>0</v>
      </c>
      <c r="F35" s="211">
        <v>10</v>
      </c>
      <c r="G35" s="207">
        <v>0</v>
      </c>
      <c r="H35" s="212">
        <f t="shared" si="1"/>
        <v>120</v>
      </c>
      <c r="I35" s="1503"/>
      <c r="J35" s="1399"/>
      <c r="K35" s="1399"/>
      <c r="L35" s="1399"/>
      <c r="M35" s="1399"/>
      <c r="N35" s="1399"/>
      <c r="O35" s="1399"/>
      <c r="P35" s="1469"/>
      <c r="Q35" s="153"/>
      <c r="R35" s="153"/>
      <c r="S35" s="153"/>
      <c r="T35" s="153"/>
      <c r="U35" s="153"/>
      <c r="V35" s="153"/>
      <c r="W35" s="153"/>
      <c r="X35" s="153"/>
      <c r="Y35" s="153"/>
      <c r="Z35" s="153"/>
      <c r="AA35" s="153"/>
      <c r="AB35" s="153"/>
      <c r="AC35" s="153"/>
      <c r="AD35" s="153"/>
      <c r="AE35" s="153"/>
      <c r="AF35" s="153"/>
      <c r="AG35" s="153"/>
      <c r="AH35" s="153"/>
      <c r="AI35" s="153"/>
      <c r="AJ35" s="153"/>
      <c r="AK35" s="153"/>
      <c r="AL35" s="153"/>
      <c r="AM35" s="153"/>
      <c r="AN35" s="153"/>
      <c r="AO35" s="153"/>
      <c r="AP35" s="153"/>
      <c r="AQ35" s="153"/>
      <c r="AR35" s="153"/>
      <c r="AS35" s="153"/>
      <c r="AT35" s="153"/>
      <c r="AU35" s="153"/>
      <c r="AV35" s="153"/>
      <c r="AW35" s="153"/>
      <c r="AX35" s="153"/>
      <c r="AY35" s="153"/>
      <c r="AZ35" s="153"/>
      <c r="BA35" s="153"/>
      <c r="BB35" s="153"/>
      <c r="BC35" s="153"/>
      <c r="BD35" s="153"/>
      <c r="BE35" s="153"/>
      <c r="BF35" s="153"/>
      <c r="BG35" s="153"/>
      <c r="BH35" s="153"/>
      <c r="BI35" s="153"/>
      <c r="BJ35" s="153"/>
      <c r="BK35" s="153"/>
      <c r="BL35" s="138"/>
      <c r="BM35" s="138"/>
      <c r="BN35" s="138"/>
      <c r="BO35" s="138"/>
      <c r="BP35" s="138"/>
      <c r="BQ35" s="138"/>
      <c r="BR35" s="138"/>
      <c r="BS35" s="138"/>
      <c r="BT35" s="138"/>
      <c r="BU35" s="138"/>
      <c r="BV35" s="138"/>
      <c r="BW35" s="138"/>
      <c r="BX35" s="138"/>
      <c r="BY35" s="138"/>
      <c r="BZ35" s="138"/>
    </row>
    <row r="36" spans="1:78" ht="17.100000000000001" customHeight="1" x14ac:dyDescent="0.25">
      <c r="A36" s="1399"/>
      <c r="B36" s="209" t="s">
        <v>121</v>
      </c>
      <c r="C36" s="75">
        <v>0</v>
      </c>
      <c r="D36" s="224">
        <f t="shared" si="2"/>
        <v>0.21</v>
      </c>
      <c r="E36" s="214">
        <f t="shared" si="0"/>
        <v>0</v>
      </c>
      <c r="F36" s="214">
        <v>10</v>
      </c>
      <c r="G36" s="216">
        <v>0</v>
      </c>
      <c r="H36" s="217">
        <f t="shared" si="1"/>
        <v>120</v>
      </c>
      <c r="I36" s="1503"/>
      <c r="J36" s="1399"/>
      <c r="K36" s="1399"/>
      <c r="L36" s="1399"/>
      <c r="M36" s="1399"/>
      <c r="N36" s="1399"/>
      <c r="O36" s="1399"/>
      <c r="P36" s="1469"/>
      <c r="Q36" s="153"/>
      <c r="R36" s="153"/>
      <c r="S36" s="153"/>
      <c r="T36" s="153"/>
      <c r="U36" s="153"/>
      <c r="V36" s="153"/>
      <c r="W36" s="153"/>
      <c r="X36" s="153"/>
      <c r="Y36" s="153"/>
      <c r="Z36" s="153"/>
      <c r="AA36" s="153"/>
      <c r="AB36" s="153"/>
      <c r="AC36" s="153"/>
      <c r="AD36" s="153"/>
      <c r="AE36" s="153"/>
      <c r="AF36" s="153"/>
      <c r="AG36" s="153"/>
      <c r="AH36" s="153"/>
      <c r="AI36" s="153"/>
      <c r="AJ36" s="153"/>
      <c r="AK36" s="153"/>
      <c r="AL36" s="153"/>
      <c r="AM36" s="153"/>
      <c r="AN36" s="153"/>
      <c r="AO36" s="153"/>
      <c r="AP36" s="153"/>
      <c r="AQ36" s="153"/>
      <c r="AR36" s="153"/>
      <c r="AS36" s="153"/>
      <c r="AT36" s="153"/>
      <c r="AU36" s="153"/>
      <c r="AV36" s="153"/>
      <c r="AW36" s="153"/>
      <c r="AX36" s="153"/>
      <c r="AY36" s="153"/>
      <c r="AZ36" s="153"/>
      <c r="BA36" s="153"/>
      <c r="BB36" s="153"/>
      <c r="BC36" s="153"/>
      <c r="BD36" s="153"/>
      <c r="BE36" s="153"/>
      <c r="BF36" s="153"/>
      <c r="BG36" s="153"/>
      <c r="BH36" s="153"/>
      <c r="BI36" s="153"/>
      <c r="BJ36" s="153"/>
      <c r="BK36" s="153"/>
      <c r="BL36" s="138"/>
      <c r="BM36" s="138"/>
      <c r="BN36" s="138"/>
      <c r="BO36" s="138"/>
      <c r="BP36" s="138"/>
      <c r="BQ36" s="138"/>
      <c r="BR36" s="138"/>
      <c r="BS36" s="138"/>
      <c r="BT36" s="138"/>
      <c r="BU36" s="138"/>
      <c r="BV36" s="138"/>
      <c r="BW36" s="138"/>
      <c r="BX36" s="138"/>
      <c r="BY36" s="138"/>
      <c r="BZ36" s="138"/>
    </row>
    <row r="37" spans="1:78" ht="17.100000000000001" customHeight="1" x14ac:dyDescent="0.25">
      <c r="A37" s="1399"/>
      <c r="B37" s="209" t="s">
        <v>122</v>
      </c>
      <c r="C37" s="75">
        <v>0</v>
      </c>
      <c r="D37" s="223">
        <f t="shared" si="2"/>
        <v>0.21</v>
      </c>
      <c r="E37" s="211">
        <f t="shared" si="0"/>
        <v>0</v>
      </c>
      <c r="F37" s="211">
        <v>5</v>
      </c>
      <c r="G37" s="207">
        <v>0</v>
      </c>
      <c r="H37" s="212">
        <f t="shared" si="1"/>
        <v>60</v>
      </c>
      <c r="I37" s="1504"/>
      <c r="J37" s="1481"/>
      <c r="K37" s="1481"/>
      <c r="L37" s="1481"/>
      <c r="M37" s="1481"/>
      <c r="N37" s="1481"/>
      <c r="O37" s="1481"/>
      <c r="P37" s="1505"/>
      <c r="Q37" s="153"/>
      <c r="R37" s="153"/>
      <c r="S37" s="153"/>
      <c r="T37" s="153"/>
      <c r="U37" s="153"/>
      <c r="V37" s="153"/>
      <c r="W37" s="153"/>
      <c r="X37" s="153"/>
      <c r="Y37" s="153"/>
      <c r="Z37" s="153"/>
      <c r="AA37" s="153"/>
      <c r="AB37" s="153"/>
      <c r="AC37" s="153"/>
      <c r="AD37" s="153"/>
      <c r="AE37" s="153"/>
      <c r="AF37" s="153"/>
      <c r="AG37" s="153"/>
      <c r="AH37" s="153"/>
      <c r="AI37" s="153"/>
      <c r="AJ37" s="153"/>
      <c r="AK37" s="153"/>
      <c r="AL37" s="153"/>
      <c r="AM37" s="153"/>
      <c r="AN37" s="153"/>
      <c r="AO37" s="153"/>
      <c r="AP37" s="153"/>
      <c r="AQ37" s="153"/>
      <c r="AR37" s="153"/>
      <c r="AS37" s="153"/>
      <c r="AT37" s="153"/>
      <c r="AU37" s="153"/>
      <c r="AV37" s="153"/>
      <c r="AW37" s="153"/>
      <c r="AX37" s="153"/>
      <c r="AY37" s="153"/>
      <c r="AZ37" s="153"/>
      <c r="BA37" s="153"/>
      <c r="BB37" s="153"/>
      <c r="BC37" s="153"/>
      <c r="BD37" s="153"/>
      <c r="BE37" s="153"/>
      <c r="BF37" s="153"/>
      <c r="BG37" s="153"/>
      <c r="BH37" s="153"/>
      <c r="BI37" s="153"/>
      <c r="BJ37" s="153"/>
      <c r="BK37" s="153"/>
      <c r="BL37" s="138"/>
      <c r="BM37" s="138"/>
      <c r="BN37" s="138"/>
      <c r="BO37" s="138"/>
      <c r="BP37" s="138"/>
      <c r="BQ37" s="138"/>
      <c r="BR37" s="138"/>
      <c r="BS37" s="138"/>
      <c r="BT37" s="138"/>
      <c r="BU37" s="138"/>
      <c r="BV37" s="138"/>
      <c r="BW37" s="138"/>
      <c r="BX37" s="138"/>
      <c r="BY37" s="138"/>
      <c r="BZ37" s="138"/>
    </row>
    <row r="38" spans="1:78" s="1" customFormat="1" ht="17.100000000000001" customHeight="1" x14ac:dyDescent="0.25">
      <c r="A38" s="1399"/>
      <c r="B38" s="225" t="s">
        <v>123</v>
      </c>
      <c r="C38" s="226">
        <f>C26+C27+C28+C29+C31+C32+C33+C34+C35+C36+C37</f>
        <v>0</v>
      </c>
      <c r="D38" s="227"/>
      <c r="E38" s="228">
        <f>SUM(E26:E37)</f>
        <v>0</v>
      </c>
      <c r="F38" s="228"/>
      <c r="G38" s="229"/>
      <c r="H38" s="230" t="s">
        <v>0</v>
      </c>
      <c r="I38" s="1485"/>
      <c r="J38" s="1454"/>
      <c r="K38" s="1454"/>
      <c r="L38" s="1454"/>
      <c r="M38" s="1454"/>
      <c r="N38" s="1454"/>
      <c r="O38" s="1454"/>
      <c r="P38" s="1455"/>
      <c r="Q38" s="198"/>
      <c r="R38" s="198"/>
      <c r="S38" s="198"/>
      <c r="T38" s="198"/>
      <c r="U38" s="198"/>
      <c r="V38" s="198"/>
      <c r="W38" s="198"/>
      <c r="X38" s="198"/>
      <c r="Y38" s="198"/>
      <c r="Z38" s="198"/>
      <c r="AA38" s="198"/>
      <c r="AB38" s="198"/>
      <c r="AC38" s="198"/>
      <c r="AD38" s="198"/>
      <c r="AE38" s="198"/>
      <c r="AF38" s="198"/>
      <c r="AG38" s="198"/>
      <c r="AH38" s="198"/>
      <c r="AI38" s="198"/>
      <c r="AJ38" s="198"/>
      <c r="AK38" s="198"/>
      <c r="AL38" s="198"/>
      <c r="AM38" s="198"/>
      <c r="AN38" s="198"/>
      <c r="AO38" s="198"/>
      <c r="AP38" s="198"/>
      <c r="AQ38" s="198"/>
      <c r="AR38" s="198"/>
      <c r="AS38" s="198"/>
      <c r="AT38" s="198"/>
      <c r="AU38" s="198"/>
      <c r="AV38" s="198"/>
      <c r="AW38" s="198"/>
      <c r="AX38" s="198"/>
      <c r="AY38" s="198"/>
      <c r="AZ38" s="198"/>
      <c r="BA38" s="198"/>
      <c r="BB38" s="198"/>
      <c r="BC38" s="198"/>
      <c r="BD38" s="198"/>
      <c r="BE38" s="198"/>
      <c r="BF38" s="198"/>
      <c r="BG38" s="198"/>
      <c r="BH38" s="198"/>
      <c r="BI38" s="198"/>
      <c r="BJ38" s="198"/>
      <c r="BK38" s="198"/>
      <c r="BL38" s="231"/>
      <c r="BM38" s="138"/>
      <c r="BN38" s="138"/>
      <c r="BO38" s="160"/>
      <c r="BP38" s="160"/>
      <c r="BQ38" s="138"/>
      <c r="BR38" s="138"/>
      <c r="BS38" s="138"/>
      <c r="BT38" s="138"/>
      <c r="BU38" s="138"/>
      <c r="BV38" s="138"/>
      <c r="BW38" s="138"/>
      <c r="BX38" s="138"/>
      <c r="BY38" s="138"/>
      <c r="BZ38" s="138"/>
    </row>
    <row r="39" spans="1:78" ht="17.100000000000001" customHeight="1" x14ac:dyDescent="0.25">
      <c r="A39" s="1399"/>
      <c r="B39" s="202" t="s">
        <v>124</v>
      </c>
      <c r="C39" s="97"/>
      <c r="D39" s="17"/>
      <c r="E39" s="232"/>
      <c r="F39" s="233"/>
      <c r="G39" s="207"/>
      <c r="H39" s="234" t="s">
        <v>0</v>
      </c>
      <c r="I39" s="1500" t="s">
        <v>125</v>
      </c>
      <c r="J39" s="1501"/>
      <c r="K39" s="1501"/>
      <c r="L39" s="1501"/>
      <c r="M39" s="1501"/>
      <c r="N39" s="1501"/>
      <c r="O39" s="1501"/>
      <c r="P39" s="1502"/>
      <c r="Q39" s="153"/>
      <c r="R39" s="153"/>
      <c r="S39" s="153"/>
      <c r="T39" s="153"/>
      <c r="U39" s="153"/>
      <c r="V39" s="153"/>
      <c r="W39" s="153"/>
      <c r="X39" s="153"/>
      <c r="Y39" s="153"/>
      <c r="Z39" s="153"/>
      <c r="AA39" s="153"/>
      <c r="AB39" s="153"/>
      <c r="AC39" s="153"/>
      <c r="AD39" s="153"/>
      <c r="AE39" s="153"/>
      <c r="AF39" s="153"/>
      <c r="AG39" s="153"/>
      <c r="AH39" s="153"/>
      <c r="AI39" s="153"/>
      <c r="AJ39" s="153"/>
      <c r="AK39" s="153"/>
      <c r="AL39" s="153"/>
      <c r="AM39" s="153"/>
      <c r="AN39" s="153"/>
      <c r="AO39" s="153"/>
      <c r="AP39" s="153"/>
      <c r="AQ39" s="153"/>
      <c r="AR39" s="153"/>
      <c r="AS39" s="153"/>
      <c r="AT39" s="153"/>
      <c r="AU39" s="153"/>
      <c r="AV39" s="153"/>
      <c r="AW39" s="153"/>
      <c r="AX39" s="153"/>
      <c r="AY39" s="153"/>
      <c r="AZ39" s="153"/>
      <c r="BA39" s="153"/>
      <c r="BB39" s="153"/>
      <c r="BC39" s="153"/>
      <c r="BD39" s="153"/>
      <c r="BE39" s="153"/>
      <c r="BF39" s="153"/>
      <c r="BG39" s="153"/>
      <c r="BH39" s="153"/>
      <c r="BI39" s="153"/>
      <c r="BJ39" s="153"/>
      <c r="BK39" s="153"/>
      <c r="BL39" s="138"/>
      <c r="BM39" s="138"/>
      <c r="BN39" s="138"/>
      <c r="BO39" s="138"/>
      <c r="BP39" s="138"/>
      <c r="BQ39" s="138"/>
      <c r="BR39" s="138"/>
      <c r="BS39" s="138"/>
      <c r="BT39" s="138"/>
      <c r="BU39" s="138"/>
      <c r="BV39" s="138"/>
      <c r="BW39" s="138"/>
      <c r="BX39" s="138"/>
      <c r="BY39" s="138"/>
      <c r="BZ39" s="138"/>
    </row>
    <row r="40" spans="1:78" ht="17.100000000000001" customHeight="1" x14ac:dyDescent="0.25">
      <c r="A40" s="1399"/>
      <c r="B40" s="209" t="s">
        <v>126</v>
      </c>
      <c r="C40" s="76">
        <v>0</v>
      </c>
      <c r="D40" s="16"/>
      <c r="E40" s="13"/>
      <c r="F40" s="13">
        <v>5</v>
      </c>
      <c r="G40" s="11">
        <v>1</v>
      </c>
      <c r="H40" s="235" t="s">
        <v>0</v>
      </c>
      <c r="I40" s="1504"/>
      <c r="J40" s="1481"/>
      <c r="K40" s="1481"/>
      <c r="L40" s="1481"/>
      <c r="M40" s="1481"/>
      <c r="N40" s="1481"/>
      <c r="O40" s="1481"/>
      <c r="P40" s="1505"/>
      <c r="Q40" s="153"/>
      <c r="R40" s="153"/>
      <c r="S40" s="153"/>
      <c r="T40" s="153"/>
      <c r="U40" s="153"/>
      <c r="V40" s="153"/>
      <c r="W40" s="153"/>
      <c r="X40" s="153"/>
      <c r="Y40" s="153"/>
      <c r="Z40" s="153"/>
      <c r="AA40" s="153"/>
      <c r="AB40" s="153"/>
      <c r="AC40" s="153"/>
      <c r="AD40" s="153"/>
      <c r="AE40" s="153"/>
      <c r="AF40" s="153"/>
      <c r="AG40" s="153"/>
      <c r="AH40" s="153"/>
      <c r="AI40" s="153"/>
      <c r="AJ40" s="153"/>
      <c r="AK40" s="153"/>
      <c r="AL40" s="153"/>
      <c r="AM40" s="153"/>
      <c r="AN40" s="153"/>
      <c r="AO40" s="153"/>
      <c r="AP40" s="153"/>
      <c r="AQ40" s="153"/>
      <c r="AR40" s="153"/>
      <c r="AS40" s="153"/>
      <c r="AT40" s="153"/>
      <c r="AU40" s="153"/>
      <c r="AV40" s="153"/>
      <c r="AW40" s="153"/>
      <c r="AX40" s="153"/>
      <c r="AY40" s="153"/>
      <c r="AZ40" s="153"/>
      <c r="BA40" s="153"/>
      <c r="BB40" s="153"/>
      <c r="BC40" s="153"/>
      <c r="BD40" s="153"/>
      <c r="BE40" s="153"/>
      <c r="BF40" s="153"/>
      <c r="BG40" s="153"/>
      <c r="BH40" s="153"/>
      <c r="BI40" s="153"/>
      <c r="BJ40" s="153"/>
      <c r="BK40" s="153"/>
      <c r="BL40" s="138"/>
      <c r="BM40" s="138"/>
      <c r="BN40" s="138"/>
      <c r="BO40" s="138"/>
      <c r="BP40" s="138"/>
      <c r="BQ40" s="138"/>
      <c r="BR40" s="138"/>
      <c r="BS40" s="138"/>
      <c r="BT40" s="138"/>
      <c r="BU40" s="138"/>
      <c r="BV40" s="138"/>
      <c r="BW40" s="138"/>
      <c r="BX40" s="138"/>
      <c r="BY40" s="138"/>
      <c r="BZ40" s="138"/>
    </row>
    <row r="41" spans="1:78" x14ac:dyDescent="0.25">
      <c r="A41" s="153"/>
      <c r="B41" s="175"/>
      <c r="C41" s="175"/>
      <c r="D41" s="175"/>
      <c r="E41" s="175"/>
      <c r="F41" s="153"/>
      <c r="G41" s="153"/>
      <c r="H41" s="153"/>
      <c r="I41" s="153"/>
      <c r="J41" s="153"/>
      <c r="K41" s="153"/>
      <c r="L41" s="153"/>
      <c r="M41" s="153"/>
      <c r="N41" s="153"/>
      <c r="O41" s="153"/>
      <c r="P41" s="153"/>
      <c r="Q41" s="153"/>
      <c r="R41" s="153"/>
      <c r="S41" s="153"/>
      <c r="T41" s="153"/>
      <c r="U41" s="153"/>
      <c r="V41" s="153"/>
      <c r="W41" s="153"/>
      <c r="X41" s="153"/>
      <c r="Y41" s="153"/>
      <c r="Z41" s="153"/>
      <c r="AA41" s="153"/>
      <c r="AB41" s="153"/>
      <c r="AC41" s="153"/>
      <c r="AD41" s="153"/>
      <c r="AE41" s="153"/>
      <c r="AF41" s="153"/>
      <c r="AG41" s="153"/>
      <c r="AH41" s="153"/>
      <c r="AI41" s="153"/>
      <c r="AJ41" s="153"/>
      <c r="AK41" s="153"/>
      <c r="AL41" s="153"/>
      <c r="AM41" s="153"/>
      <c r="AN41" s="153"/>
      <c r="AO41" s="153"/>
      <c r="AP41" s="153"/>
      <c r="AQ41" s="153"/>
      <c r="AR41" s="153"/>
      <c r="AS41" s="153"/>
      <c r="AT41" s="153"/>
      <c r="AU41" s="153"/>
      <c r="AV41" s="153"/>
      <c r="AW41" s="153"/>
      <c r="AX41" s="153"/>
      <c r="AY41" s="153"/>
      <c r="AZ41" s="153"/>
      <c r="BA41" s="153"/>
      <c r="BB41" s="153"/>
      <c r="BC41" s="153"/>
      <c r="BD41" s="153"/>
      <c r="BE41" s="153"/>
      <c r="BF41" s="153"/>
      <c r="BG41" s="153"/>
      <c r="BH41" s="153"/>
      <c r="BI41" s="153"/>
      <c r="BJ41" s="153"/>
      <c r="BK41" s="153"/>
      <c r="BL41" s="138"/>
      <c r="BM41" s="138"/>
      <c r="BN41" s="138"/>
      <c r="BO41" s="138"/>
      <c r="BP41" s="138"/>
      <c r="BQ41" s="138"/>
      <c r="BR41" s="138"/>
      <c r="BS41" s="138"/>
      <c r="BT41" s="138"/>
      <c r="BU41" s="138"/>
      <c r="BV41" s="138"/>
      <c r="BW41" s="138"/>
      <c r="BX41" s="138"/>
      <c r="BY41" s="138"/>
      <c r="BZ41" s="138"/>
    </row>
    <row r="42" spans="1:78" s="1" customFormat="1" ht="32.1" customHeight="1" x14ac:dyDescent="0.25">
      <c r="A42" s="198"/>
      <c r="B42" s="236" t="s">
        <v>127</v>
      </c>
      <c r="C42" s="200" t="s">
        <v>128</v>
      </c>
      <c r="D42" s="200" t="s">
        <v>105</v>
      </c>
      <c r="E42" s="200" t="s">
        <v>106</v>
      </c>
      <c r="F42" s="200" t="s">
        <v>107</v>
      </c>
      <c r="G42" s="200" t="s">
        <v>108</v>
      </c>
      <c r="H42" s="237" t="s">
        <v>109</v>
      </c>
      <c r="I42" s="1494" t="s">
        <v>30</v>
      </c>
      <c r="J42" s="1454"/>
      <c r="K42" s="1454"/>
      <c r="L42" s="1454"/>
      <c r="M42" s="1454"/>
      <c r="N42" s="1454"/>
      <c r="O42" s="1454"/>
      <c r="P42" s="1455"/>
      <c r="Q42" s="153"/>
      <c r="R42" s="153"/>
      <c r="S42" s="153"/>
      <c r="T42" s="153"/>
      <c r="U42" s="153"/>
      <c r="V42" s="153"/>
      <c r="W42" s="153"/>
      <c r="X42" s="153"/>
      <c r="Y42" s="153"/>
      <c r="Z42" s="153"/>
      <c r="AA42" s="153"/>
      <c r="AB42" s="153"/>
      <c r="AC42" s="153"/>
      <c r="AD42" s="153"/>
      <c r="AE42" s="153"/>
      <c r="AF42" s="153"/>
      <c r="AG42" s="153"/>
      <c r="AH42" s="153"/>
      <c r="AI42" s="153"/>
      <c r="AJ42" s="153"/>
      <c r="AK42" s="153"/>
      <c r="AL42" s="153"/>
      <c r="AM42" s="153"/>
      <c r="AN42" s="153"/>
      <c r="AO42" s="153"/>
      <c r="AP42" s="153"/>
      <c r="AQ42" s="153"/>
      <c r="AR42" s="153"/>
      <c r="AS42" s="153"/>
      <c r="AT42" s="153"/>
      <c r="AU42" s="153"/>
      <c r="AV42" s="153"/>
      <c r="AW42" s="153"/>
      <c r="AX42" s="153"/>
      <c r="AY42" s="153"/>
      <c r="AZ42" s="153"/>
      <c r="BA42" s="153"/>
      <c r="BB42" s="153"/>
      <c r="BC42" s="153"/>
      <c r="BD42" s="153"/>
      <c r="BE42" s="153"/>
      <c r="BF42" s="153"/>
      <c r="BG42" s="153"/>
      <c r="BH42" s="153"/>
      <c r="BI42" s="153"/>
      <c r="BJ42" s="153"/>
      <c r="BK42" s="153"/>
      <c r="BL42" s="181"/>
      <c r="BM42" s="156"/>
      <c r="BN42" s="156"/>
      <c r="BO42" s="156"/>
      <c r="BP42" s="156"/>
      <c r="BQ42" s="156"/>
      <c r="BR42" s="156"/>
      <c r="BS42" s="156"/>
      <c r="BT42" s="156"/>
      <c r="BU42" s="156"/>
      <c r="BV42" s="156"/>
      <c r="BW42" s="156"/>
      <c r="BX42" s="156"/>
      <c r="BY42" s="138"/>
      <c r="BZ42" s="138"/>
    </row>
    <row r="43" spans="1:78" ht="17.100000000000001" customHeight="1" x14ac:dyDescent="0.25">
      <c r="A43" s="1468"/>
      <c r="B43" s="238" t="s">
        <v>129</v>
      </c>
      <c r="C43" s="239"/>
      <c r="D43" s="233"/>
      <c r="E43" s="233"/>
      <c r="F43" s="239"/>
      <c r="G43" s="239"/>
      <c r="H43" s="240"/>
      <c r="I43" s="1509" t="s">
        <v>130</v>
      </c>
      <c r="J43" s="1501"/>
      <c r="K43" s="1501"/>
      <c r="L43" s="1501"/>
      <c r="M43" s="1501"/>
      <c r="N43" s="1501"/>
      <c r="O43" s="1501"/>
      <c r="P43" s="1502"/>
      <c r="Q43" s="153"/>
      <c r="R43" s="153"/>
      <c r="S43" s="153"/>
      <c r="T43" s="153"/>
      <c r="U43" s="153"/>
      <c r="V43" s="153"/>
      <c r="W43" s="153"/>
      <c r="X43" s="153"/>
      <c r="Y43" s="153"/>
      <c r="Z43" s="153"/>
      <c r="AA43" s="153"/>
      <c r="AB43" s="153"/>
      <c r="AC43" s="153"/>
      <c r="AD43" s="153"/>
      <c r="AE43" s="153"/>
      <c r="AF43" s="153"/>
      <c r="AG43" s="153"/>
      <c r="AH43" s="153"/>
      <c r="AI43" s="153"/>
      <c r="AJ43" s="153"/>
      <c r="AK43" s="153"/>
      <c r="AL43" s="153"/>
      <c r="AM43" s="153"/>
      <c r="AN43" s="153"/>
      <c r="AO43" s="153"/>
      <c r="AP43" s="153"/>
      <c r="AQ43" s="153"/>
      <c r="AR43" s="153"/>
      <c r="AS43" s="153"/>
      <c r="AT43" s="153"/>
      <c r="AU43" s="153"/>
      <c r="AV43" s="153"/>
      <c r="AW43" s="153"/>
      <c r="AX43" s="153"/>
      <c r="AY43" s="153"/>
      <c r="AZ43" s="153"/>
      <c r="BA43" s="153"/>
      <c r="BB43" s="153"/>
      <c r="BC43" s="153"/>
      <c r="BD43" s="153"/>
      <c r="BE43" s="153"/>
      <c r="BF43" s="153"/>
      <c r="BG43" s="153"/>
      <c r="BH43" s="153"/>
      <c r="BI43" s="153"/>
      <c r="BJ43" s="153"/>
      <c r="BK43" s="153"/>
      <c r="BL43" s="138"/>
      <c r="BM43" s="138"/>
      <c r="BN43" s="138"/>
      <c r="BO43" s="138"/>
      <c r="BP43" s="138"/>
      <c r="BQ43" s="138"/>
      <c r="BR43" s="138"/>
      <c r="BS43" s="138"/>
      <c r="BT43" s="138"/>
      <c r="BU43" s="138"/>
      <c r="BV43" s="138"/>
      <c r="BW43" s="138"/>
      <c r="BX43" s="138"/>
      <c r="BY43" s="138"/>
      <c r="BZ43" s="138"/>
    </row>
    <row r="44" spans="1:78" ht="17.100000000000001" customHeight="1" x14ac:dyDescent="0.25">
      <c r="A44" s="1469"/>
      <c r="B44" s="241" t="s">
        <v>131</v>
      </c>
      <c r="C44" s="77">
        <v>0</v>
      </c>
      <c r="D44" s="242">
        <f>IVA_inversiones</f>
        <v>0.21</v>
      </c>
      <c r="E44" s="14">
        <f>imp_inv1*D44</f>
        <v>0</v>
      </c>
      <c r="F44" s="77">
        <v>1</v>
      </c>
      <c r="G44" s="77">
        <v>1</v>
      </c>
      <c r="H44" s="243">
        <f>inicio_inv1+años_amortiz_inv1*12</f>
        <v>13</v>
      </c>
      <c r="I44" s="1503"/>
      <c r="J44" s="1399"/>
      <c r="K44" s="1399"/>
      <c r="L44" s="1399"/>
      <c r="M44" s="1399"/>
      <c r="N44" s="1399"/>
      <c r="O44" s="1399"/>
      <c r="P44" s="1469"/>
      <c r="Q44" s="153"/>
      <c r="R44" s="153"/>
      <c r="S44" s="153"/>
      <c r="T44" s="153"/>
      <c r="U44" s="153"/>
      <c r="V44" s="153"/>
      <c r="W44" s="153"/>
      <c r="X44" s="153"/>
      <c r="Y44" s="153"/>
      <c r="Z44" s="153"/>
      <c r="AA44" s="153"/>
      <c r="AB44" s="153"/>
      <c r="AC44" s="153"/>
      <c r="AD44" s="153"/>
      <c r="AE44" s="153"/>
      <c r="AF44" s="153"/>
      <c r="AG44" s="153"/>
      <c r="AH44" s="153"/>
      <c r="AI44" s="153"/>
      <c r="AJ44" s="153"/>
      <c r="AK44" s="153"/>
      <c r="AL44" s="153"/>
      <c r="AM44" s="153"/>
      <c r="AN44" s="153"/>
      <c r="AO44" s="153"/>
      <c r="AP44" s="153"/>
      <c r="AQ44" s="153"/>
      <c r="AR44" s="153"/>
      <c r="AS44" s="153"/>
      <c r="AT44" s="153"/>
      <c r="AU44" s="153"/>
      <c r="AV44" s="153"/>
      <c r="AW44" s="153"/>
      <c r="AX44" s="153"/>
      <c r="AY44" s="153"/>
      <c r="AZ44" s="153"/>
      <c r="BA44" s="153"/>
      <c r="BB44" s="153"/>
      <c r="BC44" s="153"/>
      <c r="BD44" s="153"/>
      <c r="BE44" s="153"/>
      <c r="BF44" s="153"/>
      <c r="BG44" s="153"/>
      <c r="BH44" s="153"/>
      <c r="BI44" s="153"/>
      <c r="BJ44" s="153"/>
      <c r="BK44" s="153"/>
      <c r="BL44" s="138"/>
      <c r="BM44" s="138"/>
      <c r="BN44" s="138"/>
      <c r="BO44" s="138"/>
      <c r="BP44" s="138"/>
      <c r="BQ44" s="138"/>
      <c r="BR44" s="138"/>
      <c r="BS44" s="138"/>
      <c r="BT44" s="138"/>
      <c r="BU44" s="138"/>
      <c r="BV44" s="138"/>
      <c r="BW44" s="138"/>
      <c r="BX44" s="138"/>
      <c r="BY44" s="138"/>
      <c r="BZ44" s="138"/>
    </row>
    <row r="45" spans="1:78" ht="27" customHeight="1" x14ac:dyDescent="0.25">
      <c r="A45" s="1469"/>
      <c r="B45" s="244" t="s">
        <v>132</v>
      </c>
      <c r="C45" s="78">
        <v>0</v>
      </c>
      <c r="D45" s="245">
        <v>0</v>
      </c>
      <c r="E45" s="19"/>
      <c r="F45" s="78">
        <v>1</v>
      </c>
      <c r="G45" s="78">
        <v>1</v>
      </c>
      <c r="H45" s="246">
        <f>H44</f>
        <v>13</v>
      </c>
      <c r="I45" s="1504"/>
      <c r="J45" s="1481"/>
      <c r="K45" s="1481"/>
      <c r="L45" s="1481"/>
      <c r="M45" s="1481"/>
      <c r="N45" s="1481"/>
      <c r="O45" s="1481"/>
      <c r="P45" s="1505"/>
      <c r="Q45" s="153"/>
      <c r="R45" s="153"/>
      <c r="S45" s="153"/>
      <c r="T45" s="153"/>
      <c r="U45" s="153"/>
      <c r="V45" s="153"/>
      <c r="W45" s="153"/>
      <c r="X45" s="153"/>
      <c r="Y45" s="153"/>
      <c r="Z45" s="153"/>
      <c r="AA45" s="153"/>
      <c r="AB45" s="153"/>
      <c r="AC45" s="153"/>
      <c r="AD45" s="153"/>
      <c r="AE45" s="153"/>
      <c r="AF45" s="153"/>
      <c r="AG45" s="153"/>
      <c r="AH45" s="153"/>
      <c r="AI45" s="153"/>
      <c r="AJ45" s="153"/>
      <c r="AK45" s="153"/>
      <c r="AL45" s="153"/>
      <c r="AM45" s="153"/>
      <c r="AN45" s="153"/>
      <c r="AO45" s="153"/>
      <c r="AP45" s="153"/>
      <c r="AQ45" s="153"/>
      <c r="AR45" s="153"/>
      <c r="AS45" s="153"/>
      <c r="AT45" s="153"/>
      <c r="AU45" s="153"/>
      <c r="AV45" s="153"/>
      <c r="AW45" s="153"/>
      <c r="AX45" s="153"/>
      <c r="AY45" s="153"/>
      <c r="AZ45" s="153"/>
      <c r="BA45" s="153"/>
      <c r="BB45" s="153"/>
      <c r="BC45" s="153"/>
      <c r="BD45" s="153"/>
      <c r="BE45" s="153"/>
      <c r="BF45" s="153"/>
      <c r="BG45" s="153"/>
      <c r="BH45" s="153"/>
      <c r="BI45" s="153"/>
      <c r="BJ45" s="153"/>
      <c r="BK45" s="153"/>
      <c r="BL45" s="138"/>
      <c r="BM45" s="138"/>
      <c r="BN45" s="138"/>
      <c r="BO45" s="138"/>
      <c r="BP45" s="138"/>
      <c r="BQ45" s="138"/>
      <c r="BR45" s="138"/>
      <c r="BS45" s="138"/>
      <c r="BT45" s="138"/>
      <c r="BU45" s="138"/>
      <c r="BV45" s="138"/>
      <c r="BW45" s="138"/>
      <c r="BX45" s="138"/>
      <c r="BY45" s="138"/>
      <c r="BZ45" s="138"/>
    </row>
    <row r="46" spans="1:78" ht="17.100000000000001" customHeight="1" x14ac:dyDescent="0.25">
      <c r="A46" s="1468"/>
      <c r="B46" s="238" t="s">
        <v>133</v>
      </c>
      <c r="C46" s="239"/>
      <c r="D46" s="247"/>
      <c r="E46" s="248"/>
      <c r="F46" s="239"/>
      <c r="G46" s="239"/>
      <c r="H46" s="249"/>
      <c r="I46" s="1509" t="s">
        <v>134</v>
      </c>
      <c r="J46" s="1501"/>
      <c r="K46" s="1501"/>
      <c r="L46" s="1501"/>
      <c r="M46" s="1501"/>
      <c r="N46" s="1501"/>
      <c r="O46" s="1501"/>
      <c r="P46" s="1502"/>
      <c r="Q46" s="153"/>
      <c r="R46" s="153"/>
      <c r="S46" s="153"/>
      <c r="T46" s="153"/>
      <c r="U46" s="153"/>
      <c r="V46" s="153"/>
      <c r="W46" s="153"/>
      <c r="X46" s="153"/>
      <c r="Y46" s="153"/>
      <c r="Z46" s="153"/>
      <c r="AA46" s="153"/>
      <c r="AB46" s="153"/>
      <c r="AC46" s="153"/>
      <c r="AD46" s="153"/>
      <c r="AE46" s="153"/>
      <c r="AF46" s="153"/>
      <c r="AG46" s="153"/>
      <c r="AH46" s="153"/>
      <c r="AI46" s="153"/>
      <c r="AJ46" s="153"/>
      <c r="AK46" s="153"/>
      <c r="AL46" s="153"/>
      <c r="AM46" s="153"/>
      <c r="AN46" s="153"/>
      <c r="AO46" s="153"/>
      <c r="AP46" s="153"/>
      <c r="AQ46" s="153"/>
      <c r="AR46" s="153"/>
      <c r="AS46" s="153"/>
      <c r="AT46" s="153"/>
      <c r="AU46" s="153"/>
      <c r="AV46" s="153"/>
      <c r="AW46" s="153"/>
      <c r="AX46" s="153"/>
      <c r="AY46" s="153"/>
      <c r="AZ46" s="153"/>
      <c r="BA46" s="153"/>
      <c r="BB46" s="153"/>
      <c r="BC46" s="153"/>
      <c r="BD46" s="153"/>
      <c r="BE46" s="153"/>
      <c r="BF46" s="153"/>
      <c r="BG46" s="153"/>
      <c r="BH46" s="153"/>
      <c r="BI46" s="153"/>
      <c r="BJ46" s="153"/>
      <c r="BK46" s="153"/>
      <c r="BL46" s="138"/>
      <c r="BM46" s="138"/>
      <c r="BN46" s="138"/>
      <c r="BO46" s="138"/>
      <c r="BP46" s="138"/>
      <c r="BQ46" s="138"/>
      <c r="BR46" s="138"/>
      <c r="BS46" s="138"/>
      <c r="BT46" s="138"/>
      <c r="BU46" s="138"/>
      <c r="BV46" s="138"/>
      <c r="BW46" s="138"/>
      <c r="BX46" s="138"/>
      <c r="BY46" s="138"/>
      <c r="BZ46" s="138"/>
    </row>
    <row r="47" spans="1:78" ht="17.100000000000001" customHeight="1" x14ac:dyDescent="0.25">
      <c r="A47" s="1469"/>
      <c r="B47" s="241" t="s">
        <v>135</v>
      </c>
      <c r="C47" s="77">
        <v>0</v>
      </c>
      <c r="D47" s="242">
        <f>IVA_inversiones</f>
        <v>0.21</v>
      </c>
      <c r="E47" s="14">
        <f>imp_inv2*D47</f>
        <v>0</v>
      </c>
      <c r="F47" s="77">
        <v>1</v>
      </c>
      <c r="G47" s="77">
        <v>1</v>
      </c>
      <c r="H47" s="243">
        <f>inicio_inv2+años_amortiz_inv2*12</f>
        <v>13</v>
      </c>
      <c r="I47" s="1503"/>
      <c r="J47" s="1399"/>
      <c r="K47" s="1399"/>
      <c r="L47" s="1399"/>
      <c r="M47" s="1399"/>
      <c r="N47" s="1399"/>
      <c r="O47" s="1399"/>
      <c r="P47" s="1469"/>
      <c r="Q47" s="153"/>
      <c r="R47" s="153"/>
      <c r="S47" s="153"/>
      <c r="T47" s="153"/>
      <c r="U47" s="153"/>
      <c r="V47" s="153"/>
      <c r="W47" s="153"/>
      <c r="X47" s="153"/>
      <c r="Y47" s="153"/>
      <c r="Z47" s="153"/>
      <c r="AA47" s="153"/>
      <c r="AB47" s="153"/>
      <c r="AC47" s="153"/>
      <c r="AD47" s="153"/>
      <c r="AE47" s="153"/>
      <c r="AF47" s="153"/>
      <c r="AG47" s="153"/>
      <c r="AH47" s="153"/>
      <c r="AI47" s="153"/>
      <c r="AJ47" s="153"/>
      <c r="AK47" s="153"/>
      <c r="AL47" s="153"/>
      <c r="AM47" s="153"/>
      <c r="AN47" s="153"/>
      <c r="AO47" s="153"/>
      <c r="AP47" s="153"/>
      <c r="AQ47" s="153"/>
      <c r="AR47" s="153"/>
      <c r="AS47" s="153"/>
      <c r="AT47" s="153"/>
      <c r="AU47" s="153"/>
      <c r="AV47" s="153"/>
      <c r="AW47" s="153"/>
      <c r="AX47" s="153"/>
      <c r="AY47" s="153"/>
      <c r="AZ47" s="153"/>
      <c r="BA47" s="153"/>
      <c r="BB47" s="153"/>
      <c r="BC47" s="153"/>
      <c r="BD47" s="153"/>
      <c r="BE47" s="153"/>
      <c r="BF47" s="153"/>
      <c r="BG47" s="153"/>
      <c r="BH47" s="153"/>
      <c r="BI47" s="153"/>
      <c r="BJ47" s="153"/>
      <c r="BK47" s="153"/>
      <c r="BL47" s="138"/>
      <c r="BM47" s="138"/>
      <c r="BN47" s="138"/>
      <c r="BO47" s="138"/>
      <c r="BP47" s="138"/>
      <c r="BQ47" s="138"/>
      <c r="BR47" s="138"/>
      <c r="BS47" s="138"/>
      <c r="BT47" s="138"/>
      <c r="BU47" s="138"/>
      <c r="BV47" s="138"/>
      <c r="BW47" s="138"/>
      <c r="BX47" s="138"/>
      <c r="BY47" s="138"/>
      <c r="BZ47" s="138"/>
    </row>
    <row r="48" spans="1:78" ht="24.95" customHeight="1" x14ac:dyDescent="0.25">
      <c r="A48" s="1469"/>
      <c r="B48" s="244" t="s">
        <v>136</v>
      </c>
      <c r="C48" s="78">
        <v>0</v>
      </c>
      <c r="D48" s="245">
        <v>0</v>
      </c>
      <c r="E48" s="19"/>
      <c r="F48" s="78">
        <f>años_amortiz_inv2</f>
        <v>1</v>
      </c>
      <c r="G48" s="78">
        <f>inicio_inv2</f>
        <v>1</v>
      </c>
      <c r="H48" s="246">
        <f>H47</f>
        <v>13</v>
      </c>
      <c r="I48" s="1504"/>
      <c r="J48" s="1481"/>
      <c r="K48" s="1481"/>
      <c r="L48" s="1481"/>
      <c r="M48" s="1481"/>
      <c r="N48" s="1481"/>
      <c r="O48" s="1481"/>
      <c r="P48" s="1505"/>
      <c r="Q48" s="153"/>
      <c r="R48" s="153"/>
      <c r="S48" s="153"/>
      <c r="T48" s="153"/>
      <c r="U48" s="153"/>
      <c r="V48" s="153"/>
      <c r="W48" s="153"/>
      <c r="X48" s="153"/>
      <c r="Y48" s="153"/>
      <c r="Z48" s="153"/>
      <c r="AA48" s="153"/>
      <c r="AB48" s="153"/>
      <c r="AC48" s="153"/>
      <c r="AD48" s="153"/>
      <c r="AE48" s="153"/>
      <c r="AF48" s="153"/>
      <c r="AG48" s="153"/>
      <c r="AH48" s="153"/>
      <c r="AI48" s="153"/>
      <c r="AJ48" s="153"/>
      <c r="AK48" s="153"/>
      <c r="AL48" s="153"/>
      <c r="AM48" s="153"/>
      <c r="AN48" s="153"/>
      <c r="AO48" s="153"/>
      <c r="AP48" s="153"/>
      <c r="AQ48" s="153"/>
      <c r="AR48" s="153"/>
      <c r="AS48" s="153"/>
      <c r="AT48" s="153"/>
      <c r="AU48" s="153"/>
      <c r="AV48" s="153"/>
      <c r="AW48" s="153"/>
      <c r="AX48" s="153"/>
      <c r="AY48" s="153"/>
      <c r="AZ48" s="153"/>
      <c r="BA48" s="153"/>
      <c r="BB48" s="153"/>
      <c r="BC48" s="153"/>
      <c r="BD48" s="153"/>
      <c r="BE48" s="153"/>
      <c r="BF48" s="153"/>
      <c r="BG48" s="153"/>
      <c r="BH48" s="153"/>
      <c r="BI48" s="153"/>
      <c r="BJ48" s="153"/>
      <c r="BK48" s="153"/>
      <c r="BL48" s="138"/>
      <c r="BM48" s="138"/>
      <c r="BN48" s="138"/>
      <c r="BO48" s="138"/>
      <c r="BP48" s="138"/>
      <c r="BQ48" s="138"/>
      <c r="BR48" s="138"/>
      <c r="BS48" s="138"/>
      <c r="BT48" s="138"/>
      <c r="BU48" s="138"/>
      <c r="BV48" s="138"/>
      <c r="BW48" s="138"/>
      <c r="BX48" s="138"/>
      <c r="BY48" s="138"/>
      <c r="BZ48" s="138"/>
    </row>
    <row r="49" spans="1:78" x14ac:dyDescent="0.25">
      <c r="A49" s="153"/>
      <c r="B49" s="175"/>
      <c r="C49" s="175"/>
      <c r="D49" s="175"/>
      <c r="E49" s="175"/>
      <c r="F49" s="153"/>
      <c r="G49" s="153"/>
      <c r="H49" s="153"/>
      <c r="I49" s="153"/>
      <c r="J49" s="153"/>
      <c r="K49" s="153"/>
      <c r="L49" s="153"/>
      <c r="M49" s="153"/>
      <c r="N49" s="153"/>
      <c r="O49" s="153"/>
      <c r="P49" s="153"/>
      <c r="Q49" s="153"/>
      <c r="R49" s="153"/>
      <c r="S49" s="153"/>
      <c r="T49" s="153"/>
      <c r="U49" s="153"/>
      <c r="V49" s="153"/>
      <c r="W49" s="153"/>
      <c r="X49" s="153"/>
      <c r="Y49" s="153"/>
      <c r="Z49" s="153"/>
      <c r="AA49" s="153"/>
      <c r="AB49" s="153"/>
      <c r="AC49" s="153"/>
      <c r="AD49" s="153"/>
      <c r="AE49" s="153"/>
      <c r="AF49" s="153"/>
      <c r="AG49" s="153"/>
      <c r="AH49" s="153"/>
      <c r="AI49" s="153"/>
      <c r="AJ49" s="153"/>
      <c r="AK49" s="153"/>
      <c r="AL49" s="153"/>
      <c r="AM49" s="153"/>
      <c r="AN49" s="153"/>
      <c r="AO49" s="153"/>
      <c r="AP49" s="153"/>
      <c r="AQ49" s="153"/>
      <c r="AR49" s="153"/>
      <c r="AS49" s="153"/>
      <c r="AT49" s="153"/>
      <c r="AU49" s="153"/>
      <c r="AV49" s="153"/>
      <c r="AW49" s="153"/>
      <c r="AX49" s="153"/>
      <c r="AY49" s="153"/>
      <c r="AZ49" s="153"/>
      <c r="BA49" s="153"/>
      <c r="BB49" s="153"/>
      <c r="BC49" s="153"/>
      <c r="BD49" s="153"/>
      <c r="BE49" s="153"/>
      <c r="BF49" s="153"/>
      <c r="BG49" s="153"/>
      <c r="BH49" s="153"/>
      <c r="BI49" s="153"/>
      <c r="BJ49" s="153"/>
      <c r="BK49" s="153"/>
      <c r="BL49" s="138"/>
      <c r="BM49" s="138"/>
      <c r="BN49" s="138"/>
      <c r="BO49" s="138"/>
      <c r="BP49" s="138"/>
      <c r="BQ49" s="138"/>
      <c r="BR49" s="138"/>
      <c r="BS49" s="138"/>
      <c r="BT49" s="138"/>
      <c r="BU49" s="138"/>
      <c r="BV49" s="138"/>
      <c r="BW49" s="138"/>
      <c r="BX49" s="138"/>
      <c r="BY49" s="138"/>
      <c r="BZ49" s="138"/>
    </row>
    <row r="50" spans="1:78" ht="47.1" customHeight="1" thickBot="1" x14ac:dyDescent="0.3">
      <c r="A50" s="153"/>
      <c r="B50" s="236" t="s">
        <v>137</v>
      </c>
      <c r="C50" s="200" t="s">
        <v>128</v>
      </c>
      <c r="D50" s="250" t="s">
        <v>105</v>
      </c>
      <c r="E50" s="237" t="s">
        <v>106</v>
      </c>
      <c r="F50" s="251" t="s">
        <v>107</v>
      </c>
      <c r="G50" s="252" t="s">
        <v>138</v>
      </c>
      <c r="H50" s="253" t="s">
        <v>139</v>
      </c>
      <c r="I50" s="253" t="s">
        <v>140</v>
      </c>
      <c r="J50" s="253" t="s">
        <v>141</v>
      </c>
      <c r="K50" s="252" t="s">
        <v>142</v>
      </c>
      <c r="L50" s="1517" t="s">
        <v>30</v>
      </c>
      <c r="M50" s="1483"/>
      <c r="N50" s="1483"/>
      <c r="O50" s="1483"/>
      <c r="P50" s="1484"/>
      <c r="Q50" s="153"/>
      <c r="R50" s="153"/>
      <c r="S50" s="153"/>
      <c r="T50" s="153"/>
      <c r="U50" s="153"/>
      <c r="V50" s="1493"/>
      <c r="W50" s="1399"/>
      <c r="X50" s="1399"/>
      <c r="Y50" s="1399"/>
      <c r="Z50" s="1399"/>
      <c r="AA50" s="153"/>
      <c r="AB50" s="153"/>
      <c r="AC50" s="153"/>
      <c r="AD50" s="153"/>
      <c r="AE50" s="153"/>
      <c r="AF50" s="153"/>
      <c r="AG50" s="153"/>
      <c r="AH50" s="153"/>
      <c r="AI50" s="153"/>
      <c r="AJ50" s="153"/>
      <c r="AK50" s="153"/>
      <c r="AL50" s="153"/>
      <c r="AM50" s="153"/>
      <c r="AN50" s="153"/>
      <c r="AO50" s="153"/>
      <c r="AP50" s="153"/>
      <c r="AQ50" s="153"/>
      <c r="AR50" s="153"/>
      <c r="AS50" s="153"/>
      <c r="AT50" s="153"/>
      <c r="AU50" s="153"/>
      <c r="AV50" s="153"/>
      <c r="AW50" s="153"/>
      <c r="AX50" s="153"/>
      <c r="AY50" s="153"/>
      <c r="AZ50" s="153"/>
      <c r="BA50" s="153"/>
      <c r="BB50" s="153"/>
      <c r="BC50" s="153"/>
      <c r="BD50" s="153"/>
      <c r="BE50" s="153"/>
      <c r="BF50" s="153"/>
      <c r="BG50" s="153"/>
      <c r="BH50" s="153"/>
      <c r="BI50" s="153"/>
      <c r="BJ50" s="153"/>
      <c r="BK50" s="153"/>
      <c r="BL50" s="138"/>
      <c r="BM50" s="138"/>
      <c r="BN50" s="138"/>
      <c r="BO50" s="138"/>
      <c r="BP50" s="138"/>
      <c r="BQ50" s="138"/>
      <c r="BR50" s="138"/>
      <c r="BS50" s="138"/>
      <c r="BT50" s="138"/>
      <c r="BU50" s="138"/>
      <c r="BV50" s="138"/>
      <c r="BW50" s="138"/>
      <c r="BX50" s="138"/>
      <c r="BY50" s="138"/>
      <c r="BZ50" s="138"/>
    </row>
    <row r="51" spans="1:78" ht="17.100000000000001" customHeight="1" x14ac:dyDescent="0.25">
      <c r="A51" s="1468"/>
      <c r="B51" s="238" t="s">
        <v>143</v>
      </c>
      <c r="C51" s="81"/>
      <c r="D51" s="254"/>
      <c r="E51" s="255"/>
      <c r="F51" s="81"/>
      <c r="G51" s="256"/>
      <c r="H51" s="257"/>
      <c r="I51" s="258"/>
      <c r="J51" s="258"/>
      <c r="K51" s="259"/>
      <c r="L51" s="1537" t="s">
        <v>144</v>
      </c>
      <c r="M51" s="1538"/>
      <c r="N51" s="1538"/>
      <c r="O51" s="1538"/>
      <c r="P51" s="1539"/>
      <c r="Q51" s="153"/>
      <c r="R51" s="153"/>
      <c r="S51" s="153"/>
      <c r="T51" s="153"/>
      <c r="U51" s="153"/>
      <c r="V51" s="1399"/>
      <c r="W51" s="1399"/>
      <c r="X51" s="1399"/>
      <c r="Y51" s="1399"/>
      <c r="Z51" s="1399"/>
      <c r="AA51" s="153"/>
      <c r="AB51" s="153"/>
      <c r="AC51" s="153"/>
      <c r="AD51" s="153"/>
      <c r="AE51" s="153"/>
      <c r="AF51" s="153"/>
      <c r="AG51" s="153"/>
      <c r="AH51" s="153"/>
      <c r="AI51" s="153"/>
      <c r="AJ51" s="153"/>
      <c r="AK51" s="153"/>
      <c r="AL51" s="153"/>
      <c r="AM51" s="153"/>
      <c r="AN51" s="153"/>
      <c r="AO51" s="153"/>
      <c r="AP51" s="153"/>
      <c r="AQ51" s="153"/>
      <c r="AR51" s="153"/>
      <c r="AS51" s="153"/>
      <c r="AT51" s="153"/>
      <c r="AU51" s="153"/>
      <c r="AV51" s="153"/>
      <c r="AW51" s="153"/>
      <c r="AX51" s="153"/>
      <c r="AY51" s="153"/>
      <c r="AZ51" s="153"/>
      <c r="BA51" s="153"/>
      <c r="BB51" s="153"/>
      <c r="BC51" s="153"/>
      <c r="BD51" s="153"/>
      <c r="BE51" s="153"/>
      <c r="BF51" s="153"/>
      <c r="BG51" s="153"/>
      <c r="BH51" s="153"/>
      <c r="BI51" s="153"/>
      <c r="BJ51" s="153"/>
      <c r="BK51" s="153"/>
      <c r="BL51" s="138"/>
      <c r="BM51" s="138"/>
      <c r="BN51" s="138"/>
      <c r="BO51" s="138"/>
      <c r="BP51" s="138"/>
      <c r="BQ51" s="138"/>
      <c r="BR51" s="138"/>
      <c r="BS51" s="138"/>
      <c r="BT51" s="138"/>
      <c r="BU51" s="138"/>
      <c r="BV51" s="138"/>
      <c r="BW51" s="138"/>
      <c r="BX51" s="138"/>
      <c r="BY51" s="138"/>
      <c r="BZ51" s="138"/>
    </row>
    <row r="52" spans="1:78" ht="15.95" customHeight="1" x14ac:dyDescent="0.25">
      <c r="A52" s="1469"/>
      <c r="B52" s="241" t="s">
        <v>145</v>
      </c>
      <c r="C52" s="79">
        <v>0</v>
      </c>
      <c r="D52" s="260">
        <v>0</v>
      </c>
      <c r="E52" s="261">
        <v>0</v>
      </c>
      <c r="F52" s="79">
        <v>1</v>
      </c>
      <c r="G52" s="130">
        <v>1</v>
      </c>
      <c r="H52" s="128">
        <v>1</v>
      </c>
      <c r="I52" s="262">
        <f>imp_activacion1/(final_trabaj_activacion1-inicio_trabaj_activacion1+1)</f>
        <v>0</v>
      </c>
      <c r="J52" s="263">
        <f>final_trabaj_activacion1+1</f>
        <v>2</v>
      </c>
      <c r="K52" s="264">
        <f>inicio_amortiz_activ1+años_amortiz_activ1*12</f>
        <v>14</v>
      </c>
      <c r="L52" s="1540"/>
      <c r="M52" s="1399"/>
      <c r="N52" s="1399"/>
      <c r="O52" s="1399"/>
      <c r="P52" s="1511"/>
      <c r="Q52" s="153"/>
      <c r="R52" s="153"/>
      <c r="S52" s="153"/>
      <c r="T52" s="153"/>
      <c r="U52" s="153"/>
      <c r="V52" s="1399"/>
      <c r="W52" s="1399"/>
      <c r="X52" s="1399"/>
      <c r="Y52" s="1399"/>
      <c r="Z52" s="1399"/>
      <c r="AA52" s="153"/>
      <c r="AB52" s="153"/>
      <c r="AC52" s="153"/>
      <c r="AD52" s="153"/>
      <c r="AE52" s="153"/>
      <c r="AF52" s="153"/>
      <c r="AG52" s="153"/>
      <c r="AH52" s="153"/>
      <c r="AI52" s="153"/>
      <c r="AJ52" s="153"/>
      <c r="AK52" s="153"/>
      <c r="AL52" s="153"/>
      <c r="AM52" s="153"/>
      <c r="AN52" s="153"/>
      <c r="AO52" s="153"/>
      <c r="AP52" s="153"/>
      <c r="AQ52" s="153"/>
      <c r="AR52" s="153"/>
      <c r="AS52" s="153"/>
      <c r="AT52" s="153"/>
      <c r="AU52" s="153"/>
      <c r="AV52" s="153"/>
      <c r="AW52" s="153"/>
      <c r="AX52" s="153"/>
      <c r="AY52" s="153"/>
      <c r="AZ52" s="153"/>
      <c r="BA52" s="153"/>
      <c r="BB52" s="153"/>
      <c r="BC52" s="153"/>
      <c r="BD52" s="153"/>
      <c r="BE52" s="153"/>
      <c r="BF52" s="153"/>
      <c r="BG52" s="153"/>
      <c r="BH52" s="153"/>
      <c r="BI52" s="153"/>
      <c r="BJ52" s="153"/>
      <c r="BK52" s="153"/>
      <c r="BL52" s="138"/>
      <c r="BM52" s="138"/>
      <c r="BN52" s="138"/>
      <c r="BO52" s="138"/>
      <c r="BP52" s="138"/>
      <c r="BQ52" s="138"/>
      <c r="BR52" s="138"/>
      <c r="BS52" s="138"/>
      <c r="BT52" s="138"/>
      <c r="BU52" s="138"/>
      <c r="BV52" s="138"/>
      <c r="BW52" s="138"/>
      <c r="BX52" s="138"/>
      <c r="BY52" s="138"/>
      <c r="BZ52" s="138"/>
    </row>
    <row r="53" spans="1:78" ht="30.95" customHeight="1" x14ac:dyDescent="0.25">
      <c r="A53" s="1469"/>
      <c r="B53" s="244" t="s">
        <v>146</v>
      </c>
      <c r="C53" s="80">
        <v>0</v>
      </c>
      <c r="D53" s="265">
        <v>0</v>
      </c>
      <c r="E53" s="266"/>
      <c r="F53" s="267">
        <f>años_amortiz_activ1</f>
        <v>1</v>
      </c>
      <c r="G53" s="59" t="s">
        <v>0</v>
      </c>
      <c r="H53" s="61"/>
      <c r="I53" s="268">
        <v>0</v>
      </c>
      <c r="J53" s="269">
        <f>J52</f>
        <v>2</v>
      </c>
      <c r="K53" s="270">
        <f>K52</f>
        <v>14</v>
      </c>
      <c r="L53" s="1540"/>
      <c r="M53" s="1399"/>
      <c r="N53" s="1399"/>
      <c r="O53" s="1399"/>
      <c r="P53" s="1511"/>
      <c r="Q53" s="153"/>
      <c r="R53" s="153"/>
      <c r="S53" s="153"/>
      <c r="T53" s="153"/>
      <c r="U53" s="153"/>
      <c r="V53" s="1399"/>
      <c r="W53" s="1399"/>
      <c r="X53" s="1399"/>
      <c r="Y53" s="1399"/>
      <c r="Z53" s="1399"/>
      <c r="AA53" s="153"/>
      <c r="AB53" s="153"/>
      <c r="AC53" s="153"/>
      <c r="AD53" s="153"/>
      <c r="AE53" s="153"/>
      <c r="AF53" s="153"/>
      <c r="AG53" s="153"/>
      <c r="AH53" s="153"/>
      <c r="AI53" s="153"/>
      <c r="AJ53" s="153"/>
      <c r="AK53" s="153"/>
      <c r="AL53" s="153"/>
      <c r="AM53" s="153"/>
      <c r="AN53" s="153"/>
      <c r="AO53" s="153"/>
      <c r="AP53" s="153"/>
      <c r="AQ53" s="153"/>
      <c r="AR53" s="153"/>
      <c r="AS53" s="153"/>
      <c r="AT53" s="153"/>
      <c r="AU53" s="153"/>
      <c r="AV53" s="153"/>
      <c r="AW53" s="153"/>
      <c r="AX53" s="153"/>
      <c r="AY53" s="153"/>
      <c r="AZ53" s="153"/>
      <c r="BA53" s="153"/>
      <c r="BB53" s="153"/>
      <c r="BC53" s="153"/>
      <c r="BD53" s="153"/>
      <c r="BE53" s="153"/>
      <c r="BF53" s="153"/>
      <c r="BG53" s="153"/>
      <c r="BH53" s="153"/>
      <c r="BI53" s="153"/>
      <c r="BJ53" s="153"/>
      <c r="BK53" s="153"/>
      <c r="BL53" s="138"/>
      <c r="BM53" s="138"/>
      <c r="BN53" s="138"/>
      <c r="BO53" s="138"/>
      <c r="BP53" s="138"/>
      <c r="BQ53" s="138"/>
      <c r="BR53" s="138"/>
      <c r="BS53" s="138"/>
      <c r="BT53" s="138"/>
      <c r="BU53" s="138"/>
      <c r="BV53" s="138"/>
      <c r="BW53" s="138"/>
      <c r="BX53" s="138"/>
      <c r="BY53" s="138"/>
      <c r="BZ53" s="138"/>
    </row>
    <row r="54" spans="1:78" ht="17.100000000000001" customHeight="1" x14ac:dyDescent="0.25">
      <c r="A54" s="1468"/>
      <c r="B54" s="238" t="s">
        <v>147</v>
      </c>
      <c r="C54" s="81"/>
      <c r="D54" s="271"/>
      <c r="E54" s="272"/>
      <c r="F54" s="81"/>
      <c r="G54" s="131"/>
      <c r="H54" s="129"/>
      <c r="I54" s="273"/>
      <c r="J54" s="274"/>
      <c r="K54" s="275"/>
      <c r="L54" s="1540"/>
      <c r="M54" s="1399"/>
      <c r="N54" s="1399"/>
      <c r="O54" s="1399"/>
      <c r="P54" s="1511"/>
      <c r="Q54" s="153"/>
      <c r="R54" s="153"/>
      <c r="S54" s="153"/>
      <c r="T54" s="153"/>
      <c r="U54" s="153"/>
      <c r="V54" s="1399"/>
      <c r="W54" s="1399"/>
      <c r="X54" s="1399"/>
      <c r="Y54" s="1399"/>
      <c r="Z54" s="1399"/>
      <c r="AA54" s="153"/>
      <c r="AB54" s="153"/>
      <c r="AC54" s="153"/>
      <c r="AD54" s="153"/>
      <c r="AE54" s="153"/>
      <c r="AF54" s="153"/>
      <c r="AG54" s="153"/>
      <c r="AH54" s="153"/>
      <c r="AI54" s="153"/>
      <c r="AJ54" s="153"/>
      <c r="AK54" s="153"/>
      <c r="AL54" s="153"/>
      <c r="AM54" s="153"/>
      <c r="AN54" s="153"/>
      <c r="AO54" s="153"/>
      <c r="AP54" s="153"/>
      <c r="AQ54" s="153"/>
      <c r="AR54" s="153"/>
      <c r="AS54" s="153"/>
      <c r="AT54" s="153"/>
      <c r="AU54" s="153"/>
      <c r="AV54" s="153"/>
      <c r="AW54" s="153"/>
      <c r="AX54" s="153"/>
      <c r="AY54" s="153"/>
      <c r="AZ54" s="153"/>
      <c r="BA54" s="153"/>
      <c r="BB54" s="153"/>
      <c r="BC54" s="153"/>
      <c r="BD54" s="153"/>
      <c r="BE54" s="153"/>
      <c r="BF54" s="153"/>
      <c r="BG54" s="153"/>
      <c r="BH54" s="153"/>
      <c r="BI54" s="153"/>
      <c r="BJ54" s="153"/>
      <c r="BK54" s="153"/>
      <c r="BL54" s="138"/>
      <c r="BM54" s="138"/>
      <c r="BN54" s="138"/>
      <c r="BO54" s="138"/>
      <c r="BP54" s="138"/>
      <c r="BQ54" s="138"/>
      <c r="BR54" s="138"/>
      <c r="BS54" s="138"/>
      <c r="BT54" s="138"/>
      <c r="BU54" s="138"/>
      <c r="BV54" s="138"/>
      <c r="BW54" s="138"/>
      <c r="BX54" s="138"/>
      <c r="BY54" s="138"/>
      <c r="BZ54" s="138"/>
    </row>
    <row r="55" spans="1:78" ht="17.100000000000001" customHeight="1" x14ac:dyDescent="0.25">
      <c r="A55" s="1469"/>
      <c r="B55" s="241" t="s">
        <v>148</v>
      </c>
      <c r="C55" s="79">
        <v>0</v>
      </c>
      <c r="D55" s="260">
        <v>0</v>
      </c>
      <c r="E55" s="261">
        <v>0</v>
      </c>
      <c r="F55" s="79">
        <v>1</v>
      </c>
      <c r="G55" s="130">
        <v>1</v>
      </c>
      <c r="H55" s="128">
        <v>1</v>
      </c>
      <c r="I55" s="262">
        <f>imp_activacion2/(final_trabaj_activacion2-inicio_trabaj_activacion2+1)</f>
        <v>0</v>
      </c>
      <c r="J55" s="263">
        <f>final_trabaj_activacion2+1</f>
        <v>2</v>
      </c>
      <c r="K55" s="264">
        <f>inicio_amortiz_activ2+años_amortiz_activ2*12</f>
        <v>14</v>
      </c>
      <c r="L55" s="1540"/>
      <c r="M55" s="1399"/>
      <c r="N55" s="1399"/>
      <c r="O55" s="1399"/>
      <c r="P55" s="1511"/>
      <c r="Q55" s="153"/>
      <c r="R55" s="153"/>
      <c r="S55" s="153"/>
      <c r="T55" s="153"/>
      <c r="U55" s="153"/>
      <c r="V55" s="1399"/>
      <c r="W55" s="1399"/>
      <c r="X55" s="1399"/>
      <c r="Y55" s="1399"/>
      <c r="Z55" s="1399"/>
      <c r="AA55" s="153"/>
      <c r="AB55" s="153"/>
      <c r="AC55" s="153"/>
      <c r="AD55" s="153"/>
      <c r="AE55" s="153"/>
      <c r="AF55" s="153"/>
      <c r="AG55" s="153"/>
      <c r="AH55" s="153"/>
      <c r="AI55" s="153"/>
      <c r="AJ55" s="153"/>
      <c r="AK55" s="153"/>
      <c r="AL55" s="153"/>
      <c r="AM55" s="153"/>
      <c r="AN55" s="153"/>
      <c r="AO55" s="153"/>
      <c r="AP55" s="153"/>
      <c r="AQ55" s="153"/>
      <c r="AR55" s="153"/>
      <c r="AS55" s="153"/>
      <c r="AT55" s="153"/>
      <c r="AU55" s="153"/>
      <c r="AV55" s="153"/>
      <c r="AW55" s="153"/>
      <c r="AX55" s="153"/>
      <c r="AY55" s="153"/>
      <c r="AZ55" s="153"/>
      <c r="BA55" s="153"/>
      <c r="BB55" s="153"/>
      <c r="BC55" s="153"/>
      <c r="BD55" s="153"/>
      <c r="BE55" s="153"/>
      <c r="BF55" s="153"/>
      <c r="BG55" s="153"/>
      <c r="BH55" s="153"/>
      <c r="BI55" s="153"/>
      <c r="BJ55" s="153"/>
      <c r="BK55" s="153"/>
      <c r="BL55" s="138"/>
      <c r="BM55" s="138"/>
      <c r="BN55" s="138"/>
      <c r="BO55" s="138"/>
      <c r="BP55" s="138"/>
      <c r="BQ55" s="138"/>
      <c r="BR55" s="138"/>
      <c r="BS55" s="138"/>
      <c r="BT55" s="138"/>
      <c r="BU55" s="138"/>
      <c r="BV55" s="138"/>
      <c r="BW55" s="138"/>
      <c r="BX55" s="138"/>
      <c r="BY55" s="138"/>
      <c r="BZ55" s="138"/>
    </row>
    <row r="56" spans="1:78" ht="24.95" customHeight="1" x14ac:dyDescent="0.25">
      <c r="A56" s="1469"/>
      <c r="B56" s="241" t="s">
        <v>149</v>
      </c>
      <c r="C56" s="82">
        <v>0</v>
      </c>
      <c r="D56" s="276">
        <v>0</v>
      </c>
      <c r="E56" s="277"/>
      <c r="F56" s="278">
        <f>años_amortiz_activ2</f>
        <v>1</v>
      </c>
      <c r="G56" s="60" t="s">
        <v>0</v>
      </c>
      <c r="H56" s="62" t="s">
        <v>0</v>
      </c>
      <c r="I56" s="279">
        <v>0</v>
      </c>
      <c r="J56" s="279">
        <f>J55</f>
        <v>2</v>
      </c>
      <c r="K56" s="280">
        <f>K55</f>
        <v>14</v>
      </c>
      <c r="L56" s="1541"/>
      <c r="M56" s="1512"/>
      <c r="N56" s="1512"/>
      <c r="O56" s="1512"/>
      <c r="P56" s="1513"/>
      <c r="Q56" s="153"/>
      <c r="R56" s="153"/>
      <c r="S56" s="153"/>
      <c r="T56" s="153"/>
      <c r="U56" s="153"/>
      <c r="V56" s="1399"/>
      <c r="W56" s="1399"/>
      <c r="X56" s="1399"/>
      <c r="Y56" s="1399"/>
      <c r="Z56" s="1399"/>
      <c r="AA56" s="153"/>
      <c r="AB56" s="153"/>
      <c r="AC56" s="153"/>
      <c r="AD56" s="153"/>
      <c r="AE56" s="153"/>
      <c r="AF56" s="153"/>
      <c r="AG56" s="153"/>
      <c r="AH56" s="153"/>
      <c r="AI56" s="153"/>
      <c r="AJ56" s="153"/>
      <c r="AK56" s="153"/>
      <c r="AL56" s="153"/>
      <c r="AM56" s="153"/>
      <c r="AN56" s="153"/>
      <c r="AO56" s="153"/>
      <c r="AP56" s="153"/>
      <c r="AQ56" s="153"/>
      <c r="AR56" s="153"/>
      <c r="AS56" s="153"/>
      <c r="AT56" s="153"/>
      <c r="AU56" s="153"/>
      <c r="AV56" s="153"/>
      <c r="AW56" s="153"/>
      <c r="AX56" s="153"/>
      <c r="AY56" s="153"/>
      <c r="AZ56" s="153"/>
      <c r="BA56" s="153"/>
      <c r="BB56" s="153"/>
      <c r="BC56" s="153"/>
      <c r="BD56" s="153"/>
      <c r="BE56" s="153"/>
      <c r="BF56" s="153"/>
      <c r="BG56" s="153"/>
      <c r="BH56" s="153"/>
      <c r="BI56" s="153"/>
      <c r="BJ56" s="153"/>
      <c r="BK56" s="153"/>
      <c r="BL56" s="138"/>
      <c r="BM56" s="138"/>
      <c r="BN56" s="138"/>
      <c r="BO56" s="138"/>
      <c r="BP56" s="138"/>
      <c r="BQ56" s="138"/>
      <c r="BR56" s="138"/>
      <c r="BS56" s="138"/>
      <c r="BT56" s="138"/>
      <c r="BU56" s="138"/>
      <c r="BV56" s="138"/>
      <c r="BW56" s="138"/>
      <c r="BX56" s="138"/>
      <c r="BY56" s="138"/>
      <c r="BZ56" s="138"/>
    </row>
    <row r="57" spans="1:78" x14ac:dyDescent="0.25">
      <c r="A57" s="153"/>
      <c r="B57" s="175"/>
      <c r="C57" s="281"/>
      <c r="D57" s="73"/>
      <c r="E57" s="73"/>
      <c r="F57" s="166"/>
      <c r="G57" s="153"/>
      <c r="H57" s="153"/>
      <c r="I57" s="153"/>
      <c r="J57" s="153"/>
      <c r="K57" s="153"/>
      <c r="L57" s="282"/>
      <c r="M57" s="282"/>
      <c r="N57" s="282"/>
      <c r="O57" s="282"/>
      <c r="P57" s="282"/>
      <c r="Q57" s="153"/>
      <c r="R57" s="153"/>
      <c r="S57" s="153"/>
      <c r="T57" s="153"/>
      <c r="U57" s="153"/>
      <c r="V57" s="153"/>
      <c r="W57" s="153"/>
      <c r="X57" s="153"/>
      <c r="Y57" s="153"/>
      <c r="Z57" s="153"/>
      <c r="AA57" s="153"/>
      <c r="AB57" s="153"/>
      <c r="AC57" s="153"/>
      <c r="AD57" s="153"/>
      <c r="AE57" s="153"/>
      <c r="AF57" s="153"/>
      <c r="AG57" s="153"/>
      <c r="AH57" s="153"/>
      <c r="AI57" s="153"/>
      <c r="AJ57" s="153"/>
      <c r="AK57" s="153"/>
      <c r="AL57" s="153"/>
      <c r="AM57" s="153"/>
      <c r="AN57" s="153"/>
      <c r="AO57" s="153"/>
      <c r="AP57" s="153"/>
      <c r="AQ57" s="153"/>
      <c r="AR57" s="153"/>
      <c r="AS57" s="153"/>
      <c r="AT57" s="153"/>
      <c r="AU57" s="153"/>
      <c r="AV57" s="153"/>
      <c r="AW57" s="153"/>
      <c r="AX57" s="153"/>
      <c r="AY57" s="153"/>
      <c r="AZ57" s="153"/>
      <c r="BA57" s="153"/>
      <c r="BB57" s="153"/>
      <c r="BC57" s="153"/>
      <c r="BD57" s="153"/>
      <c r="BE57" s="153"/>
      <c r="BF57" s="153"/>
      <c r="BG57" s="153"/>
      <c r="BH57" s="153"/>
      <c r="BI57" s="153"/>
      <c r="BJ57" s="153"/>
      <c r="BK57" s="153"/>
      <c r="BL57" s="138"/>
      <c r="BM57" s="138"/>
      <c r="BN57" s="138"/>
      <c r="BO57" s="138"/>
      <c r="BP57" s="138"/>
      <c r="BQ57" s="138"/>
      <c r="BR57" s="138"/>
      <c r="BS57" s="138"/>
      <c r="BT57" s="138"/>
      <c r="BU57" s="138"/>
      <c r="BV57" s="138"/>
      <c r="BW57" s="138"/>
      <c r="BX57" s="138"/>
      <c r="BY57" s="138"/>
      <c r="BZ57" s="138"/>
    </row>
    <row r="58" spans="1:78" ht="17.100000000000001" customHeight="1" thickBot="1" x14ac:dyDescent="0.3">
      <c r="A58" s="153"/>
      <c r="B58" s="175"/>
      <c r="C58" s="175"/>
      <c r="D58" s="175"/>
      <c r="E58" s="175"/>
      <c r="F58" s="153"/>
      <c r="G58" s="153"/>
      <c r="H58" s="153"/>
      <c r="I58" s="153"/>
      <c r="J58" s="153"/>
      <c r="K58" s="153"/>
      <c r="L58" s="153"/>
      <c r="M58" s="153"/>
      <c r="N58" s="153"/>
      <c r="O58" s="153"/>
      <c r="P58" s="153"/>
      <c r="Q58" s="153"/>
      <c r="R58" s="153"/>
      <c r="S58" s="153"/>
      <c r="T58" s="153"/>
      <c r="U58" s="153"/>
      <c r="V58" s="153"/>
      <c r="W58" s="153"/>
      <c r="X58" s="153"/>
      <c r="Y58" s="153"/>
      <c r="Z58" s="153"/>
      <c r="AA58" s="153"/>
      <c r="AB58" s="153"/>
      <c r="AC58" s="153"/>
      <c r="AD58" s="153"/>
      <c r="AE58" s="153"/>
      <c r="AF58" s="153"/>
      <c r="AG58" s="153"/>
      <c r="AH58" s="153"/>
      <c r="AI58" s="153"/>
      <c r="AJ58" s="153"/>
      <c r="AK58" s="153"/>
      <c r="AL58" s="153"/>
      <c r="AM58" s="153"/>
      <c r="AN58" s="153"/>
      <c r="AO58" s="153"/>
      <c r="AP58" s="153"/>
      <c r="AQ58" s="153"/>
      <c r="AR58" s="153"/>
      <c r="AS58" s="153"/>
      <c r="AT58" s="153"/>
      <c r="AU58" s="153"/>
      <c r="AV58" s="153"/>
      <c r="AW58" s="153"/>
      <c r="AX58" s="153"/>
      <c r="AY58" s="153"/>
      <c r="AZ58" s="153"/>
      <c r="BA58" s="153"/>
      <c r="BB58" s="153"/>
      <c r="BC58" s="153"/>
      <c r="BD58" s="153"/>
      <c r="BE58" s="153"/>
      <c r="BF58" s="153"/>
      <c r="BG58" s="153"/>
      <c r="BH58" s="153"/>
      <c r="BI58" s="153"/>
      <c r="BJ58" s="153"/>
      <c r="BK58" s="153"/>
      <c r="BL58" s="138"/>
      <c r="BM58" s="138"/>
      <c r="BN58" s="138"/>
      <c r="BO58" s="138"/>
      <c r="BP58" s="138"/>
      <c r="BQ58" s="138"/>
      <c r="BR58" s="138"/>
      <c r="BS58" s="138"/>
      <c r="BT58" s="138"/>
      <c r="BU58" s="138"/>
      <c r="BV58" s="138"/>
      <c r="BW58" s="138"/>
      <c r="BX58" s="138"/>
      <c r="BY58" s="138"/>
      <c r="BZ58" s="138"/>
    </row>
    <row r="59" spans="1:78" ht="44.1" customHeight="1" thickBot="1" x14ac:dyDescent="0.3">
      <c r="A59" s="1456" t="s">
        <v>150</v>
      </c>
      <c r="B59" s="1424"/>
      <c r="C59" s="175"/>
      <c r="D59" s="175"/>
      <c r="E59" s="175"/>
      <c r="F59" s="153"/>
      <c r="G59" s="153"/>
      <c r="H59" s="153"/>
      <c r="I59" s="153"/>
      <c r="J59" s="153"/>
      <c r="K59" s="153"/>
      <c r="L59" s="153"/>
      <c r="M59" s="153"/>
      <c r="N59" s="153"/>
      <c r="O59" s="153"/>
      <c r="P59" s="153"/>
      <c r="Q59" s="153"/>
      <c r="R59" s="153"/>
      <c r="S59" s="153"/>
      <c r="T59" s="153"/>
      <c r="U59" s="153"/>
      <c r="V59" s="153"/>
      <c r="W59" s="153"/>
      <c r="X59" s="153"/>
      <c r="Y59" s="153"/>
      <c r="Z59" s="153"/>
      <c r="AA59" s="153"/>
      <c r="AB59" s="153"/>
      <c r="AC59" s="153"/>
      <c r="AD59" s="153"/>
      <c r="AE59" s="153"/>
      <c r="AF59" s="153"/>
      <c r="AG59" s="153"/>
      <c r="AH59" s="153"/>
      <c r="AI59" s="153"/>
      <c r="AJ59" s="153"/>
      <c r="AK59" s="153"/>
      <c r="AL59" s="153"/>
      <c r="AM59" s="153"/>
      <c r="AN59" s="153"/>
      <c r="AO59" s="153"/>
      <c r="AP59" s="153"/>
      <c r="AQ59" s="153"/>
      <c r="AR59" s="153"/>
      <c r="AS59" s="153"/>
      <c r="AT59" s="153"/>
      <c r="AU59" s="153"/>
      <c r="AV59" s="153"/>
      <c r="AW59" s="153"/>
      <c r="AX59" s="153"/>
      <c r="AY59" s="153"/>
      <c r="AZ59" s="153"/>
      <c r="BA59" s="153"/>
      <c r="BB59" s="153"/>
      <c r="BC59" s="153"/>
      <c r="BD59" s="153"/>
      <c r="BE59" s="153"/>
      <c r="BF59" s="153"/>
      <c r="BG59" s="153"/>
      <c r="BH59" s="153"/>
      <c r="BI59" s="153"/>
      <c r="BJ59" s="153"/>
      <c r="BK59" s="153"/>
      <c r="BL59" s="138"/>
      <c r="BM59" s="138"/>
      <c r="BN59" s="138"/>
      <c r="BO59" s="138"/>
      <c r="BP59" s="138"/>
      <c r="BQ59" s="138"/>
      <c r="BR59" s="138"/>
      <c r="BS59" s="138"/>
      <c r="BT59" s="138"/>
      <c r="BU59" s="138"/>
      <c r="BV59" s="138"/>
      <c r="BW59" s="138"/>
      <c r="BX59" s="138"/>
      <c r="BY59" s="138"/>
      <c r="BZ59" s="138"/>
    </row>
    <row r="60" spans="1:78" ht="12.95" customHeight="1" x14ac:dyDescent="0.35">
      <c r="A60" s="283"/>
      <c r="B60" s="284"/>
      <c r="C60" s="175"/>
      <c r="D60" s="175"/>
      <c r="E60" s="175"/>
      <c r="F60" s="153"/>
      <c r="G60" s="153"/>
      <c r="H60" s="153"/>
      <c r="I60" s="153"/>
      <c r="J60" s="153"/>
      <c r="K60" s="153"/>
      <c r="L60" s="153"/>
      <c r="M60" s="153"/>
      <c r="N60" s="153"/>
      <c r="O60" s="153"/>
      <c r="P60" s="153"/>
      <c r="Q60" s="153"/>
      <c r="R60" s="153"/>
      <c r="S60" s="153"/>
      <c r="T60" s="153"/>
      <c r="U60" s="153"/>
      <c r="V60" s="153"/>
      <c r="W60" s="153"/>
      <c r="X60" s="153"/>
      <c r="Y60" s="153"/>
      <c r="Z60" s="153"/>
      <c r="AA60" s="153"/>
      <c r="AB60" s="153"/>
      <c r="AC60" s="153"/>
      <c r="AD60" s="153"/>
      <c r="AE60" s="153"/>
      <c r="AF60" s="153"/>
      <c r="AG60" s="153"/>
      <c r="AH60" s="153"/>
      <c r="AI60" s="153"/>
      <c r="AJ60" s="153"/>
      <c r="AK60" s="153"/>
      <c r="AL60" s="153"/>
      <c r="AM60" s="153"/>
      <c r="AN60" s="153"/>
      <c r="AO60" s="153"/>
      <c r="AP60" s="153"/>
      <c r="AQ60" s="153"/>
      <c r="AR60" s="153"/>
      <c r="AS60" s="153"/>
      <c r="AT60" s="153"/>
      <c r="AU60" s="153"/>
      <c r="AV60" s="153"/>
      <c r="AW60" s="153"/>
      <c r="AX60" s="153"/>
      <c r="AY60" s="153"/>
      <c r="AZ60" s="153"/>
      <c r="BA60" s="153"/>
      <c r="BB60" s="153"/>
      <c r="BC60" s="153"/>
      <c r="BD60" s="153"/>
      <c r="BE60" s="153"/>
      <c r="BF60" s="153"/>
      <c r="BG60" s="153"/>
      <c r="BH60" s="153"/>
      <c r="BI60" s="153"/>
      <c r="BJ60" s="153"/>
      <c r="BK60" s="153"/>
      <c r="BL60" s="138"/>
      <c r="BM60" s="138"/>
      <c r="BN60" s="138"/>
      <c r="BO60" s="138"/>
      <c r="BP60" s="138"/>
      <c r="BQ60" s="138"/>
      <c r="BR60" s="138"/>
      <c r="BS60" s="138"/>
      <c r="BT60" s="138"/>
      <c r="BU60" s="138"/>
      <c r="BV60" s="138"/>
      <c r="BW60" s="138"/>
      <c r="BX60" s="138"/>
      <c r="BY60" s="138"/>
      <c r="BZ60" s="138"/>
    </row>
    <row r="61" spans="1:78" x14ac:dyDescent="0.25">
      <c r="A61" s="153"/>
      <c r="B61" s="175"/>
      <c r="C61" s="175"/>
      <c r="D61" s="175"/>
      <c r="E61" s="175"/>
      <c r="F61" s="153"/>
      <c r="G61" s="153"/>
      <c r="H61" s="153"/>
      <c r="I61" s="153"/>
      <c r="J61" s="153"/>
      <c r="K61" s="153"/>
      <c r="L61" s="153"/>
      <c r="M61" s="153"/>
      <c r="N61" s="153"/>
      <c r="O61" s="153"/>
      <c r="P61" s="153"/>
      <c r="Q61" s="153"/>
      <c r="R61" s="153"/>
      <c r="S61" s="153"/>
      <c r="T61" s="153"/>
      <c r="U61" s="153"/>
      <c r="V61" s="153"/>
      <c r="W61" s="153"/>
      <c r="X61" s="153"/>
      <c r="Y61" s="153"/>
      <c r="Z61" s="153"/>
      <c r="AA61" s="153"/>
      <c r="AB61" s="153"/>
      <c r="AC61" s="153"/>
      <c r="AD61" s="153"/>
      <c r="AE61" s="153"/>
      <c r="AF61" s="153"/>
      <c r="AG61" s="153"/>
      <c r="AH61" s="153"/>
      <c r="AI61" s="153"/>
      <c r="AJ61" s="153"/>
      <c r="AK61" s="153"/>
      <c r="AL61" s="153"/>
      <c r="AM61" s="153"/>
      <c r="AN61" s="153"/>
      <c r="AO61" s="153"/>
      <c r="AP61" s="153"/>
      <c r="AQ61" s="153"/>
      <c r="AR61" s="153"/>
      <c r="AS61" s="153"/>
      <c r="AT61" s="153"/>
      <c r="AU61" s="153"/>
      <c r="AV61" s="153"/>
      <c r="AW61" s="153"/>
      <c r="AX61" s="153"/>
      <c r="AY61" s="153"/>
      <c r="AZ61" s="153"/>
      <c r="BA61" s="153"/>
      <c r="BB61" s="153"/>
      <c r="BC61" s="153"/>
      <c r="BD61" s="153"/>
      <c r="BE61" s="153"/>
      <c r="BF61" s="153"/>
      <c r="BG61" s="153"/>
      <c r="BH61" s="153"/>
      <c r="BI61" s="153"/>
      <c r="BJ61" s="153"/>
      <c r="BK61" s="153"/>
      <c r="BL61" s="138"/>
      <c r="BM61" s="138"/>
      <c r="BN61" s="138"/>
      <c r="BO61" s="138"/>
      <c r="BP61" s="138"/>
      <c r="BQ61" s="138"/>
      <c r="BR61" s="138"/>
      <c r="BS61" s="138"/>
      <c r="BT61" s="138"/>
      <c r="BU61" s="138"/>
      <c r="BV61" s="138"/>
      <c r="BW61" s="138"/>
      <c r="BX61" s="138"/>
      <c r="BY61" s="138"/>
      <c r="BZ61" s="138"/>
    </row>
    <row r="62" spans="1:78" s="8" customFormat="1" ht="38.1" customHeight="1" x14ac:dyDescent="0.25">
      <c r="A62" s="285"/>
      <c r="B62" s="10" t="s">
        <v>151</v>
      </c>
      <c r="C62" s="22" t="s">
        <v>152</v>
      </c>
      <c r="D62" s="286" t="s">
        <v>128</v>
      </c>
      <c r="E62" s="287" t="s">
        <v>153</v>
      </c>
      <c r="F62" s="23" t="s">
        <v>154</v>
      </c>
      <c r="G62" s="24" t="s">
        <v>155</v>
      </c>
      <c r="H62" s="1474" t="s">
        <v>30</v>
      </c>
      <c r="I62" s="1399"/>
      <c r="J62" s="1399"/>
      <c r="K62" s="1399"/>
      <c r="L62" s="1399"/>
      <c r="M62" s="1399"/>
      <c r="N62" s="1399"/>
      <c r="O62" s="1399"/>
      <c r="P62" s="1399"/>
      <c r="Q62" s="288"/>
      <c r="R62" s="288"/>
      <c r="S62" s="288"/>
      <c r="T62" s="288"/>
      <c r="U62" s="288"/>
      <c r="V62" s="288"/>
      <c r="W62" s="288"/>
      <c r="X62" s="288"/>
      <c r="Y62" s="288"/>
      <c r="Z62" s="288"/>
      <c r="AA62" s="288"/>
      <c r="AB62" s="288"/>
      <c r="AC62" s="288"/>
      <c r="AD62" s="288"/>
      <c r="AE62" s="288"/>
      <c r="AF62" s="288"/>
      <c r="AG62" s="288"/>
      <c r="AH62" s="288"/>
      <c r="AI62" s="288"/>
      <c r="AJ62" s="288"/>
      <c r="AK62" s="288"/>
      <c r="AL62" s="288"/>
      <c r="AM62" s="288"/>
      <c r="AN62" s="288"/>
      <c r="AO62" s="288"/>
      <c r="AP62" s="288"/>
      <c r="AQ62" s="288"/>
      <c r="AR62" s="288"/>
      <c r="AS62" s="288"/>
      <c r="AT62" s="288"/>
      <c r="AU62" s="288"/>
      <c r="AV62" s="288"/>
      <c r="AW62" s="288"/>
      <c r="AX62" s="288"/>
      <c r="AY62" s="288"/>
      <c r="AZ62" s="288"/>
      <c r="BA62" s="288"/>
      <c r="BB62" s="288"/>
      <c r="BC62" s="288"/>
      <c r="BD62" s="288"/>
      <c r="BE62" s="288"/>
      <c r="BF62" s="288"/>
      <c r="BG62" s="288"/>
      <c r="BH62" s="288"/>
      <c r="BI62" s="288"/>
      <c r="BJ62" s="289"/>
      <c r="BK62" s="288"/>
      <c r="BL62" s="288"/>
      <c r="BM62" s="288"/>
      <c r="BN62" s="290"/>
      <c r="BO62" s="290"/>
      <c r="BP62" s="290"/>
      <c r="BQ62" s="290"/>
      <c r="BR62" s="290"/>
      <c r="BS62" s="290"/>
      <c r="BT62" s="290"/>
      <c r="BU62" s="290"/>
      <c r="BV62" s="290"/>
      <c r="BW62" s="290"/>
      <c r="BX62" s="138"/>
      <c r="BY62" s="138"/>
      <c r="BZ62" s="138"/>
    </row>
    <row r="63" spans="1:78" ht="65.099999999999994" customHeight="1" x14ac:dyDescent="0.25">
      <c r="A63" s="153"/>
      <c r="B63" s="21" t="s">
        <v>156</v>
      </c>
      <c r="C63" s="291">
        <v>0</v>
      </c>
      <c r="D63" s="83">
        <v>1000</v>
      </c>
      <c r="E63" s="292">
        <f>D63</f>
        <v>1000</v>
      </c>
      <c r="F63" s="132">
        <v>1000</v>
      </c>
      <c r="G63" s="293">
        <f>D63/F63</f>
        <v>1</v>
      </c>
      <c r="H63" s="1486" t="s">
        <v>157</v>
      </c>
      <c r="I63" s="1465"/>
      <c r="J63" s="1465"/>
      <c r="K63" s="1465"/>
      <c r="L63" s="1465"/>
      <c r="M63" s="1465"/>
      <c r="N63" s="1465"/>
      <c r="O63" s="1465"/>
      <c r="P63" s="1466"/>
      <c r="Q63" s="153"/>
      <c r="R63" s="153"/>
      <c r="S63" s="153"/>
      <c r="T63" s="153"/>
      <c r="U63" s="153"/>
      <c r="V63" s="153"/>
      <c r="W63" s="153"/>
      <c r="X63" s="153"/>
      <c r="Y63" s="153"/>
      <c r="Z63" s="153"/>
      <c r="AA63" s="153"/>
      <c r="AB63" s="153"/>
      <c r="AC63" s="153"/>
      <c r="AD63" s="153"/>
      <c r="AE63" s="153"/>
      <c r="AF63" s="153"/>
      <c r="AG63" s="153"/>
      <c r="AH63" s="153"/>
      <c r="AI63" s="153"/>
      <c r="AJ63" s="153"/>
      <c r="AK63" s="153"/>
      <c r="AL63" s="153"/>
      <c r="AM63" s="153"/>
      <c r="AN63" s="153"/>
      <c r="AO63" s="153"/>
      <c r="AP63" s="153"/>
      <c r="AQ63" s="153"/>
      <c r="AR63" s="153"/>
      <c r="AS63" s="153"/>
      <c r="AT63" s="153"/>
      <c r="AU63" s="153"/>
      <c r="AV63" s="153"/>
      <c r="AW63" s="153"/>
      <c r="AX63" s="153"/>
      <c r="AY63" s="153"/>
      <c r="AZ63" s="153"/>
      <c r="BA63" s="153"/>
      <c r="BB63" s="153"/>
      <c r="BC63" s="153"/>
      <c r="BD63" s="153"/>
      <c r="BE63" s="153"/>
      <c r="BF63" s="153"/>
      <c r="BG63" s="153"/>
      <c r="BH63" s="153"/>
      <c r="BI63" s="153"/>
      <c r="BJ63" s="181"/>
      <c r="BK63" s="138"/>
      <c r="BL63" s="156"/>
      <c r="BM63" s="156"/>
      <c r="BN63" s="156"/>
      <c r="BO63" s="156"/>
      <c r="BP63" s="156"/>
      <c r="BQ63" s="138"/>
      <c r="BR63" s="138"/>
      <c r="BS63" s="138"/>
      <c r="BT63" s="138"/>
      <c r="BU63" s="138"/>
      <c r="BV63" s="138"/>
      <c r="BW63" s="138"/>
      <c r="BX63" s="138"/>
      <c r="BY63" s="138"/>
      <c r="BZ63" s="138"/>
    </row>
    <row r="64" spans="1:78" x14ac:dyDescent="0.25">
      <c r="A64" s="153"/>
      <c r="B64" s="138"/>
      <c r="C64" s="294"/>
      <c r="D64" s="295"/>
      <c r="E64" s="296"/>
      <c r="F64" s="296"/>
      <c r="G64" s="296" t="s">
        <v>0</v>
      </c>
      <c r="H64" s="296"/>
      <c r="I64" s="297"/>
      <c r="J64" s="297"/>
      <c r="K64" s="297"/>
      <c r="L64" s="297"/>
      <c r="M64" s="297"/>
      <c r="N64" s="297"/>
      <c r="O64" s="297"/>
      <c r="P64" s="297"/>
      <c r="Q64" s="153"/>
      <c r="R64" s="153"/>
      <c r="S64" s="153"/>
      <c r="T64" s="153"/>
      <c r="U64" s="153"/>
      <c r="V64" s="153"/>
      <c r="W64" s="153"/>
      <c r="X64" s="153"/>
      <c r="Y64" s="153"/>
      <c r="Z64" s="153"/>
      <c r="AA64" s="153"/>
      <c r="AB64" s="153"/>
      <c r="AC64" s="153"/>
      <c r="AD64" s="153"/>
      <c r="AE64" s="153"/>
      <c r="AF64" s="153"/>
      <c r="AG64" s="153"/>
      <c r="AH64" s="153"/>
      <c r="AI64" s="153"/>
      <c r="AJ64" s="153"/>
      <c r="AK64" s="153"/>
      <c r="AL64" s="153"/>
      <c r="AM64" s="153"/>
      <c r="AN64" s="153"/>
      <c r="AO64" s="153"/>
      <c r="AP64" s="153"/>
      <c r="AQ64" s="153"/>
      <c r="AR64" s="153"/>
      <c r="AS64" s="153"/>
      <c r="AT64" s="153"/>
      <c r="AU64" s="153"/>
      <c r="AV64" s="153"/>
      <c r="AW64" s="153"/>
      <c r="AX64" s="153"/>
      <c r="AY64" s="153"/>
      <c r="AZ64" s="153"/>
      <c r="BA64" s="153"/>
      <c r="BB64" s="153"/>
      <c r="BC64" s="153"/>
      <c r="BD64" s="153"/>
      <c r="BE64" s="153"/>
      <c r="BF64" s="153"/>
      <c r="BG64" s="153"/>
      <c r="BH64" s="153"/>
      <c r="BI64" s="153"/>
      <c r="BJ64" s="153"/>
      <c r="BK64" s="153"/>
      <c r="BL64" s="138"/>
      <c r="BM64" s="138"/>
      <c r="BN64" s="138"/>
      <c r="BO64" s="138"/>
      <c r="BP64" s="138"/>
      <c r="BQ64" s="138"/>
      <c r="BR64" s="138"/>
      <c r="BS64" s="138"/>
      <c r="BT64" s="138"/>
      <c r="BU64" s="138"/>
      <c r="BV64" s="138"/>
      <c r="BW64" s="138"/>
      <c r="BX64" s="138"/>
      <c r="BY64" s="138"/>
      <c r="BZ64" s="138"/>
    </row>
    <row r="65" spans="1:78" s="7" customFormat="1" ht="47.1" customHeight="1" x14ac:dyDescent="0.25">
      <c r="A65" s="298"/>
      <c r="B65" s="299" t="s">
        <v>158</v>
      </c>
      <c r="C65" s="300" t="s">
        <v>159</v>
      </c>
      <c r="D65" s="286" t="s">
        <v>29</v>
      </c>
      <c r="E65" s="300" t="s">
        <v>160</v>
      </c>
      <c r="F65" s="301" t="s">
        <v>161</v>
      </c>
      <c r="G65" s="302" t="s">
        <v>162</v>
      </c>
      <c r="H65" s="303" t="s">
        <v>163</v>
      </c>
      <c r="I65" s="1453" t="s">
        <v>30</v>
      </c>
      <c r="J65" s="1454"/>
      <c r="K65" s="1454"/>
      <c r="L65" s="1454"/>
      <c r="M65" s="1454"/>
      <c r="N65" s="1454"/>
      <c r="O65" s="1454"/>
      <c r="P65" s="1455"/>
      <c r="Q65" s="304"/>
      <c r="R65" s="304"/>
      <c r="S65" s="304"/>
      <c r="T65" s="304"/>
      <c r="U65" s="304"/>
      <c r="V65" s="304"/>
      <c r="W65" s="304"/>
      <c r="X65" s="304"/>
      <c r="Y65" s="304"/>
      <c r="Z65" s="304"/>
      <c r="AA65" s="304"/>
      <c r="AB65" s="304"/>
      <c r="AC65" s="304"/>
      <c r="AD65" s="304"/>
      <c r="AE65" s="304"/>
      <c r="AF65" s="304"/>
      <c r="AG65" s="304"/>
      <c r="AH65" s="304"/>
      <c r="AI65" s="304"/>
      <c r="AJ65" s="304"/>
      <c r="AK65" s="304"/>
      <c r="AL65" s="304"/>
      <c r="AM65" s="304"/>
      <c r="AN65" s="304"/>
      <c r="AO65" s="304"/>
      <c r="AP65" s="304"/>
      <c r="AQ65" s="304"/>
      <c r="AR65" s="304"/>
      <c r="AS65" s="304"/>
      <c r="AT65" s="304"/>
      <c r="AU65" s="304"/>
      <c r="AV65" s="304"/>
      <c r="AW65" s="304"/>
      <c r="AX65" s="304"/>
      <c r="AY65" s="304"/>
      <c r="AZ65" s="304"/>
      <c r="BA65" s="304"/>
      <c r="BB65" s="304"/>
      <c r="BC65" s="304"/>
      <c r="BD65" s="304"/>
      <c r="BE65" s="304"/>
      <c r="BF65" s="304"/>
      <c r="BG65" s="304"/>
      <c r="BH65" s="304"/>
      <c r="BI65" s="304"/>
      <c r="BJ65" s="304"/>
      <c r="BK65" s="304"/>
      <c r="BL65" s="305"/>
      <c r="BM65" s="306"/>
      <c r="BN65" s="306"/>
      <c r="BO65" s="306"/>
      <c r="BP65" s="306"/>
      <c r="BQ65" s="306"/>
      <c r="BR65" s="306"/>
      <c r="BS65" s="306"/>
      <c r="BT65" s="138"/>
      <c r="BU65" s="138"/>
      <c r="BV65" s="138"/>
      <c r="BW65" s="138"/>
      <c r="BX65" s="138"/>
      <c r="BY65" s="138"/>
      <c r="BZ65" s="138"/>
    </row>
    <row r="66" spans="1:78" ht="17.100000000000001" customHeight="1" x14ac:dyDescent="0.25">
      <c r="A66" s="1468"/>
      <c r="B66" s="307" t="s">
        <v>164</v>
      </c>
      <c r="C66" s="84">
        <v>1</v>
      </c>
      <c r="D66" s="84">
        <v>0</v>
      </c>
      <c r="E66" s="85">
        <v>0</v>
      </c>
      <c r="F66" s="85">
        <v>1</v>
      </c>
      <c r="G66" s="308">
        <f>inicio_p1+carencia_p1+meses_amortiz_p1</f>
        <v>2</v>
      </c>
      <c r="H66" s="87">
        <v>0.01</v>
      </c>
      <c r="I66" s="1508" t="s">
        <v>165</v>
      </c>
      <c r="J66" s="1501"/>
      <c r="K66" s="1501"/>
      <c r="L66" s="1501"/>
      <c r="M66" s="1501"/>
      <c r="N66" s="1501"/>
      <c r="O66" s="1501"/>
      <c r="P66" s="1502"/>
      <c r="Q66" s="153"/>
      <c r="R66" s="153"/>
      <c r="S66" s="153"/>
      <c r="T66" s="153"/>
      <c r="U66" s="153"/>
      <c r="V66" s="153"/>
      <c r="W66" s="153"/>
      <c r="X66" s="153"/>
      <c r="Y66" s="153"/>
      <c r="Z66" s="153"/>
      <c r="AA66" s="153"/>
      <c r="AB66" s="153"/>
      <c r="AC66" s="153"/>
      <c r="AD66" s="153"/>
      <c r="AE66" s="153"/>
      <c r="AF66" s="153"/>
      <c r="AG66" s="153"/>
      <c r="AH66" s="153"/>
      <c r="AI66" s="153"/>
      <c r="AJ66" s="153"/>
      <c r="AK66" s="153"/>
      <c r="AL66" s="153"/>
      <c r="AM66" s="153"/>
      <c r="AN66" s="153"/>
      <c r="AO66" s="153"/>
      <c r="AP66" s="153"/>
      <c r="AQ66" s="153"/>
      <c r="AR66" s="153"/>
      <c r="AS66" s="153"/>
      <c r="AT66" s="153"/>
      <c r="AU66" s="153"/>
      <c r="AV66" s="153"/>
      <c r="AW66" s="153"/>
      <c r="AX66" s="153"/>
      <c r="AY66" s="153"/>
      <c r="AZ66" s="153"/>
      <c r="BA66" s="153"/>
      <c r="BB66" s="153"/>
      <c r="BC66" s="153"/>
      <c r="BD66" s="153"/>
      <c r="BE66" s="153"/>
      <c r="BF66" s="153"/>
      <c r="BG66" s="153"/>
      <c r="BH66" s="153"/>
      <c r="BI66" s="153"/>
      <c r="BJ66" s="153"/>
      <c r="BK66" s="153"/>
      <c r="BL66" s="138"/>
      <c r="BM66" s="138"/>
      <c r="BN66" s="138"/>
      <c r="BO66" s="138"/>
      <c r="BP66" s="138"/>
      <c r="BQ66" s="138"/>
      <c r="BR66" s="138"/>
      <c r="BS66" s="138"/>
      <c r="BT66" s="138"/>
      <c r="BU66" s="138"/>
      <c r="BV66" s="138"/>
      <c r="BW66" s="138"/>
      <c r="BX66" s="138"/>
      <c r="BY66" s="138"/>
      <c r="BZ66" s="138"/>
    </row>
    <row r="67" spans="1:78" ht="27" customHeight="1" x14ac:dyDescent="0.25">
      <c r="A67" s="1469"/>
      <c r="B67" s="309" t="s">
        <v>166</v>
      </c>
      <c r="C67" s="78">
        <v>1</v>
      </c>
      <c r="D67" s="78">
        <v>0</v>
      </c>
      <c r="E67" s="86">
        <v>0</v>
      </c>
      <c r="F67" s="86">
        <v>1</v>
      </c>
      <c r="G67" s="310">
        <f>inicio_p2+carencia_p2+meses_amortiz_p2</f>
        <v>2</v>
      </c>
      <c r="H67" s="88">
        <v>0</v>
      </c>
      <c r="I67" s="1518" t="s">
        <v>167</v>
      </c>
      <c r="J67" s="1481"/>
      <c r="K67" s="1481"/>
      <c r="L67" s="1481"/>
      <c r="M67" s="1481"/>
      <c r="N67" s="1481"/>
      <c r="O67" s="1481"/>
      <c r="P67" s="1505"/>
      <c r="Q67" s="153"/>
      <c r="R67" s="153"/>
      <c r="S67" s="153"/>
      <c r="T67" s="153"/>
      <c r="U67" s="153"/>
      <c r="V67" s="153"/>
      <c r="W67" s="153"/>
      <c r="X67" s="153"/>
      <c r="Y67" s="153"/>
      <c r="Z67" s="153"/>
      <c r="AA67" s="153"/>
      <c r="AB67" s="153"/>
      <c r="AC67" s="153"/>
      <c r="AD67" s="153"/>
      <c r="AE67" s="153"/>
      <c r="AF67" s="153"/>
      <c r="AG67" s="153"/>
      <c r="AH67" s="153"/>
      <c r="AI67" s="153"/>
      <c r="AJ67" s="153"/>
      <c r="AK67" s="153"/>
      <c r="AL67" s="153"/>
      <c r="AM67" s="153"/>
      <c r="AN67" s="153"/>
      <c r="AO67" s="153"/>
      <c r="AP67" s="153"/>
      <c r="AQ67" s="153"/>
      <c r="AR67" s="153"/>
      <c r="AS67" s="153"/>
      <c r="AT67" s="153"/>
      <c r="AU67" s="153"/>
      <c r="AV67" s="153"/>
      <c r="AW67" s="153"/>
      <c r="AX67" s="153"/>
      <c r="AY67" s="153"/>
      <c r="AZ67" s="153"/>
      <c r="BA67" s="153"/>
      <c r="BB67" s="153"/>
      <c r="BC67" s="153"/>
      <c r="BD67" s="153"/>
      <c r="BE67" s="153"/>
      <c r="BF67" s="153"/>
      <c r="BG67" s="153"/>
      <c r="BH67" s="153"/>
      <c r="BI67" s="153"/>
      <c r="BJ67" s="153"/>
      <c r="BK67" s="153"/>
      <c r="BL67" s="138"/>
      <c r="BM67" s="138"/>
      <c r="BN67" s="138"/>
      <c r="BO67" s="138"/>
      <c r="BP67" s="138"/>
      <c r="BQ67" s="138"/>
      <c r="BR67" s="138"/>
      <c r="BS67" s="138"/>
      <c r="BT67" s="138"/>
      <c r="BU67" s="138"/>
      <c r="BV67" s="138"/>
      <c r="BW67" s="138"/>
      <c r="BX67" s="138"/>
      <c r="BY67" s="138"/>
      <c r="BZ67" s="138"/>
    </row>
    <row r="68" spans="1:78" x14ac:dyDescent="0.25">
      <c r="A68" s="153"/>
      <c r="B68" s="311"/>
      <c r="C68" s="312"/>
      <c r="D68" s="138"/>
      <c r="E68" s="156"/>
      <c r="F68" s="138"/>
      <c r="G68" s="138"/>
      <c r="H68" s="138"/>
      <c r="I68" s="153"/>
      <c r="J68" s="153"/>
      <c r="K68" s="153"/>
      <c r="L68" s="153"/>
      <c r="M68" s="153"/>
      <c r="N68" s="153"/>
      <c r="O68" s="153"/>
      <c r="P68" s="153"/>
      <c r="Q68" s="153"/>
      <c r="R68" s="153"/>
      <c r="S68" s="153"/>
      <c r="T68" s="153"/>
      <c r="U68" s="153"/>
      <c r="V68" s="153"/>
      <c r="W68" s="153"/>
      <c r="X68" s="153"/>
      <c r="Y68" s="153"/>
      <c r="Z68" s="153"/>
      <c r="AA68" s="153"/>
      <c r="AB68" s="153"/>
      <c r="AC68" s="153"/>
      <c r="AD68" s="153"/>
      <c r="AE68" s="153"/>
      <c r="AF68" s="153"/>
      <c r="AG68" s="153"/>
      <c r="AH68" s="153"/>
      <c r="AI68" s="153"/>
      <c r="AJ68" s="153"/>
      <c r="AK68" s="153"/>
      <c r="AL68" s="153"/>
      <c r="AM68" s="153"/>
      <c r="AN68" s="153"/>
      <c r="AO68" s="153"/>
      <c r="AP68" s="153"/>
      <c r="AQ68" s="153"/>
      <c r="AR68" s="153"/>
      <c r="AS68" s="153"/>
      <c r="AT68" s="153"/>
      <c r="AU68" s="153"/>
      <c r="AV68" s="153"/>
      <c r="AW68" s="153"/>
      <c r="AX68" s="153"/>
      <c r="AY68" s="153"/>
      <c r="AZ68" s="153"/>
      <c r="BA68" s="153"/>
      <c r="BB68" s="153"/>
      <c r="BC68" s="153"/>
      <c r="BD68" s="153"/>
      <c r="BE68" s="153"/>
      <c r="BF68" s="153"/>
      <c r="BG68" s="153"/>
      <c r="BH68" s="153"/>
      <c r="BI68" s="153"/>
      <c r="BJ68" s="153"/>
      <c r="BK68" s="153"/>
      <c r="BL68" s="138"/>
      <c r="BM68" s="138"/>
      <c r="BN68" s="138"/>
      <c r="BO68" s="138"/>
      <c r="BP68" s="138"/>
      <c r="BQ68" s="138"/>
      <c r="BR68" s="138"/>
      <c r="BS68" s="138"/>
      <c r="BT68" s="138"/>
      <c r="BU68" s="138"/>
      <c r="BV68" s="138"/>
      <c r="BW68" s="138"/>
      <c r="BX68" s="138"/>
      <c r="BY68" s="138"/>
      <c r="BZ68" s="138"/>
    </row>
    <row r="69" spans="1:78" ht="33" customHeight="1" x14ac:dyDescent="0.25">
      <c r="A69" s="153"/>
      <c r="B69" s="1499" t="s">
        <v>168</v>
      </c>
      <c r="C69" s="313" t="s">
        <v>29</v>
      </c>
      <c r="D69" s="314" t="s">
        <v>169</v>
      </c>
      <c r="E69" s="1494" t="s">
        <v>30</v>
      </c>
      <c r="F69" s="1454"/>
      <c r="G69" s="1454"/>
      <c r="H69" s="1454"/>
      <c r="I69" s="1454"/>
      <c r="J69" s="1454"/>
      <c r="K69" s="1454"/>
      <c r="L69" s="1454"/>
      <c r="M69" s="1454"/>
      <c r="N69" s="1454"/>
      <c r="O69" s="1454"/>
      <c r="P69" s="1455"/>
      <c r="Q69" s="153"/>
      <c r="R69" s="153"/>
      <c r="S69" s="153"/>
      <c r="T69" s="153"/>
      <c r="U69" s="153"/>
      <c r="V69" s="153"/>
      <c r="W69" s="153"/>
      <c r="X69" s="153"/>
      <c r="Y69" s="153"/>
      <c r="Z69" s="153"/>
      <c r="AA69" s="153"/>
      <c r="AB69" s="153"/>
      <c r="AC69" s="153"/>
      <c r="AD69" s="153"/>
      <c r="AE69" s="153"/>
      <c r="AF69" s="153"/>
      <c r="AG69" s="153"/>
      <c r="AH69" s="153"/>
      <c r="AI69" s="153"/>
      <c r="AJ69" s="153"/>
      <c r="AK69" s="153"/>
      <c r="AL69" s="153"/>
      <c r="AM69" s="153"/>
      <c r="AN69" s="153"/>
      <c r="AO69" s="153"/>
      <c r="AP69" s="153"/>
      <c r="AQ69" s="153"/>
      <c r="AR69" s="153"/>
      <c r="AS69" s="153"/>
      <c r="AT69" s="153"/>
      <c r="AU69" s="153"/>
      <c r="AV69" s="153"/>
      <c r="AW69" s="153"/>
      <c r="AX69" s="153"/>
      <c r="AY69" s="153"/>
      <c r="AZ69" s="153"/>
      <c r="BA69" s="153"/>
      <c r="BB69" s="153"/>
      <c r="BC69" s="153"/>
      <c r="BD69" s="153"/>
      <c r="BE69" s="153"/>
      <c r="BF69" s="153"/>
      <c r="BG69" s="153"/>
      <c r="BH69" s="153"/>
      <c r="BI69" s="153"/>
      <c r="BJ69" s="153"/>
      <c r="BK69" s="153"/>
      <c r="BL69" s="138"/>
      <c r="BM69" s="138"/>
      <c r="BN69" s="138"/>
      <c r="BO69" s="138"/>
      <c r="BP69" s="138"/>
      <c r="BQ69" s="138"/>
      <c r="BR69" s="138"/>
      <c r="BS69" s="138"/>
      <c r="BT69" s="138"/>
      <c r="BU69" s="138"/>
      <c r="BV69" s="138"/>
      <c r="BW69" s="138"/>
      <c r="BX69" s="138"/>
      <c r="BY69" s="138"/>
      <c r="BZ69" s="138"/>
    </row>
    <row r="70" spans="1:78" ht="30.95" customHeight="1" x14ac:dyDescent="0.25">
      <c r="A70" s="153"/>
      <c r="B70" s="1459"/>
      <c r="C70" s="315" t="s">
        <v>170</v>
      </c>
      <c r="D70" s="89">
        <v>0.03</v>
      </c>
      <c r="E70" s="1507" t="s">
        <v>171</v>
      </c>
      <c r="F70" s="1454"/>
      <c r="G70" s="1454"/>
      <c r="H70" s="1454"/>
      <c r="I70" s="1454"/>
      <c r="J70" s="1454"/>
      <c r="K70" s="1454"/>
      <c r="L70" s="1454"/>
      <c r="M70" s="1454"/>
      <c r="N70" s="1454"/>
      <c r="O70" s="1454"/>
      <c r="P70" s="1455"/>
      <c r="Q70" s="153"/>
      <c r="R70" s="153"/>
      <c r="S70" s="153"/>
      <c r="T70" s="153"/>
      <c r="U70" s="153"/>
      <c r="V70" s="153"/>
      <c r="W70" s="153"/>
      <c r="X70" s="153"/>
      <c r="Y70" s="153"/>
      <c r="Z70" s="153"/>
      <c r="AA70" s="153"/>
      <c r="AB70" s="153"/>
      <c r="AC70" s="153"/>
      <c r="AD70" s="153"/>
      <c r="AE70" s="153"/>
      <c r="AF70" s="153"/>
      <c r="AG70" s="153"/>
      <c r="AH70" s="153"/>
      <c r="AI70" s="153"/>
      <c r="AJ70" s="153"/>
      <c r="AK70" s="153"/>
      <c r="AL70" s="153"/>
      <c r="AM70" s="153"/>
      <c r="AN70" s="153"/>
      <c r="AO70" s="153"/>
      <c r="AP70" s="153"/>
      <c r="AQ70" s="153"/>
      <c r="AR70" s="153"/>
      <c r="AS70" s="153"/>
      <c r="AT70" s="153"/>
      <c r="AU70" s="153"/>
      <c r="AV70" s="153"/>
      <c r="AW70" s="153"/>
      <c r="AX70" s="153"/>
      <c r="AY70" s="153"/>
      <c r="AZ70" s="153"/>
      <c r="BA70" s="153"/>
      <c r="BB70" s="153"/>
      <c r="BC70" s="153"/>
      <c r="BD70" s="153"/>
      <c r="BE70" s="153"/>
      <c r="BF70" s="153"/>
      <c r="BG70" s="153"/>
      <c r="BH70" s="153"/>
      <c r="BI70" s="153"/>
      <c r="BJ70" s="153"/>
      <c r="BK70" s="153"/>
      <c r="BL70" s="138"/>
      <c r="BM70" s="138"/>
      <c r="BN70" s="138"/>
      <c r="BO70" s="138"/>
      <c r="BP70" s="138"/>
      <c r="BQ70" s="138"/>
      <c r="BR70" s="138"/>
      <c r="BS70" s="138"/>
      <c r="BT70" s="138"/>
      <c r="BU70" s="138"/>
      <c r="BV70" s="138"/>
      <c r="BW70" s="138"/>
      <c r="BX70" s="138"/>
      <c r="BY70" s="138"/>
      <c r="BZ70" s="138"/>
    </row>
    <row r="71" spans="1:78" x14ac:dyDescent="0.25">
      <c r="A71" s="153"/>
      <c r="B71" s="175"/>
      <c r="C71" s="175"/>
      <c r="D71" s="175"/>
      <c r="E71" s="175"/>
      <c r="F71" s="153"/>
      <c r="G71" s="153"/>
      <c r="H71" s="153"/>
      <c r="I71" s="153"/>
      <c r="J71" s="153"/>
      <c r="K71" s="153"/>
      <c r="L71" s="153"/>
      <c r="M71" s="153"/>
      <c r="N71" s="153"/>
      <c r="O71" s="153"/>
      <c r="P71" s="153"/>
      <c r="Q71" s="153"/>
      <c r="R71" s="153"/>
      <c r="S71" s="153"/>
      <c r="T71" s="153"/>
      <c r="U71" s="153"/>
      <c r="V71" s="153"/>
      <c r="W71" s="153"/>
      <c r="X71" s="153"/>
      <c r="Y71" s="153"/>
      <c r="Z71" s="153"/>
      <c r="AA71" s="153"/>
      <c r="AB71" s="153"/>
      <c r="AC71" s="153"/>
      <c r="AD71" s="153"/>
      <c r="AE71" s="153"/>
      <c r="AF71" s="153"/>
      <c r="AG71" s="153"/>
      <c r="AH71" s="153"/>
      <c r="AI71" s="153"/>
      <c r="AJ71" s="153"/>
      <c r="AK71" s="153"/>
      <c r="AL71" s="153"/>
      <c r="AM71" s="153"/>
      <c r="AN71" s="153"/>
      <c r="AO71" s="153"/>
      <c r="AP71" s="153"/>
      <c r="AQ71" s="153"/>
      <c r="AR71" s="153"/>
      <c r="AS71" s="153"/>
      <c r="AT71" s="153"/>
      <c r="AU71" s="153"/>
      <c r="AV71" s="153"/>
      <c r="AW71" s="153"/>
      <c r="AX71" s="153"/>
      <c r="AY71" s="153"/>
      <c r="AZ71" s="153"/>
      <c r="BA71" s="153"/>
      <c r="BB71" s="153"/>
      <c r="BC71" s="153"/>
      <c r="BD71" s="153"/>
      <c r="BE71" s="153"/>
      <c r="BF71" s="153"/>
      <c r="BG71" s="153"/>
      <c r="BH71" s="153"/>
      <c r="BI71" s="153"/>
      <c r="BJ71" s="153"/>
      <c r="BK71" s="153"/>
      <c r="BL71" s="138"/>
      <c r="BM71" s="138"/>
      <c r="BN71" s="138"/>
      <c r="BO71" s="138"/>
      <c r="BP71" s="138"/>
      <c r="BQ71" s="138"/>
      <c r="BR71" s="138"/>
      <c r="BS71" s="138"/>
      <c r="BT71" s="138"/>
      <c r="BU71" s="138"/>
      <c r="BV71" s="138"/>
      <c r="BW71" s="138"/>
      <c r="BX71" s="138"/>
      <c r="BY71" s="138"/>
      <c r="BZ71" s="138"/>
    </row>
    <row r="72" spans="1:78" ht="17.100000000000001" customHeight="1" thickBot="1" x14ac:dyDescent="0.3">
      <c r="A72" s="153"/>
      <c r="B72" s="175"/>
      <c r="C72" s="175"/>
      <c r="D72" s="175"/>
      <c r="E72" s="175"/>
      <c r="F72" s="153"/>
      <c r="G72" s="153"/>
      <c r="H72" s="153"/>
      <c r="I72" s="153"/>
      <c r="J72" s="153"/>
      <c r="K72" s="153"/>
      <c r="L72" s="153"/>
      <c r="M72" s="153"/>
      <c r="N72" s="153"/>
      <c r="O72" s="153"/>
      <c r="P72" s="153"/>
      <c r="Q72" s="153"/>
      <c r="R72" s="153"/>
      <c r="S72" s="153"/>
      <c r="T72" s="153"/>
      <c r="U72" s="153"/>
      <c r="V72" s="153"/>
      <c r="W72" s="153"/>
      <c r="X72" s="153"/>
      <c r="Y72" s="153"/>
      <c r="Z72" s="153"/>
      <c r="AA72" s="153"/>
      <c r="AB72" s="153"/>
      <c r="AC72" s="153"/>
      <c r="AD72" s="153"/>
      <c r="AE72" s="153"/>
      <c r="AF72" s="153"/>
      <c r="AG72" s="153"/>
      <c r="AH72" s="153"/>
      <c r="AI72" s="153"/>
      <c r="AJ72" s="153"/>
      <c r="AK72" s="153"/>
      <c r="AL72" s="153"/>
      <c r="AM72" s="153"/>
      <c r="AN72" s="153"/>
      <c r="AO72" s="153"/>
      <c r="AP72" s="153"/>
      <c r="AQ72" s="153"/>
      <c r="AR72" s="153"/>
      <c r="AS72" s="153"/>
      <c r="AT72" s="153"/>
      <c r="AU72" s="153"/>
      <c r="AV72" s="153"/>
      <c r="AW72" s="153"/>
      <c r="AX72" s="153"/>
      <c r="AY72" s="153"/>
      <c r="AZ72" s="153"/>
      <c r="BA72" s="153"/>
      <c r="BB72" s="153"/>
      <c r="BC72" s="153"/>
      <c r="BD72" s="153"/>
      <c r="BE72" s="153"/>
      <c r="BF72" s="153"/>
      <c r="BG72" s="153"/>
      <c r="BH72" s="153"/>
      <c r="BI72" s="153"/>
      <c r="BJ72" s="153"/>
      <c r="BK72" s="153"/>
      <c r="BL72" s="138"/>
      <c r="BM72" s="138"/>
      <c r="BN72" s="138"/>
      <c r="BO72" s="138"/>
      <c r="BP72" s="138"/>
      <c r="BQ72" s="138"/>
      <c r="BR72" s="138"/>
      <c r="BS72" s="138"/>
      <c r="BT72" s="138"/>
      <c r="BU72" s="138"/>
      <c r="BV72" s="138"/>
      <c r="BW72" s="138"/>
      <c r="BX72" s="138"/>
      <c r="BY72" s="138"/>
      <c r="BZ72" s="138"/>
    </row>
    <row r="73" spans="1:78" ht="56.1" customHeight="1" thickBot="1" x14ac:dyDescent="0.3">
      <c r="A73" s="1456" t="s">
        <v>172</v>
      </c>
      <c r="B73" s="1424"/>
      <c r="C73" s="316"/>
      <c r="D73" s="175"/>
      <c r="E73" s="175"/>
      <c r="F73" s="153"/>
      <c r="G73" s="153"/>
      <c r="H73" s="153"/>
      <c r="I73" s="153"/>
      <c r="J73" s="153"/>
      <c r="K73" s="153"/>
      <c r="L73" s="153"/>
      <c r="M73" s="153"/>
      <c r="N73" s="153"/>
      <c r="O73" s="153"/>
      <c r="P73" s="153"/>
      <c r="Q73" s="153"/>
      <c r="R73" s="153"/>
      <c r="S73" s="153"/>
      <c r="T73" s="153"/>
      <c r="U73" s="153"/>
      <c r="V73" s="153"/>
      <c r="W73" s="153"/>
      <c r="X73" s="153"/>
      <c r="Y73" s="153"/>
      <c r="Z73" s="153"/>
      <c r="AA73" s="153"/>
      <c r="AB73" s="153"/>
      <c r="AC73" s="153"/>
      <c r="AD73" s="153"/>
      <c r="AE73" s="153"/>
      <c r="AF73" s="153"/>
      <c r="AG73" s="153"/>
      <c r="AH73" s="153"/>
      <c r="AI73" s="153"/>
      <c r="AJ73" s="153"/>
      <c r="AK73" s="153"/>
      <c r="AL73" s="153"/>
      <c r="AM73" s="153"/>
      <c r="AN73" s="153"/>
      <c r="AO73" s="153"/>
      <c r="AP73" s="153"/>
      <c r="AQ73" s="153"/>
      <c r="AR73" s="153"/>
      <c r="AS73" s="153"/>
      <c r="AT73" s="153"/>
      <c r="AU73" s="153"/>
      <c r="AV73" s="153"/>
      <c r="AW73" s="153"/>
      <c r="AX73" s="153"/>
      <c r="AY73" s="153"/>
      <c r="AZ73" s="153"/>
      <c r="BA73" s="153"/>
      <c r="BB73" s="153"/>
      <c r="BC73" s="153"/>
      <c r="BD73" s="153"/>
      <c r="BE73" s="153"/>
      <c r="BF73" s="153"/>
      <c r="BG73" s="153"/>
      <c r="BH73" s="153"/>
      <c r="BI73" s="153"/>
      <c r="BJ73" s="153"/>
      <c r="BK73" s="153"/>
      <c r="BL73" s="138"/>
      <c r="BM73" s="138"/>
      <c r="BN73" s="138"/>
      <c r="BO73" s="138"/>
      <c r="BP73" s="138"/>
      <c r="BQ73" s="138"/>
      <c r="BR73" s="138"/>
      <c r="BS73" s="138"/>
      <c r="BT73" s="138"/>
      <c r="BU73" s="138"/>
      <c r="BV73" s="138"/>
      <c r="BW73" s="138"/>
      <c r="BX73" s="138"/>
      <c r="BY73" s="138"/>
      <c r="BZ73" s="138"/>
    </row>
    <row r="74" spans="1:78" x14ac:dyDescent="0.25">
      <c r="A74" s="153"/>
      <c r="B74" s="175"/>
      <c r="C74" s="175"/>
      <c r="D74" s="175"/>
      <c r="E74" s="175"/>
      <c r="F74" s="153"/>
      <c r="G74" s="153"/>
      <c r="H74" s="153"/>
      <c r="I74" s="153"/>
      <c r="J74" s="153"/>
      <c r="K74" s="153"/>
      <c r="L74" s="153"/>
      <c r="M74" s="153"/>
      <c r="N74" s="153"/>
      <c r="O74" s="153"/>
      <c r="P74" s="153"/>
      <c r="Q74" s="153"/>
      <c r="R74" s="153"/>
      <c r="S74" s="153"/>
      <c r="T74" s="153"/>
      <c r="U74" s="153"/>
      <c r="V74" s="153"/>
      <c r="W74" s="153"/>
      <c r="X74" s="153"/>
      <c r="Y74" s="153"/>
      <c r="Z74" s="153"/>
      <c r="AA74" s="153"/>
      <c r="AB74" s="153"/>
      <c r="AC74" s="153"/>
      <c r="AD74" s="153"/>
      <c r="AE74" s="153"/>
      <c r="AF74" s="153"/>
      <c r="AG74" s="153"/>
      <c r="AH74" s="153"/>
      <c r="AI74" s="153"/>
      <c r="AJ74" s="153"/>
      <c r="AK74" s="153"/>
      <c r="AL74" s="153"/>
      <c r="AM74" s="153"/>
      <c r="AN74" s="153"/>
      <c r="AO74" s="153"/>
      <c r="AP74" s="153"/>
      <c r="AQ74" s="153"/>
      <c r="AR74" s="153"/>
      <c r="AS74" s="153"/>
      <c r="AT74" s="153"/>
      <c r="AU74" s="153"/>
      <c r="AV74" s="153"/>
      <c r="AW74" s="153"/>
      <c r="AX74" s="153"/>
      <c r="AY74" s="153"/>
      <c r="AZ74" s="153"/>
      <c r="BA74" s="153"/>
      <c r="BB74" s="153"/>
      <c r="BC74" s="153"/>
      <c r="BD74" s="153"/>
      <c r="BE74" s="153"/>
      <c r="BF74" s="153"/>
      <c r="BG74" s="153"/>
      <c r="BH74" s="153"/>
      <c r="BI74" s="153"/>
      <c r="BJ74" s="153"/>
      <c r="BK74" s="153"/>
      <c r="BL74" s="138"/>
      <c r="BM74" s="138"/>
      <c r="BN74" s="138"/>
      <c r="BO74" s="138"/>
      <c r="BP74" s="138"/>
      <c r="BQ74" s="138"/>
      <c r="BR74" s="138"/>
      <c r="BS74" s="138"/>
      <c r="BT74" s="138"/>
      <c r="BU74" s="138"/>
      <c r="BV74" s="138"/>
      <c r="BW74" s="138"/>
      <c r="BX74" s="138"/>
      <c r="BY74" s="138"/>
      <c r="BZ74" s="138"/>
    </row>
    <row r="75" spans="1:78" x14ac:dyDescent="0.25">
      <c r="A75" s="153"/>
      <c r="B75" s="175"/>
      <c r="C75" s="175"/>
      <c r="D75" s="175"/>
      <c r="E75" s="175"/>
      <c r="F75" s="153"/>
      <c r="G75" s="153"/>
      <c r="H75" s="153"/>
      <c r="I75" s="153"/>
      <c r="J75" s="153"/>
      <c r="K75" s="153"/>
      <c r="L75" s="153"/>
      <c r="M75" s="153"/>
      <c r="N75" s="153"/>
      <c r="O75" s="153"/>
      <c r="P75" s="153"/>
      <c r="Q75" s="153"/>
      <c r="R75" s="153"/>
      <c r="S75" s="153"/>
      <c r="T75" s="153"/>
      <c r="U75" s="153"/>
      <c r="V75" s="153"/>
      <c r="W75" s="153"/>
      <c r="X75" s="153"/>
      <c r="Y75" s="153"/>
      <c r="Z75" s="153"/>
      <c r="AA75" s="153"/>
      <c r="AB75" s="153"/>
      <c r="AC75" s="153"/>
      <c r="AD75" s="153"/>
      <c r="AE75" s="153"/>
      <c r="AF75" s="153"/>
      <c r="AG75" s="153"/>
      <c r="AH75" s="153"/>
      <c r="AI75" s="153"/>
      <c r="AJ75" s="153"/>
      <c r="AK75" s="153"/>
      <c r="AL75" s="153"/>
      <c r="AM75" s="153"/>
      <c r="AN75" s="153"/>
      <c r="AO75" s="153"/>
      <c r="AP75" s="153"/>
      <c r="AQ75" s="153"/>
      <c r="AR75" s="153"/>
      <c r="AS75" s="153"/>
      <c r="AT75" s="153"/>
      <c r="AU75" s="153"/>
      <c r="AV75" s="153"/>
      <c r="AW75" s="153"/>
      <c r="AX75" s="153"/>
      <c r="AY75" s="153"/>
      <c r="AZ75" s="153"/>
      <c r="BA75" s="153"/>
      <c r="BB75" s="153"/>
      <c r="BC75" s="153"/>
      <c r="BD75" s="153"/>
      <c r="BE75" s="153"/>
      <c r="BF75" s="153"/>
      <c r="BG75" s="153"/>
      <c r="BH75" s="153"/>
      <c r="BI75" s="153"/>
      <c r="BJ75" s="153"/>
      <c r="BK75" s="153"/>
      <c r="BL75" s="138"/>
      <c r="BM75" s="138"/>
      <c r="BN75" s="138"/>
      <c r="BO75" s="138"/>
      <c r="BP75" s="138"/>
      <c r="BQ75" s="138"/>
      <c r="BR75" s="138"/>
      <c r="BS75" s="138"/>
      <c r="BT75" s="138"/>
      <c r="BU75" s="138"/>
      <c r="BV75" s="138"/>
      <c r="BW75" s="138"/>
      <c r="BX75" s="138"/>
      <c r="BY75" s="138"/>
      <c r="BZ75" s="138"/>
    </row>
    <row r="76" spans="1:78" s="3" customFormat="1" ht="36.950000000000003" customHeight="1" x14ac:dyDescent="0.25">
      <c r="A76" s="175"/>
      <c r="B76" s="317" t="s">
        <v>173</v>
      </c>
      <c r="C76" s="318" t="s">
        <v>174</v>
      </c>
      <c r="D76" s="319" t="s">
        <v>175</v>
      </c>
      <c r="E76" s="318" t="s">
        <v>176</v>
      </c>
      <c r="F76" s="318" t="s">
        <v>177</v>
      </c>
      <c r="G76" s="318" t="s">
        <v>178</v>
      </c>
      <c r="H76" s="320" t="s">
        <v>179</v>
      </c>
      <c r="I76" s="320" t="s">
        <v>180</v>
      </c>
      <c r="J76" s="320" t="s">
        <v>181</v>
      </c>
      <c r="K76" s="320" t="s">
        <v>182</v>
      </c>
      <c r="L76" s="320" t="s">
        <v>183</v>
      </c>
      <c r="M76" s="320" t="s">
        <v>184</v>
      </c>
      <c r="N76" s="320" t="s">
        <v>185</v>
      </c>
      <c r="O76" s="321" t="s">
        <v>186</v>
      </c>
      <c r="P76" s="318" t="s">
        <v>187</v>
      </c>
      <c r="Q76" s="322" t="s">
        <v>0</v>
      </c>
      <c r="R76" s="175"/>
      <c r="S76" s="175"/>
      <c r="T76" s="175"/>
      <c r="U76" s="175"/>
      <c r="V76" s="175"/>
      <c r="W76" s="175"/>
      <c r="X76" s="175"/>
      <c r="Y76" s="175"/>
      <c r="Z76" s="175"/>
      <c r="AA76" s="175"/>
      <c r="AB76" s="175"/>
      <c r="AC76" s="175"/>
      <c r="AD76" s="175"/>
      <c r="AE76" s="175"/>
      <c r="AF76" s="175"/>
      <c r="AG76" s="175"/>
      <c r="AH76" s="175"/>
      <c r="AI76" s="175"/>
      <c r="AJ76" s="175"/>
      <c r="AK76" s="175"/>
      <c r="AL76" s="175"/>
      <c r="AM76" s="175"/>
      <c r="AN76" s="175"/>
      <c r="AO76" s="175"/>
      <c r="AP76" s="175"/>
      <c r="AQ76" s="175"/>
      <c r="AR76" s="175"/>
      <c r="AS76" s="175"/>
      <c r="AT76" s="175"/>
      <c r="AU76" s="175"/>
      <c r="AV76" s="175"/>
      <c r="AW76" s="175"/>
      <c r="AX76" s="175"/>
      <c r="AY76" s="175"/>
      <c r="AZ76" s="175"/>
      <c r="BA76" s="175"/>
      <c r="BB76" s="175"/>
      <c r="BC76" s="175"/>
      <c r="BD76" s="175"/>
      <c r="BE76" s="175"/>
      <c r="BF76" s="175"/>
      <c r="BG76" s="175"/>
      <c r="BH76" s="175"/>
      <c r="BI76" s="175"/>
      <c r="BJ76" s="175"/>
      <c r="BK76" s="175"/>
      <c r="BL76" s="323"/>
      <c r="BM76" s="138"/>
      <c r="BN76" s="138"/>
      <c r="BO76" s="324"/>
      <c r="BP76" s="324"/>
      <c r="BQ76" s="138"/>
      <c r="BR76" s="138"/>
      <c r="BS76" s="138"/>
      <c r="BT76" s="138"/>
      <c r="BU76" s="138"/>
      <c r="BV76" s="138"/>
      <c r="BW76" s="138"/>
      <c r="BX76" s="138"/>
      <c r="BY76" s="138"/>
      <c r="BZ76" s="138"/>
    </row>
    <row r="77" spans="1:78" ht="17.100000000000001" customHeight="1" x14ac:dyDescent="0.25">
      <c r="A77" s="1468"/>
      <c r="B77" s="325" t="s">
        <v>188</v>
      </c>
      <c r="C77" s="90">
        <v>0</v>
      </c>
      <c r="D77" s="207">
        <f t="shared" ref="D77:D85" si="3">C77*IVA_compras</f>
        <v>0</v>
      </c>
      <c r="E77" s="92">
        <v>0</v>
      </c>
      <c r="F77" s="326">
        <f t="shared" ref="F77:F85" si="4">C77*(1+E77)</f>
        <v>0</v>
      </c>
      <c r="G77" s="205">
        <f t="shared" ref="G77:G85" si="5">F77*IVA_compras</f>
        <v>0</v>
      </c>
      <c r="H77" s="94">
        <f t="shared" ref="H77:H85" si="6">E77</f>
        <v>0</v>
      </c>
      <c r="I77" s="327">
        <f t="shared" ref="I77:I85" si="7">F77*(1+H77)</f>
        <v>0</v>
      </c>
      <c r="J77" s="328">
        <f t="shared" ref="J77:J85" si="8">I77*IVA_compras</f>
        <v>0</v>
      </c>
      <c r="K77" s="94">
        <f t="shared" ref="K77:K85" si="9">H77</f>
        <v>0</v>
      </c>
      <c r="L77" s="327">
        <f t="shared" ref="L77:L85" si="10">I77*(1+K77)</f>
        <v>0</v>
      </c>
      <c r="M77" s="328">
        <f t="shared" ref="M77:M85" si="11">L77*IVA_compras</f>
        <v>0</v>
      </c>
      <c r="N77" s="94">
        <v>0.03</v>
      </c>
      <c r="O77" s="329">
        <f t="shared" ref="O77:O85" si="12">L77*(1+N77)</f>
        <v>0</v>
      </c>
      <c r="P77" s="330">
        <f t="shared" ref="P77:P85" si="13">O77*IVA_compras</f>
        <v>0</v>
      </c>
      <c r="Q77" s="153"/>
      <c r="R77" s="153"/>
      <c r="S77" s="153"/>
      <c r="T77" s="153"/>
      <c r="U77" s="153"/>
      <c r="V77" s="153"/>
      <c r="W77" s="153"/>
      <c r="X77" s="153"/>
      <c r="Y77" s="153"/>
      <c r="Z77" s="153"/>
      <c r="AA77" s="153"/>
      <c r="AB77" s="153"/>
      <c r="AC77" s="153"/>
      <c r="AD77" s="153"/>
      <c r="AE77" s="153"/>
      <c r="AF77" s="153"/>
      <c r="AG77" s="153"/>
      <c r="AH77" s="153"/>
      <c r="AI77" s="153"/>
      <c r="AJ77" s="153"/>
      <c r="AK77" s="153"/>
      <c r="AL77" s="153"/>
      <c r="AM77" s="153"/>
      <c r="AN77" s="153"/>
      <c r="AO77" s="153"/>
      <c r="AP77" s="153"/>
      <c r="AQ77" s="153"/>
      <c r="AR77" s="153"/>
      <c r="AS77" s="153"/>
      <c r="AT77" s="153"/>
      <c r="AU77" s="153"/>
      <c r="AV77" s="153"/>
      <c r="AW77" s="153"/>
      <c r="AX77" s="153"/>
      <c r="AY77" s="153"/>
      <c r="AZ77" s="153"/>
      <c r="BA77" s="153"/>
      <c r="BB77" s="153"/>
      <c r="BC77" s="153"/>
      <c r="BD77" s="153"/>
      <c r="BE77" s="153"/>
      <c r="BF77" s="153"/>
      <c r="BG77" s="153"/>
      <c r="BH77" s="153"/>
      <c r="BI77" s="153"/>
      <c r="BJ77" s="153"/>
      <c r="BK77" s="153"/>
      <c r="BL77" s="138"/>
      <c r="BM77" s="138"/>
      <c r="BN77" s="138"/>
      <c r="BO77" s="138"/>
      <c r="BP77" s="138"/>
      <c r="BQ77" s="138"/>
      <c r="BR77" s="138"/>
      <c r="BS77" s="138"/>
      <c r="BT77" s="138"/>
      <c r="BU77" s="138"/>
      <c r="BV77" s="138"/>
      <c r="BW77" s="138"/>
      <c r="BX77" s="138"/>
      <c r="BY77" s="138"/>
      <c r="BZ77" s="138"/>
    </row>
    <row r="78" spans="1:78" ht="17.100000000000001" customHeight="1" x14ac:dyDescent="0.25">
      <c r="A78" s="1469"/>
      <c r="B78" s="325" t="s">
        <v>189</v>
      </c>
      <c r="C78" s="81">
        <v>0</v>
      </c>
      <c r="D78" s="207">
        <f t="shared" si="3"/>
        <v>0</v>
      </c>
      <c r="E78" s="93">
        <v>0</v>
      </c>
      <c r="F78" s="331">
        <f t="shared" si="4"/>
        <v>0</v>
      </c>
      <c r="G78" s="332">
        <f t="shared" si="5"/>
        <v>0</v>
      </c>
      <c r="H78" s="94">
        <f t="shared" si="6"/>
        <v>0</v>
      </c>
      <c r="I78" s="333">
        <f t="shared" si="7"/>
        <v>0</v>
      </c>
      <c r="J78" s="334">
        <f t="shared" si="8"/>
        <v>0</v>
      </c>
      <c r="K78" s="95">
        <f t="shared" si="9"/>
        <v>0</v>
      </c>
      <c r="L78" s="333">
        <f t="shared" si="10"/>
        <v>0</v>
      </c>
      <c r="M78" s="334">
        <f t="shared" si="11"/>
        <v>0</v>
      </c>
      <c r="N78" s="95">
        <f t="shared" ref="N78:N85" si="14">K78</f>
        <v>0</v>
      </c>
      <c r="O78" s="335">
        <f t="shared" si="12"/>
        <v>0</v>
      </c>
      <c r="P78" s="336">
        <f t="shared" si="13"/>
        <v>0</v>
      </c>
      <c r="Q78" s="153"/>
      <c r="R78" s="153"/>
      <c r="S78" s="153"/>
      <c r="T78" s="153"/>
      <c r="U78" s="153"/>
      <c r="V78" s="153"/>
      <c r="W78" s="153"/>
      <c r="X78" s="153"/>
      <c r="Y78" s="153"/>
      <c r="Z78" s="153"/>
      <c r="AA78" s="153"/>
      <c r="AB78" s="153"/>
      <c r="AC78" s="153"/>
      <c r="AD78" s="153"/>
      <c r="AE78" s="153"/>
      <c r="AF78" s="153"/>
      <c r="AG78" s="153"/>
      <c r="AH78" s="153"/>
      <c r="AI78" s="153"/>
      <c r="AJ78" s="153"/>
      <c r="AK78" s="153"/>
      <c r="AL78" s="153"/>
      <c r="AM78" s="153"/>
      <c r="AN78" s="153"/>
      <c r="AO78" s="153"/>
      <c r="AP78" s="153"/>
      <c r="AQ78" s="153"/>
      <c r="AR78" s="153"/>
      <c r="AS78" s="153"/>
      <c r="AT78" s="153"/>
      <c r="AU78" s="153"/>
      <c r="AV78" s="153"/>
      <c r="AW78" s="153"/>
      <c r="AX78" s="153"/>
      <c r="AY78" s="153"/>
      <c r="AZ78" s="153"/>
      <c r="BA78" s="153"/>
      <c r="BB78" s="153"/>
      <c r="BC78" s="153"/>
      <c r="BD78" s="153"/>
      <c r="BE78" s="153"/>
      <c r="BF78" s="153"/>
      <c r="BG78" s="153"/>
      <c r="BH78" s="153"/>
      <c r="BI78" s="153"/>
      <c r="BJ78" s="153"/>
      <c r="BK78" s="153"/>
      <c r="BL78" s="138"/>
      <c r="BM78" s="138"/>
      <c r="BN78" s="138"/>
      <c r="BO78" s="138"/>
      <c r="BP78" s="138"/>
      <c r="BQ78" s="138"/>
      <c r="BR78" s="138"/>
      <c r="BS78" s="138"/>
      <c r="BT78" s="138"/>
      <c r="BU78" s="138"/>
      <c r="BV78" s="138"/>
      <c r="BW78" s="138"/>
      <c r="BX78" s="138"/>
      <c r="BY78" s="138"/>
      <c r="BZ78" s="138"/>
    </row>
    <row r="79" spans="1:78" ht="17.100000000000001" customHeight="1" x14ac:dyDescent="0.25">
      <c r="A79" s="1469"/>
      <c r="B79" s="325" t="s">
        <v>190</v>
      </c>
      <c r="C79" s="81">
        <v>0</v>
      </c>
      <c r="D79" s="207">
        <f t="shared" si="3"/>
        <v>0</v>
      </c>
      <c r="E79" s="93">
        <v>0</v>
      </c>
      <c r="F79" s="337">
        <f t="shared" si="4"/>
        <v>0</v>
      </c>
      <c r="G79" s="338">
        <f t="shared" si="5"/>
        <v>0</v>
      </c>
      <c r="H79" s="94">
        <f t="shared" si="6"/>
        <v>0</v>
      </c>
      <c r="I79" s="339">
        <f t="shared" si="7"/>
        <v>0</v>
      </c>
      <c r="J79" s="340">
        <f t="shared" si="8"/>
        <v>0</v>
      </c>
      <c r="K79" s="95">
        <f t="shared" si="9"/>
        <v>0</v>
      </c>
      <c r="L79" s="339">
        <f t="shared" si="10"/>
        <v>0</v>
      </c>
      <c r="M79" s="340">
        <f t="shared" si="11"/>
        <v>0</v>
      </c>
      <c r="N79" s="95">
        <f t="shared" si="14"/>
        <v>0</v>
      </c>
      <c r="O79" s="341">
        <f t="shared" si="12"/>
        <v>0</v>
      </c>
      <c r="P79" s="342">
        <f t="shared" si="13"/>
        <v>0</v>
      </c>
      <c r="Q79" s="153"/>
      <c r="R79" s="153"/>
      <c r="S79" s="153"/>
      <c r="T79" s="153"/>
      <c r="U79" s="153" t="s">
        <v>0</v>
      </c>
      <c r="V79" s="153"/>
      <c r="W79" s="153"/>
      <c r="X79" s="153"/>
      <c r="Y79" s="153"/>
      <c r="Z79" s="153"/>
      <c r="AA79" s="153"/>
      <c r="AB79" s="153"/>
      <c r="AC79" s="153"/>
      <c r="AD79" s="153"/>
      <c r="AE79" s="153"/>
      <c r="AF79" s="153"/>
      <c r="AG79" s="153"/>
      <c r="AH79" s="153"/>
      <c r="AI79" s="153"/>
      <c r="AJ79" s="153"/>
      <c r="AK79" s="153"/>
      <c r="AL79" s="153"/>
      <c r="AM79" s="153"/>
      <c r="AN79" s="153"/>
      <c r="AO79" s="153"/>
      <c r="AP79" s="153"/>
      <c r="AQ79" s="153"/>
      <c r="AR79" s="153"/>
      <c r="AS79" s="153"/>
      <c r="AT79" s="153"/>
      <c r="AU79" s="153"/>
      <c r="AV79" s="153"/>
      <c r="AW79" s="153"/>
      <c r="AX79" s="153"/>
      <c r="AY79" s="153"/>
      <c r="AZ79" s="153"/>
      <c r="BA79" s="153"/>
      <c r="BB79" s="153"/>
      <c r="BC79" s="153"/>
      <c r="BD79" s="153"/>
      <c r="BE79" s="153"/>
      <c r="BF79" s="153"/>
      <c r="BG79" s="153"/>
      <c r="BH79" s="153"/>
      <c r="BI79" s="153"/>
      <c r="BJ79" s="153"/>
      <c r="BK79" s="153"/>
      <c r="BL79" s="138"/>
      <c r="BM79" s="138"/>
      <c r="BN79" s="138"/>
      <c r="BO79" s="138"/>
      <c r="BP79" s="138"/>
      <c r="BQ79" s="138"/>
      <c r="BR79" s="138"/>
      <c r="BS79" s="138"/>
      <c r="BT79" s="138"/>
      <c r="BU79" s="138"/>
      <c r="BV79" s="138"/>
      <c r="BW79" s="138"/>
      <c r="BX79" s="138"/>
      <c r="BY79" s="138"/>
      <c r="BZ79" s="138"/>
    </row>
    <row r="80" spans="1:78" ht="17.100000000000001" customHeight="1" x14ac:dyDescent="0.25">
      <c r="A80" s="1469"/>
      <c r="B80" s="325" t="s">
        <v>191</v>
      </c>
      <c r="C80" s="81">
        <v>0</v>
      </c>
      <c r="D80" s="207">
        <f t="shared" si="3"/>
        <v>0</v>
      </c>
      <c r="E80" s="93">
        <v>0</v>
      </c>
      <c r="F80" s="331">
        <f t="shared" si="4"/>
        <v>0</v>
      </c>
      <c r="G80" s="332">
        <f t="shared" si="5"/>
        <v>0</v>
      </c>
      <c r="H80" s="95">
        <f t="shared" si="6"/>
        <v>0</v>
      </c>
      <c r="I80" s="333">
        <f t="shared" si="7"/>
        <v>0</v>
      </c>
      <c r="J80" s="334">
        <f t="shared" si="8"/>
        <v>0</v>
      </c>
      <c r="K80" s="95">
        <f t="shared" si="9"/>
        <v>0</v>
      </c>
      <c r="L80" s="333">
        <f t="shared" si="10"/>
        <v>0</v>
      </c>
      <c r="M80" s="334">
        <f t="shared" si="11"/>
        <v>0</v>
      </c>
      <c r="N80" s="95">
        <f t="shared" si="14"/>
        <v>0</v>
      </c>
      <c r="O80" s="335">
        <f t="shared" si="12"/>
        <v>0</v>
      </c>
      <c r="P80" s="336">
        <f t="shared" si="13"/>
        <v>0</v>
      </c>
      <c r="Q80" s="153"/>
      <c r="R80" s="153"/>
      <c r="S80" s="153"/>
      <c r="T80" s="153"/>
      <c r="U80" s="153"/>
      <c r="V80" s="153"/>
      <c r="W80" s="153"/>
      <c r="X80" s="153"/>
      <c r="Y80" s="153"/>
      <c r="Z80" s="153"/>
      <c r="AA80" s="153"/>
      <c r="AB80" s="153"/>
      <c r="AC80" s="153"/>
      <c r="AD80" s="153"/>
      <c r="AE80" s="153"/>
      <c r="AF80" s="153"/>
      <c r="AG80" s="153"/>
      <c r="AH80" s="153"/>
      <c r="AI80" s="153"/>
      <c r="AJ80" s="153"/>
      <c r="AK80" s="153"/>
      <c r="AL80" s="153"/>
      <c r="AM80" s="153"/>
      <c r="AN80" s="153"/>
      <c r="AO80" s="153"/>
      <c r="AP80" s="153"/>
      <c r="AQ80" s="153"/>
      <c r="AR80" s="153"/>
      <c r="AS80" s="153"/>
      <c r="AT80" s="153"/>
      <c r="AU80" s="153"/>
      <c r="AV80" s="153"/>
      <c r="AW80" s="153"/>
      <c r="AX80" s="153"/>
      <c r="AY80" s="153"/>
      <c r="AZ80" s="153"/>
      <c r="BA80" s="153"/>
      <c r="BB80" s="153"/>
      <c r="BC80" s="153"/>
      <c r="BD80" s="153"/>
      <c r="BE80" s="153"/>
      <c r="BF80" s="153"/>
      <c r="BG80" s="153"/>
      <c r="BH80" s="153"/>
      <c r="BI80" s="153"/>
      <c r="BJ80" s="153"/>
      <c r="BK80" s="153"/>
      <c r="BL80" s="138"/>
      <c r="BM80" s="138"/>
      <c r="BN80" s="138"/>
      <c r="BO80" s="138"/>
      <c r="BP80" s="138"/>
      <c r="BQ80" s="138"/>
      <c r="BR80" s="138"/>
      <c r="BS80" s="138"/>
      <c r="BT80" s="138"/>
      <c r="BU80" s="138"/>
      <c r="BV80" s="138"/>
      <c r="BW80" s="138"/>
      <c r="BX80" s="138"/>
      <c r="BY80" s="138"/>
      <c r="BZ80" s="138"/>
    </row>
    <row r="81" spans="1:78" ht="17.100000000000001" customHeight="1" x14ac:dyDescent="0.25">
      <c r="A81" s="1469"/>
      <c r="B81" s="325" t="s">
        <v>192</v>
      </c>
      <c r="C81" s="81">
        <v>0</v>
      </c>
      <c r="D81" s="207">
        <f t="shared" si="3"/>
        <v>0</v>
      </c>
      <c r="E81" s="93">
        <v>0</v>
      </c>
      <c r="F81" s="337">
        <f t="shared" si="4"/>
        <v>0</v>
      </c>
      <c r="G81" s="338">
        <f t="shared" si="5"/>
        <v>0</v>
      </c>
      <c r="H81" s="95">
        <f t="shared" si="6"/>
        <v>0</v>
      </c>
      <c r="I81" s="339">
        <f t="shared" si="7"/>
        <v>0</v>
      </c>
      <c r="J81" s="340">
        <f t="shared" si="8"/>
        <v>0</v>
      </c>
      <c r="K81" s="95">
        <f t="shared" si="9"/>
        <v>0</v>
      </c>
      <c r="L81" s="339">
        <f t="shared" si="10"/>
        <v>0</v>
      </c>
      <c r="M81" s="340">
        <f t="shared" si="11"/>
        <v>0</v>
      </c>
      <c r="N81" s="95">
        <f t="shared" si="14"/>
        <v>0</v>
      </c>
      <c r="O81" s="341">
        <f t="shared" si="12"/>
        <v>0</v>
      </c>
      <c r="P81" s="342">
        <f t="shared" si="13"/>
        <v>0</v>
      </c>
      <c r="Q81" s="153"/>
      <c r="R81" s="153"/>
      <c r="S81" s="153"/>
      <c r="T81" s="153"/>
      <c r="U81" s="153"/>
      <c r="V81" s="153"/>
      <c r="W81" s="153"/>
      <c r="X81" s="153"/>
      <c r="Y81" s="153"/>
      <c r="Z81" s="153"/>
      <c r="AA81" s="153"/>
      <c r="AB81" s="153"/>
      <c r="AC81" s="153"/>
      <c r="AD81" s="153"/>
      <c r="AE81" s="153"/>
      <c r="AF81" s="153"/>
      <c r="AG81" s="153"/>
      <c r="AH81" s="153"/>
      <c r="AI81" s="153"/>
      <c r="AJ81" s="153"/>
      <c r="AK81" s="153"/>
      <c r="AL81" s="153"/>
      <c r="AM81" s="153"/>
      <c r="AN81" s="153"/>
      <c r="AO81" s="153"/>
      <c r="AP81" s="153"/>
      <c r="AQ81" s="153"/>
      <c r="AR81" s="153"/>
      <c r="AS81" s="153"/>
      <c r="AT81" s="153"/>
      <c r="AU81" s="153"/>
      <c r="AV81" s="153"/>
      <c r="AW81" s="153"/>
      <c r="AX81" s="153"/>
      <c r="AY81" s="153"/>
      <c r="AZ81" s="153"/>
      <c r="BA81" s="153"/>
      <c r="BB81" s="153"/>
      <c r="BC81" s="153"/>
      <c r="BD81" s="153"/>
      <c r="BE81" s="153"/>
      <c r="BF81" s="153"/>
      <c r="BG81" s="153"/>
      <c r="BH81" s="153"/>
      <c r="BI81" s="153"/>
      <c r="BJ81" s="153"/>
      <c r="BK81" s="153"/>
      <c r="BL81" s="138"/>
      <c r="BM81" s="138"/>
      <c r="BN81" s="138"/>
      <c r="BO81" s="138"/>
      <c r="BP81" s="138"/>
      <c r="BQ81" s="138"/>
      <c r="BR81" s="138"/>
      <c r="BS81" s="138"/>
      <c r="BT81" s="138"/>
      <c r="BU81" s="138"/>
      <c r="BV81" s="138"/>
      <c r="BW81" s="138"/>
      <c r="BX81" s="138"/>
      <c r="BY81" s="138"/>
      <c r="BZ81" s="138"/>
    </row>
    <row r="82" spans="1:78" ht="17.100000000000001" customHeight="1" x14ac:dyDescent="0.25">
      <c r="A82" s="1469"/>
      <c r="B82" s="325" t="s">
        <v>193</v>
      </c>
      <c r="C82" s="81">
        <v>0</v>
      </c>
      <c r="D82" s="207">
        <f t="shared" si="3"/>
        <v>0</v>
      </c>
      <c r="E82" s="93">
        <v>0</v>
      </c>
      <c r="F82" s="331">
        <f t="shared" si="4"/>
        <v>0</v>
      </c>
      <c r="G82" s="332">
        <f t="shared" si="5"/>
        <v>0</v>
      </c>
      <c r="H82" s="95">
        <f t="shared" si="6"/>
        <v>0</v>
      </c>
      <c r="I82" s="333">
        <f t="shared" si="7"/>
        <v>0</v>
      </c>
      <c r="J82" s="334">
        <f t="shared" si="8"/>
        <v>0</v>
      </c>
      <c r="K82" s="95">
        <f t="shared" si="9"/>
        <v>0</v>
      </c>
      <c r="L82" s="333">
        <f t="shared" si="10"/>
        <v>0</v>
      </c>
      <c r="M82" s="334">
        <f t="shared" si="11"/>
        <v>0</v>
      </c>
      <c r="N82" s="95">
        <f t="shared" si="14"/>
        <v>0</v>
      </c>
      <c r="O82" s="335">
        <f t="shared" si="12"/>
        <v>0</v>
      </c>
      <c r="P82" s="336">
        <f t="shared" si="13"/>
        <v>0</v>
      </c>
      <c r="Q82" s="153"/>
      <c r="R82" s="153"/>
      <c r="S82" s="153"/>
      <c r="T82" s="153"/>
      <c r="U82" s="153"/>
      <c r="V82" s="153"/>
      <c r="W82" s="153"/>
      <c r="X82" s="153"/>
      <c r="Y82" s="153"/>
      <c r="Z82" s="153"/>
      <c r="AA82" s="153"/>
      <c r="AB82" s="153"/>
      <c r="AC82" s="153"/>
      <c r="AD82" s="153"/>
      <c r="AE82" s="153"/>
      <c r="AF82" s="153"/>
      <c r="AG82" s="153"/>
      <c r="AH82" s="153"/>
      <c r="AI82" s="153"/>
      <c r="AJ82" s="153"/>
      <c r="AK82" s="153"/>
      <c r="AL82" s="153"/>
      <c r="AM82" s="153"/>
      <c r="AN82" s="153"/>
      <c r="AO82" s="153"/>
      <c r="AP82" s="153"/>
      <c r="AQ82" s="153"/>
      <c r="AR82" s="153"/>
      <c r="AS82" s="153"/>
      <c r="AT82" s="153"/>
      <c r="AU82" s="153"/>
      <c r="AV82" s="153"/>
      <c r="AW82" s="153"/>
      <c r="AX82" s="153"/>
      <c r="AY82" s="153"/>
      <c r="AZ82" s="153"/>
      <c r="BA82" s="153"/>
      <c r="BB82" s="153"/>
      <c r="BC82" s="153"/>
      <c r="BD82" s="153"/>
      <c r="BE82" s="153"/>
      <c r="BF82" s="153"/>
      <c r="BG82" s="153"/>
      <c r="BH82" s="153"/>
      <c r="BI82" s="153"/>
      <c r="BJ82" s="153"/>
      <c r="BK82" s="153"/>
      <c r="BL82" s="138"/>
      <c r="BM82" s="138"/>
      <c r="BN82" s="138"/>
      <c r="BO82" s="138"/>
      <c r="BP82" s="138"/>
      <c r="BQ82" s="138"/>
      <c r="BR82" s="138"/>
      <c r="BS82" s="138"/>
      <c r="BT82" s="138"/>
      <c r="BU82" s="138"/>
      <c r="BV82" s="138"/>
      <c r="BW82" s="138"/>
      <c r="BX82" s="138"/>
      <c r="BY82" s="138"/>
      <c r="BZ82" s="138"/>
    </row>
    <row r="83" spans="1:78" ht="17.100000000000001" customHeight="1" x14ac:dyDescent="0.25">
      <c r="A83" s="1469"/>
      <c r="B83" s="325" t="s">
        <v>194</v>
      </c>
      <c r="C83" s="81">
        <v>0</v>
      </c>
      <c r="D83" s="207">
        <f t="shared" si="3"/>
        <v>0</v>
      </c>
      <c r="E83" s="93">
        <v>0</v>
      </c>
      <c r="F83" s="337">
        <f t="shared" si="4"/>
        <v>0</v>
      </c>
      <c r="G83" s="338">
        <f t="shared" si="5"/>
        <v>0</v>
      </c>
      <c r="H83" s="95">
        <f t="shared" si="6"/>
        <v>0</v>
      </c>
      <c r="I83" s="339">
        <f t="shared" si="7"/>
        <v>0</v>
      </c>
      <c r="J83" s="340">
        <f t="shared" si="8"/>
        <v>0</v>
      </c>
      <c r="K83" s="95">
        <f t="shared" si="9"/>
        <v>0</v>
      </c>
      <c r="L83" s="339">
        <f t="shared" si="10"/>
        <v>0</v>
      </c>
      <c r="M83" s="340">
        <f t="shared" si="11"/>
        <v>0</v>
      </c>
      <c r="N83" s="95">
        <f t="shared" si="14"/>
        <v>0</v>
      </c>
      <c r="O83" s="341">
        <f t="shared" si="12"/>
        <v>0</v>
      </c>
      <c r="P83" s="342">
        <f t="shared" si="13"/>
        <v>0</v>
      </c>
      <c r="Q83" s="153"/>
      <c r="R83" s="153"/>
      <c r="S83" s="153"/>
      <c r="T83" s="153"/>
      <c r="U83" s="153"/>
      <c r="V83" s="153"/>
      <c r="W83" s="153"/>
      <c r="X83" s="153"/>
      <c r="Y83" s="153"/>
      <c r="Z83" s="153"/>
      <c r="AA83" s="153"/>
      <c r="AB83" s="153"/>
      <c r="AC83" s="153"/>
      <c r="AD83" s="153"/>
      <c r="AE83" s="153"/>
      <c r="AF83" s="153"/>
      <c r="AG83" s="153"/>
      <c r="AH83" s="153"/>
      <c r="AI83" s="153"/>
      <c r="AJ83" s="153"/>
      <c r="AK83" s="153"/>
      <c r="AL83" s="153"/>
      <c r="AM83" s="153"/>
      <c r="AN83" s="153"/>
      <c r="AO83" s="153"/>
      <c r="AP83" s="153"/>
      <c r="AQ83" s="153"/>
      <c r="AR83" s="153"/>
      <c r="AS83" s="153"/>
      <c r="AT83" s="153"/>
      <c r="AU83" s="153"/>
      <c r="AV83" s="153"/>
      <c r="AW83" s="153"/>
      <c r="AX83" s="153"/>
      <c r="AY83" s="153"/>
      <c r="AZ83" s="153"/>
      <c r="BA83" s="153"/>
      <c r="BB83" s="153"/>
      <c r="BC83" s="153"/>
      <c r="BD83" s="153"/>
      <c r="BE83" s="153"/>
      <c r="BF83" s="153"/>
      <c r="BG83" s="153"/>
      <c r="BH83" s="153"/>
      <c r="BI83" s="153"/>
      <c r="BJ83" s="153"/>
      <c r="BK83" s="153"/>
      <c r="BL83" s="138"/>
      <c r="BM83" s="138"/>
      <c r="BN83" s="138"/>
      <c r="BO83" s="138"/>
      <c r="BP83" s="138"/>
      <c r="BQ83" s="138"/>
      <c r="BR83" s="138"/>
      <c r="BS83" s="138"/>
      <c r="BT83" s="138"/>
      <c r="BU83" s="138"/>
      <c r="BV83" s="138"/>
      <c r="BW83" s="138"/>
      <c r="BX83" s="138"/>
      <c r="BY83" s="138"/>
      <c r="BZ83" s="138"/>
    </row>
    <row r="84" spans="1:78" ht="17.100000000000001" customHeight="1" x14ac:dyDescent="0.25">
      <c r="A84" s="1469"/>
      <c r="B84" s="325" t="s">
        <v>195</v>
      </c>
      <c r="C84" s="81">
        <v>0</v>
      </c>
      <c r="D84" s="207">
        <f t="shared" si="3"/>
        <v>0</v>
      </c>
      <c r="E84" s="93">
        <v>0</v>
      </c>
      <c r="F84" s="331">
        <f t="shared" si="4"/>
        <v>0</v>
      </c>
      <c r="G84" s="332">
        <f t="shared" si="5"/>
        <v>0</v>
      </c>
      <c r="H84" s="95">
        <f t="shared" si="6"/>
        <v>0</v>
      </c>
      <c r="I84" s="333">
        <f t="shared" si="7"/>
        <v>0</v>
      </c>
      <c r="J84" s="334">
        <f t="shared" si="8"/>
        <v>0</v>
      </c>
      <c r="K84" s="95">
        <f t="shared" si="9"/>
        <v>0</v>
      </c>
      <c r="L84" s="333">
        <f t="shared" si="10"/>
        <v>0</v>
      </c>
      <c r="M84" s="334">
        <f t="shared" si="11"/>
        <v>0</v>
      </c>
      <c r="N84" s="95">
        <f t="shared" si="14"/>
        <v>0</v>
      </c>
      <c r="O84" s="335">
        <f t="shared" si="12"/>
        <v>0</v>
      </c>
      <c r="P84" s="336">
        <f t="shared" si="13"/>
        <v>0</v>
      </c>
      <c r="Q84" s="153"/>
      <c r="R84" s="153"/>
      <c r="S84" s="153"/>
      <c r="T84" s="153"/>
      <c r="U84" s="153"/>
      <c r="V84" s="153"/>
      <c r="W84" s="153"/>
      <c r="X84" s="153"/>
      <c r="Y84" s="153"/>
      <c r="Z84" s="153"/>
      <c r="AA84" s="153"/>
      <c r="AB84" s="153"/>
      <c r="AC84" s="153"/>
      <c r="AD84" s="153"/>
      <c r="AE84" s="153"/>
      <c r="AF84" s="153"/>
      <c r="AG84" s="153"/>
      <c r="AH84" s="153"/>
      <c r="AI84" s="153"/>
      <c r="AJ84" s="153"/>
      <c r="AK84" s="153"/>
      <c r="AL84" s="153"/>
      <c r="AM84" s="153"/>
      <c r="AN84" s="153"/>
      <c r="AO84" s="153"/>
      <c r="AP84" s="153"/>
      <c r="AQ84" s="153"/>
      <c r="AR84" s="153"/>
      <c r="AS84" s="153"/>
      <c r="AT84" s="153"/>
      <c r="AU84" s="153"/>
      <c r="AV84" s="153"/>
      <c r="AW84" s="153"/>
      <c r="AX84" s="153"/>
      <c r="AY84" s="153"/>
      <c r="AZ84" s="153"/>
      <c r="BA84" s="153"/>
      <c r="BB84" s="153"/>
      <c r="BC84" s="153"/>
      <c r="BD84" s="153"/>
      <c r="BE84" s="153"/>
      <c r="BF84" s="153"/>
      <c r="BG84" s="153"/>
      <c r="BH84" s="153"/>
      <c r="BI84" s="153"/>
      <c r="BJ84" s="153"/>
      <c r="BK84" s="153"/>
      <c r="BL84" s="138"/>
      <c r="BM84" s="138"/>
      <c r="BN84" s="138"/>
      <c r="BO84" s="138"/>
      <c r="BP84" s="138"/>
      <c r="BQ84" s="138"/>
      <c r="BR84" s="138"/>
      <c r="BS84" s="138"/>
      <c r="BT84" s="138"/>
      <c r="BU84" s="138"/>
      <c r="BV84" s="138"/>
      <c r="BW84" s="138"/>
      <c r="BX84" s="138"/>
      <c r="BY84" s="138"/>
      <c r="BZ84" s="138"/>
    </row>
    <row r="85" spans="1:78" ht="17.100000000000001" customHeight="1" x14ac:dyDescent="0.25">
      <c r="A85" s="1469"/>
      <c r="B85" s="325" t="s">
        <v>196</v>
      </c>
      <c r="C85" s="91">
        <v>0</v>
      </c>
      <c r="D85" s="343">
        <f t="shared" si="3"/>
        <v>0</v>
      </c>
      <c r="E85" s="93">
        <v>0</v>
      </c>
      <c r="F85" s="344">
        <f t="shared" si="4"/>
        <v>0</v>
      </c>
      <c r="G85" s="345">
        <f t="shared" si="5"/>
        <v>0</v>
      </c>
      <c r="H85" s="96">
        <f t="shared" si="6"/>
        <v>0</v>
      </c>
      <c r="I85" s="346">
        <f t="shared" si="7"/>
        <v>0</v>
      </c>
      <c r="J85" s="347">
        <f t="shared" si="8"/>
        <v>0</v>
      </c>
      <c r="K85" s="96">
        <f t="shared" si="9"/>
        <v>0</v>
      </c>
      <c r="L85" s="346">
        <f t="shared" si="10"/>
        <v>0</v>
      </c>
      <c r="M85" s="347">
        <f t="shared" si="11"/>
        <v>0</v>
      </c>
      <c r="N85" s="96">
        <f t="shared" si="14"/>
        <v>0</v>
      </c>
      <c r="O85" s="341">
        <f t="shared" si="12"/>
        <v>0</v>
      </c>
      <c r="P85" s="348">
        <f t="shared" si="13"/>
        <v>0</v>
      </c>
      <c r="Q85" s="153"/>
      <c r="R85" s="153"/>
      <c r="S85" s="153"/>
      <c r="T85" s="153"/>
      <c r="U85" s="153"/>
      <c r="V85" s="153"/>
      <c r="W85" s="153"/>
      <c r="X85" s="153"/>
      <c r="Y85" s="153"/>
      <c r="Z85" s="153"/>
      <c r="AA85" s="153"/>
      <c r="AB85" s="153"/>
      <c r="AC85" s="153"/>
      <c r="AD85" s="153"/>
      <c r="AE85" s="153"/>
      <c r="AF85" s="153"/>
      <c r="AG85" s="153"/>
      <c r="AH85" s="153"/>
      <c r="AI85" s="153"/>
      <c r="AJ85" s="153"/>
      <c r="AK85" s="153"/>
      <c r="AL85" s="153"/>
      <c r="AM85" s="153"/>
      <c r="AN85" s="153"/>
      <c r="AO85" s="153"/>
      <c r="AP85" s="153"/>
      <c r="AQ85" s="153"/>
      <c r="AR85" s="153"/>
      <c r="AS85" s="153"/>
      <c r="AT85" s="153"/>
      <c r="AU85" s="153"/>
      <c r="AV85" s="153"/>
      <c r="AW85" s="153"/>
      <c r="AX85" s="153"/>
      <c r="AY85" s="153"/>
      <c r="AZ85" s="153"/>
      <c r="BA85" s="153"/>
      <c r="BB85" s="153"/>
      <c r="BC85" s="153"/>
      <c r="BD85" s="153"/>
      <c r="BE85" s="153"/>
      <c r="BF85" s="153"/>
      <c r="BG85" s="153"/>
      <c r="BH85" s="153"/>
      <c r="BI85" s="153"/>
      <c r="BJ85" s="153"/>
      <c r="BK85" s="153"/>
      <c r="BL85" s="138"/>
      <c r="BM85" s="138"/>
      <c r="BN85" s="138"/>
      <c r="BO85" s="138"/>
      <c r="BP85" s="138"/>
      <c r="BQ85" s="138"/>
      <c r="BR85" s="138"/>
      <c r="BS85" s="138"/>
      <c r="BT85" s="138"/>
      <c r="BU85" s="138"/>
      <c r="BV85" s="138"/>
      <c r="BW85" s="138"/>
      <c r="BX85" s="138"/>
      <c r="BY85" s="138"/>
      <c r="BZ85" s="138"/>
    </row>
    <row r="86" spans="1:78" s="1" customFormat="1" ht="17.100000000000001" customHeight="1" x14ac:dyDescent="0.25">
      <c r="A86" s="198"/>
      <c r="B86" s="349" t="s">
        <v>197</v>
      </c>
      <c r="C86" s="350">
        <f>SUM(C77:C85)</f>
        <v>0</v>
      </c>
      <c r="D86" s="351">
        <f>SUM(D77:D85)</f>
        <v>0</v>
      </c>
      <c r="E86" s="352" t="s">
        <v>0</v>
      </c>
      <c r="F86" s="353">
        <f>SUM(F77:F85)</f>
        <v>0</v>
      </c>
      <c r="G86" s="354">
        <f>SUM(G77:G85)</f>
        <v>0</v>
      </c>
      <c r="H86" s="352" t="s">
        <v>0</v>
      </c>
      <c r="I86" s="353">
        <f>SUM(I77:I85)</f>
        <v>0</v>
      </c>
      <c r="J86" s="354">
        <f>SUM(J77:J85)</f>
        <v>0</v>
      </c>
      <c r="K86" s="352" t="s">
        <v>0</v>
      </c>
      <c r="L86" s="353">
        <f>SUM(L77:L85)</f>
        <v>0</v>
      </c>
      <c r="M86" s="354">
        <f>SUM(M77:M85)</f>
        <v>0</v>
      </c>
      <c r="N86" s="352" t="s">
        <v>0</v>
      </c>
      <c r="O86" s="353">
        <f>SUM(O77:O85)</f>
        <v>0</v>
      </c>
      <c r="P86" s="355">
        <f>SUM(P77:P85)</f>
        <v>0</v>
      </c>
      <c r="Q86" s="153"/>
      <c r="R86" s="153"/>
      <c r="S86" s="153"/>
      <c r="T86" s="153"/>
      <c r="U86" s="153"/>
      <c r="V86" s="153"/>
      <c r="W86" s="153"/>
      <c r="X86" s="153"/>
      <c r="Y86" s="153"/>
      <c r="Z86" s="153"/>
      <c r="AA86" s="153"/>
      <c r="AB86" s="153"/>
      <c r="AC86" s="153"/>
      <c r="AD86" s="153"/>
      <c r="AE86" s="153"/>
      <c r="AF86" s="153"/>
      <c r="AG86" s="153"/>
      <c r="AH86" s="153"/>
      <c r="AI86" s="153"/>
      <c r="AJ86" s="153"/>
      <c r="AK86" s="153"/>
      <c r="AL86" s="153"/>
      <c r="AM86" s="153"/>
      <c r="AN86" s="153"/>
      <c r="AO86" s="153"/>
      <c r="AP86" s="153"/>
      <c r="AQ86" s="153"/>
      <c r="AR86" s="153"/>
      <c r="AS86" s="153"/>
      <c r="AT86" s="153"/>
      <c r="AU86" s="153"/>
      <c r="AV86" s="153"/>
      <c r="AW86" s="153"/>
      <c r="AX86" s="153"/>
      <c r="AY86" s="153"/>
      <c r="AZ86" s="153"/>
      <c r="BA86" s="153"/>
      <c r="BB86" s="153"/>
      <c r="BC86" s="153"/>
      <c r="BD86" s="153"/>
      <c r="BE86" s="153"/>
      <c r="BF86" s="153"/>
      <c r="BG86" s="153"/>
      <c r="BH86" s="153"/>
      <c r="BI86" s="153"/>
      <c r="BJ86" s="153"/>
      <c r="BK86" s="153"/>
      <c r="BL86" s="181"/>
      <c r="BM86" s="156"/>
      <c r="BN86" s="156"/>
      <c r="BO86" s="156"/>
      <c r="BP86" s="156"/>
      <c r="BQ86" s="156"/>
      <c r="BR86" s="156"/>
      <c r="BS86" s="156"/>
      <c r="BT86" s="156"/>
      <c r="BU86" s="156"/>
      <c r="BV86" s="156"/>
      <c r="BW86" s="156"/>
      <c r="BX86" s="156"/>
      <c r="BY86" s="156"/>
      <c r="BZ86" s="156"/>
    </row>
    <row r="87" spans="1:78" s="1" customFormat="1" x14ac:dyDescent="0.25">
      <c r="A87" s="198"/>
      <c r="B87" s="356"/>
      <c r="C87" s="357"/>
      <c r="D87" s="357"/>
      <c r="E87" s="357"/>
      <c r="F87" s="357"/>
      <c r="G87" s="357"/>
      <c r="H87" s="357"/>
      <c r="I87" s="357"/>
      <c r="J87" s="357"/>
      <c r="K87" s="357"/>
      <c r="L87" s="357"/>
      <c r="M87" s="357"/>
      <c r="N87" s="357"/>
      <c r="O87" s="357"/>
      <c r="P87" s="357"/>
      <c r="Q87" s="153"/>
      <c r="R87" s="153"/>
      <c r="S87" s="153"/>
      <c r="T87" s="153"/>
      <c r="U87" s="153"/>
      <c r="V87" s="153"/>
      <c r="W87" s="153"/>
      <c r="X87" s="153"/>
      <c r="Y87" s="153"/>
      <c r="Z87" s="153"/>
      <c r="AA87" s="153"/>
      <c r="AB87" s="153"/>
      <c r="AC87" s="153"/>
      <c r="AD87" s="153"/>
      <c r="AE87" s="153"/>
      <c r="AF87" s="153"/>
      <c r="AG87" s="153"/>
      <c r="AH87" s="153"/>
      <c r="AI87" s="153"/>
      <c r="AJ87" s="153"/>
      <c r="AK87" s="153"/>
      <c r="AL87" s="153"/>
      <c r="AM87" s="153"/>
      <c r="AN87" s="153"/>
      <c r="AO87" s="153"/>
      <c r="AP87" s="153"/>
      <c r="AQ87" s="153"/>
      <c r="AR87" s="153"/>
      <c r="AS87" s="153"/>
      <c r="AT87" s="153"/>
      <c r="AU87" s="153"/>
      <c r="AV87" s="153"/>
      <c r="AW87" s="153"/>
      <c r="AX87" s="153"/>
      <c r="AY87" s="153"/>
      <c r="AZ87" s="153"/>
      <c r="BA87" s="153"/>
      <c r="BB87" s="153"/>
      <c r="BC87" s="153"/>
      <c r="BD87" s="153"/>
      <c r="BE87" s="153"/>
      <c r="BF87" s="153"/>
      <c r="BG87" s="153"/>
      <c r="BH87" s="153"/>
      <c r="BI87" s="153"/>
      <c r="BJ87" s="153"/>
      <c r="BK87" s="153"/>
      <c r="BL87" s="181"/>
      <c r="BM87" s="156"/>
      <c r="BN87" s="156"/>
      <c r="BO87" s="156"/>
      <c r="BP87" s="156"/>
      <c r="BQ87" s="156"/>
      <c r="BR87" s="156"/>
      <c r="BS87" s="156"/>
      <c r="BT87" s="156"/>
      <c r="BU87" s="156"/>
      <c r="BV87" s="156"/>
      <c r="BW87" s="156"/>
      <c r="BX87" s="156"/>
      <c r="BY87" s="156"/>
      <c r="BZ87" s="156"/>
    </row>
    <row r="88" spans="1:78" s="1" customFormat="1" x14ac:dyDescent="0.25">
      <c r="A88" s="198"/>
      <c r="B88" s="356"/>
      <c r="C88" s="357"/>
      <c r="D88" s="357"/>
      <c r="E88" s="357"/>
      <c r="F88" s="357"/>
      <c r="G88" s="357"/>
      <c r="H88" s="357"/>
      <c r="I88" s="357"/>
      <c r="J88" s="357"/>
      <c r="K88" s="357"/>
      <c r="L88" s="357"/>
      <c r="M88" s="357"/>
      <c r="N88" s="357"/>
      <c r="O88" s="357"/>
      <c r="P88" s="357"/>
      <c r="Q88" s="153"/>
      <c r="R88" s="153"/>
      <c r="S88" s="153"/>
      <c r="T88" s="153"/>
      <c r="U88" s="153"/>
      <c r="V88" s="153"/>
      <c r="W88" s="153"/>
      <c r="X88" s="153"/>
      <c r="Y88" s="153"/>
      <c r="Z88" s="153"/>
      <c r="AA88" s="153"/>
      <c r="AB88" s="153"/>
      <c r="AC88" s="153"/>
      <c r="AD88" s="153"/>
      <c r="AE88" s="153"/>
      <c r="AF88" s="153"/>
      <c r="AG88" s="153"/>
      <c r="AH88" s="153"/>
      <c r="AI88" s="153"/>
      <c r="AJ88" s="153"/>
      <c r="AK88" s="153"/>
      <c r="AL88" s="153"/>
      <c r="AM88" s="153"/>
      <c r="AN88" s="153"/>
      <c r="AO88" s="153"/>
      <c r="AP88" s="153"/>
      <c r="AQ88" s="153"/>
      <c r="AR88" s="153"/>
      <c r="AS88" s="153"/>
      <c r="AT88" s="153"/>
      <c r="AU88" s="153"/>
      <c r="AV88" s="153"/>
      <c r="AW88" s="153"/>
      <c r="AX88" s="153"/>
      <c r="AY88" s="153"/>
      <c r="AZ88" s="153"/>
      <c r="BA88" s="153"/>
      <c r="BB88" s="153"/>
      <c r="BC88" s="153"/>
      <c r="BD88" s="153"/>
      <c r="BE88" s="153"/>
      <c r="BF88" s="153"/>
      <c r="BG88" s="153"/>
      <c r="BH88" s="153"/>
      <c r="BI88" s="153"/>
      <c r="BJ88" s="153"/>
      <c r="BK88" s="153"/>
      <c r="BL88" s="181"/>
      <c r="BM88" s="156"/>
      <c r="BN88" s="156"/>
      <c r="BO88" s="156"/>
      <c r="BP88" s="156"/>
      <c r="BQ88" s="156"/>
      <c r="BR88" s="156"/>
      <c r="BS88" s="156"/>
      <c r="BT88" s="156"/>
      <c r="BU88" s="156"/>
      <c r="BV88" s="156"/>
      <c r="BW88" s="156"/>
      <c r="BX88" s="156"/>
      <c r="BY88" s="156"/>
      <c r="BZ88" s="156"/>
    </row>
    <row r="89" spans="1:78" s="4" customFormat="1" ht="75.95" customHeight="1" x14ac:dyDescent="0.25">
      <c r="A89" s="138"/>
      <c r="B89" s="236" t="s">
        <v>198</v>
      </c>
      <c r="C89" s="287" t="s">
        <v>199</v>
      </c>
      <c r="D89" s="358" t="s">
        <v>200</v>
      </c>
      <c r="E89" s="359" t="s">
        <v>201</v>
      </c>
      <c r="F89" s="359" t="s">
        <v>202</v>
      </c>
      <c r="G89" s="359" t="s">
        <v>203</v>
      </c>
      <c r="H89" s="359" t="s">
        <v>204</v>
      </c>
      <c r="I89" s="359" t="s">
        <v>205</v>
      </c>
      <c r="J89" s="359" t="s">
        <v>206</v>
      </c>
      <c r="K89" s="360" t="s">
        <v>207</v>
      </c>
      <c r="L89" s="360" t="s">
        <v>208</v>
      </c>
      <c r="M89" s="360" t="s">
        <v>209</v>
      </c>
      <c r="N89" s="361" t="s">
        <v>210</v>
      </c>
      <c r="O89" s="1532" t="s">
        <v>30</v>
      </c>
      <c r="P89" s="1399"/>
      <c r="Q89" s="175"/>
      <c r="R89" s="175"/>
      <c r="S89" s="175"/>
      <c r="T89" s="175"/>
      <c r="U89" s="175"/>
      <c r="V89" s="175"/>
      <c r="W89" s="175"/>
      <c r="X89" s="175"/>
      <c r="Y89" s="175"/>
      <c r="Z89" s="175"/>
      <c r="AA89" s="175"/>
      <c r="AB89" s="175"/>
      <c r="AC89" s="175"/>
      <c r="AD89" s="175"/>
      <c r="AE89" s="175"/>
      <c r="AF89" s="175"/>
      <c r="AG89" s="175"/>
      <c r="AH89" s="175"/>
      <c r="AI89" s="175"/>
      <c r="AJ89" s="175"/>
      <c r="AK89" s="175"/>
      <c r="AL89" s="175"/>
      <c r="AM89" s="175"/>
      <c r="AN89" s="175"/>
      <c r="AO89" s="175"/>
      <c r="AP89" s="175"/>
      <c r="AQ89" s="175"/>
      <c r="AR89" s="175"/>
      <c r="AS89" s="175"/>
      <c r="AT89" s="175"/>
      <c r="AU89" s="175"/>
      <c r="AV89" s="175"/>
      <c r="AW89" s="175"/>
      <c r="AX89" s="175"/>
      <c r="AY89" s="175"/>
      <c r="AZ89" s="175"/>
      <c r="BA89" s="175"/>
      <c r="BB89" s="175"/>
      <c r="BC89" s="175"/>
      <c r="BD89" s="175"/>
      <c r="BE89" s="175"/>
      <c r="BF89" s="175"/>
      <c r="BG89" s="175"/>
      <c r="BH89" s="175"/>
      <c r="BI89" s="175"/>
      <c r="BJ89" s="175"/>
      <c r="BK89" s="323"/>
      <c r="BL89" s="324"/>
      <c r="BM89" s="324"/>
      <c r="BN89" s="324"/>
      <c r="BO89" s="324"/>
      <c r="BP89" s="324"/>
      <c r="BQ89" s="324"/>
      <c r="BR89" s="324"/>
      <c r="BS89" s="324"/>
      <c r="BT89" s="324"/>
      <c r="BU89" s="324"/>
      <c r="BV89" s="324"/>
      <c r="BW89" s="138"/>
      <c r="BX89" s="138"/>
      <c r="BY89" s="138"/>
      <c r="BZ89" s="138"/>
    </row>
    <row r="90" spans="1:78" ht="17.100000000000001" customHeight="1" x14ac:dyDescent="0.25">
      <c r="A90" s="1457">
        <v>1</v>
      </c>
      <c r="B90" s="362" t="s">
        <v>211</v>
      </c>
      <c r="C90" s="1522">
        <v>1</v>
      </c>
      <c r="D90" s="97">
        <v>0</v>
      </c>
      <c r="E90" s="98">
        <v>1</v>
      </c>
      <c r="F90" s="98">
        <v>60</v>
      </c>
      <c r="G90" s="90">
        <v>0</v>
      </c>
      <c r="H90" s="363">
        <f>IF(G90&lt;seg_social_topeespecial,G90*seg_social_retencion_reg_especial,seg_social_topeespecial*seg_social_retencion_reg_especial)</f>
        <v>0</v>
      </c>
      <c r="I90" s="364">
        <v>0</v>
      </c>
      <c r="J90" s="365">
        <f t="shared" ref="J90:J104" si="15">H90+I90</f>
        <v>0</v>
      </c>
      <c r="K90" s="366">
        <f t="shared" ref="K90:K104" si="16">IF(G90&lt;15000,G90*IRPF_BAJO,0)+IF(AND(G90&lt;90000,G90&gt;=15000),G90*IRPF_MEDIO,0)+IF(G90&gt;=90000,G90*IRPF_ALTO,0)</f>
        <v>0</v>
      </c>
      <c r="L90" s="367">
        <f t="shared" ref="L90:L104" si="17">G90+H90</f>
        <v>0</v>
      </c>
      <c r="M90" s="363">
        <f t="shared" ref="M90:M104" si="18">G90-I90-K90</f>
        <v>0</v>
      </c>
      <c r="N90" s="1506">
        <v>0.02</v>
      </c>
      <c r="O90" s="1490" t="s">
        <v>212</v>
      </c>
      <c r="P90" s="1410"/>
      <c r="Q90" s="153"/>
      <c r="R90" s="153"/>
      <c r="S90" s="153"/>
      <c r="T90" s="153"/>
      <c r="U90" s="153"/>
      <c r="V90" s="153"/>
      <c r="W90" s="153"/>
      <c r="X90" s="153"/>
      <c r="Y90" s="153"/>
      <c r="Z90" s="153"/>
      <c r="AA90" s="153"/>
      <c r="AB90" s="153"/>
      <c r="AC90" s="153"/>
      <c r="AD90" s="153"/>
      <c r="AE90" s="153"/>
      <c r="AF90" s="153"/>
      <c r="AG90" s="153"/>
      <c r="AH90" s="153"/>
      <c r="AI90" s="153"/>
      <c r="AJ90" s="153"/>
      <c r="AK90" s="153"/>
      <c r="AL90" s="153"/>
      <c r="AM90" s="153"/>
      <c r="AN90" s="153"/>
      <c r="AO90" s="153"/>
      <c r="AP90" s="153"/>
      <c r="AQ90" s="153"/>
      <c r="AR90" s="153"/>
      <c r="AS90" s="153"/>
      <c r="AT90" s="153"/>
      <c r="AU90" s="153"/>
      <c r="AV90" s="153"/>
      <c r="AW90" s="153"/>
      <c r="AX90" s="153"/>
      <c r="AY90" s="153"/>
      <c r="AZ90" s="153"/>
      <c r="BA90" s="153"/>
      <c r="BB90" s="153"/>
      <c r="BC90" s="153"/>
      <c r="BD90" s="153"/>
      <c r="BE90" s="153"/>
      <c r="BF90" s="153"/>
      <c r="BG90" s="153"/>
      <c r="BH90" s="153"/>
      <c r="BI90" s="153"/>
      <c r="BJ90" s="153"/>
      <c r="BK90" s="181"/>
      <c r="BL90" s="156"/>
      <c r="BM90" s="138"/>
      <c r="BN90" s="156"/>
      <c r="BO90" s="138"/>
      <c r="BP90" s="156"/>
      <c r="BQ90" s="138"/>
      <c r="BR90" s="138"/>
      <c r="BS90" s="138"/>
      <c r="BT90" s="138"/>
      <c r="BU90" s="138"/>
      <c r="BV90" s="138"/>
      <c r="BW90" s="138"/>
      <c r="BX90" s="138"/>
      <c r="BY90" s="138"/>
      <c r="BZ90" s="138"/>
    </row>
    <row r="91" spans="1:78" ht="17.100000000000001" customHeight="1" x14ac:dyDescent="0.25">
      <c r="A91" s="1458"/>
      <c r="B91" s="362" t="s">
        <v>213</v>
      </c>
      <c r="C91" s="1458"/>
      <c r="D91" s="75">
        <v>0</v>
      </c>
      <c r="E91" s="99">
        <v>1</v>
      </c>
      <c r="F91" s="99">
        <v>60</v>
      </c>
      <c r="G91" s="102">
        <v>0</v>
      </c>
      <c r="H91" s="214">
        <f>IF(G91&lt;seg_social_topegeneral,G91*seg_social_retencion_reg_general,seg_social_topegeneral*seg_social_retencion_reg_general)</f>
        <v>0</v>
      </c>
      <c r="I91" s="368">
        <f>IF(G91&lt;seg_social_topegeneral,G91*seg_social_parte_trabajador,seg_social_topegeneral*seg_social_parte_trabajador)</f>
        <v>0</v>
      </c>
      <c r="J91" s="369">
        <f t="shared" si="15"/>
        <v>0</v>
      </c>
      <c r="K91" s="215">
        <f t="shared" si="16"/>
        <v>0</v>
      </c>
      <c r="L91" s="216">
        <f t="shared" si="17"/>
        <v>0</v>
      </c>
      <c r="M91" s="214">
        <f t="shared" si="18"/>
        <v>0</v>
      </c>
      <c r="N91" s="1399"/>
      <c r="O91" s="1491"/>
      <c r="P91" s="1492"/>
      <c r="Q91" s="153"/>
      <c r="R91" s="153"/>
      <c r="S91" s="153"/>
      <c r="T91" s="153"/>
      <c r="U91" s="153"/>
      <c r="V91" s="153"/>
      <c r="W91" s="153"/>
      <c r="X91" s="153"/>
      <c r="Y91" s="153"/>
      <c r="Z91" s="153"/>
      <c r="AA91" s="153"/>
      <c r="AB91" s="153"/>
      <c r="AC91" s="153"/>
      <c r="AD91" s="153"/>
      <c r="AE91" s="153"/>
      <c r="AF91" s="153"/>
      <c r="AG91" s="153"/>
      <c r="AH91" s="153"/>
      <c r="AI91" s="153"/>
      <c r="AJ91" s="153"/>
      <c r="AK91" s="153"/>
      <c r="AL91" s="153"/>
      <c r="AM91" s="153"/>
      <c r="AN91" s="153"/>
      <c r="AO91" s="153"/>
      <c r="AP91" s="153"/>
      <c r="AQ91" s="153"/>
      <c r="AR91" s="153"/>
      <c r="AS91" s="153"/>
      <c r="AT91" s="153"/>
      <c r="AU91" s="153"/>
      <c r="AV91" s="153"/>
      <c r="AW91" s="153"/>
      <c r="AX91" s="153"/>
      <c r="AY91" s="153"/>
      <c r="AZ91" s="153"/>
      <c r="BA91" s="153"/>
      <c r="BB91" s="153"/>
      <c r="BC91" s="153"/>
      <c r="BD91" s="153"/>
      <c r="BE91" s="153"/>
      <c r="BF91" s="153"/>
      <c r="BG91" s="153"/>
      <c r="BH91" s="153"/>
      <c r="BI91" s="153"/>
      <c r="BJ91" s="153"/>
      <c r="BK91" s="181"/>
      <c r="BL91" s="156"/>
      <c r="BM91" s="138"/>
      <c r="BN91" s="156"/>
      <c r="BO91" s="138"/>
      <c r="BP91" s="156"/>
      <c r="BQ91" s="138"/>
      <c r="BR91" s="138"/>
      <c r="BS91" s="138"/>
      <c r="BT91" s="138"/>
      <c r="BU91" s="138"/>
      <c r="BV91" s="138"/>
      <c r="BW91" s="138"/>
      <c r="BX91" s="138"/>
      <c r="BY91" s="138"/>
      <c r="BZ91" s="138"/>
    </row>
    <row r="92" spans="1:78" ht="17.100000000000001" customHeight="1" x14ac:dyDescent="0.25">
      <c r="A92" s="1458"/>
      <c r="B92" s="362" t="s">
        <v>214</v>
      </c>
      <c r="C92" s="1458"/>
      <c r="D92" s="75">
        <v>0</v>
      </c>
      <c r="E92" s="99">
        <v>1</v>
      </c>
      <c r="F92" s="99">
        <v>60</v>
      </c>
      <c r="G92" s="81">
        <v>0</v>
      </c>
      <c r="H92" s="211">
        <f>IF(G92&lt;seg_social_topegeneral,G92*seg_social_retencion_reg_general,seg_social_topegeneral*seg_social_retencion_reg_general)</f>
        <v>0</v>
      </c>
      <c r="I92" s="371">
        <f>IF(G92&lt;seg_social_topegeneral,G92*seg_social_parte_trabajador,seg_social_topegeneral*seg_social_parte_trabajador)</f>
        <v>0</v>
      </c>
      <c r="J92" s="372">
        <f t="shared" si="15"/>
        <v>0</v>
      </c>
      <c r="K92" s="206">
        <f t="shared" si="16"/>
        <v>0</v>
      </c>
      <c r="L92" s="207">
        <f t="shared" si="17"/>
        <v>0</v>
      </c>
      <c r="M92" s="211">
        <f t="shared" si="18"/>
        <v>0</v>
      </c>
      <c r="N92" s="1399"/>
      <c r="O92" s="1491"/>
      <c r="P92" s="1492"/>
      <c r="Q92" s="153"/>
      <c r="R92" s="153"/>
      <c r="S92" s="153"/>
      <c r="T92" s="153"/>
      <c r="U92" s="153"/>
      <c r="V92" s="153"/>
      <c r="W92" s="153"/>
      <c r="X92" s="153"/>
      <c r="Y92" s="153"/>
      <c r="Z92" s="153"/>
      <c r="AA92" s="153"/>
      <c r="AB92" s="153"/>
      <c r="AC92" s="153"/>
      <c r="AD92" s="153"/>
      <c r="AE92" s="153"/>
      <c r="AF92" s="153"/>
      <c r="AG92" s="153"/>
      <c r="AH92" s="153"/>
      <c r="AI92" s="153"/>
      <c r="AJ92" s="153"/>
      <c r="AK92" s="153"/>
      <c r="AL92" s="153"/>
      <c r="AM92" s="153"/>
      <c r="AN92" s="153"/>
      <c r="AO92" s="153"/>
      <c r="AP92" s="153"/>
      <c r="AQ92" s="153"/>
      <c r="AR92" s="153"/>
      <c r="AS92" s="153"/>
      <c r="AT92" s="153"/>
      <c r="AU92" s="153"/>
      <c r="AV92" s="153"/>
      <c r="AW92" s="153"/>
      <c r="AX92" s="153"/>
      <c r="AY92" s="153"/>
      <c r="AZ92" s="153"/>
      <c r="BA92" s="153"/>
      <c r="BB92" s="153"/>
      <c r="BC92" s="153"/>
      <c r="BD92" s="153"/>
      <c r="BE92" s="153"/>
      <c r="BF92" s="153"/>
      <c r="BG92" s="153"/>
      <c r="BH92" s="153"/>
      <c r="BI92" s="153"/>
      <c r="BJ92" s="153"/>
      <c r="BK92" s="181"/>
      <c r="BL92" s="156"/>
      <c r="BM92" s="138"/>
      <c r="BN92" s="156"/>
      <c r="BO92" s="138"/>
      <c r="BP92" s="156"/>
      <c r="BQ92" s="138"/>
      <c r="BR92" s="138"/>
      <c r="BS92" s="138"/>
      <c r="BT92" s="138"/>
      <c r="BU92" s="138"/>
      <c r="BV92" s="138"/>
      <c r="BW92" s="138"/>
      <c r="BX92" s="138"/>
      <c r="BY92" s="138"/>
      <c r="BZ92" s="138"/>
    </row>
    <row r="93" spans="1:78" ht="17.100000000000001" customHeight="1" x14ac:dyDescent="0.25">
      <c r="A93" s="1458"/>
      <c r="B93" s="362" t="s">
        <v>215</v>
      </c>
      <c r="C93" s="1458"/>
      <c r="D93" s="75">
        <v>0</v>
      </c>
      <c r="E93" s="99">
        <v>1</v>
      </c>
      <c r="F93" s="99">
        <v>60</v>
      </c>
      <c r="G93" s="81">
        <v>0</v>
      </c>
      <c r="H93" s="214">
        <f>IF(G93&lt;seg_social_topegeneral,G93*seg_social_retencion_reg_general,seg_social_topegeneral*seg_social_retencion_reg_general)</f>
        <v>0</v>
      </c>
      <c r="I93" s="368">
        <f>IF(G93&lt;seg_social_topegeneral,G93*seg_social_parte_trabajador,seg_social_topegeneral*seg_social_parte_trabajador)</f>
        <v>0</v>
      </c>
      <c r="J93" s="369">
        <f t="shared" si="15"/>
        <v>0</v>
      </c>
      <c r="K93" s="215">
        <f t="shared" si="16"/>
        <v>0</v>
      </c>
      <c r="L93" s="216">
        <f t="shared" si="17"/>
        <v>0</v>
      </c>
      <c r="M93" s="214">
        <f t="shared" si="18"/>
        <v>0</v>
      </c>
      <c r="N93" s="1399"/>
      <c r="O93" s="1491"/>
      <c r="P93" s="1492"/>
      <c r="Q93" s="153"/>
      <c r="R93" s="153"/>
      <c r="S93" s="153"/>
      <c r="T93" s="153"/>
      <c r="U93" s="153"/>
      <c r="V93" s="153"/>
      <c r="W93" s="153"/>
      <c r="X93" s="153"/>
      <c r="Y93" s="153"/>
      <c r="Z93" s="153"/>
      <c r="AA93" s="153"/>
      <c r="AB93" s="153"/>
      <c r="AC93" s="153"/>
      <c r="AD93" s="153"/>
      <c r="AE93" s="153"/>
      <c r="AF93" s="153"/>
      <c r="AG93" s="153"/>
      <c r="AH93" s="153"/>
      <c r="AI93" s="153"/>
      <c r="AJ93" s="153"/>
      <c r="AK93" s="153"/>
      <c r="AL93" s="153"/>
      <c r="AM93" s="153"/>
      <c r="AN93" s="153"/>
      <c r="AO93" s="153"/>
      <c r="AP93" s="153"/>
      <c r="AQ93" s="153"/>
      <c r="AR93" s="153"/>
      <c r="AS93" s="153"/>
      <c r="AT93" s="153"/>
      <c r="AU93" s="153"/>
      <c r="AV93" s="153"/>
      <c r="AW93" s="153"/>
      <c r="AX93" s="153"/>
      <c r="AY93" s="153"/>
      <c r="AZ93" s="153"/>
      <c r="BA93" s="153"/>
      <c r="BB93" s="153"/>
      <c r="BC93" s="153"/>
      <c r="BD93" s="153"/>
      <c r="BE93" s="153"/>
      <c r="BF93" s="153"/>
      <c r="BG93" s="153"/>
      <c r="BH93" s="153"/>
      <c r="BI93" s="153"/>
      <c r="BJ93" s="153"/>
      <c r="BK93" s="181"/>
      <c r="BL93" s="156"/>
      <c r="BM93" s="138"/>
      <c r="BN93" s="156"/>
      <c r="BO93" s="138"/>
      <c r="BP93" s="156"/>
      <c r="BQ93" s="138"/>
      <c r="BR93" s="138"/>
      <c r="BS93" s="138"/>
      <c r="BT93" s="138"/>
      <c r="BU93" s="138"/>
      <c r="BV93" s="138"/>
      <c r="BW93" s="138"/>
      <c r="BX93" s="138"/>
      <c r="BY93" s="138"/>
      <c r="BZ93" s="138"/>
    </row>
    <row r="94" spans="1:78" ht="17.100000000000001" customHeight="1" x14ac:dyDescent="0.25">
      <c r="A94" s="1459"/>
      <c r="B94" s="362" t="s">
        <v>216</v>
      </c>
      <c r="C94" s="1459"/>
      <c r="D94" s="75">
        <v>0</v>
      </c>
      <c r="E94" s="99">
        <v>1</v>
      </c>
      <c r="F94" s="100">
        <v>60</v>
      </c>
      <c r="G94" s="81">
        <v>0</v>
      </c>
      <c r="H94" s="211">
        <f>IF(G94&lt;seg_social_topegeneral,G94*seg_social_retencion_reg_general,seg_social_topegeneral*seg_social_retencion_reg_general)</f>
        <v>0</v>
      </c>
      <c r="I94" s="373">
        <f>IF(G94&lt;seg_social_topegeneral,G94*seg_social_parte_trabajador,seg_social_topegeneral*seg_social_parte_trabajador)</f>
        <v>0</v>
      </c>
      <c r="J94" s="372">
        <f t="shared" si="15"/>
        <v>0</v>
      </c>
      <c r="K94" s="206">
        <f t="shared" si="16"/>
        <v>0</v>
      </c>
      <c r="L94" s="207">
        <f t="shared" si="17"/>
        <v>0</v>
      </c>
      <c r="M94" s="211">
        <f t="shared" si="18"/>
        <v>0</v>
      </c>
      <c r="N94" s="1399"/>
      <c r="O94" s="1411"/>
      <c r="P94" s="1413"/>
      <c r="Q94" s="153"/>
      <c r="R94" s="153"/>
      <c r="S94" s="153"/>
      <c r="T94" s="153"/>
      <c r="U94" s="153"/>
      <c r="V94" s="153"/>
      <c r="W94" s="153"/>
      <c r="X94" s="153"/>
      <c r="Y94" s="153"/>
      <c r="Z94" s="153"/>
      <c r="AA94" s="153"/>
      <c r="AB94" s="153"/>
      <c r="AC94" s="153"/>
      <c r="AD94" s="153"/>
      <c r="AE94" s="153"/>
      <c r="AF94" s="153"/>
      <c r="AG94" s="153"/>
      <c r="AH94" s="153"/>
      <c r="AI94" s="153"/>
      <c r="AJ94" s="153"/>
      <c r="AK94" s="153"/>
      <c r="AL94" s="153"/>
      <c r="AM94" s="153"/>
      <c r="AN94" s="153"/>
      <c r="AO94" s="153"/>
      <c r="AP94" s="153"/>
      <c r="AQ94" s="153"/>
      <c r="AR94" s="153"/>
      <c r="AS94" s="153"/>
      <c r="AT94" s="153"/>
      <c r="AU94" s="153"/>
      <c r="AV94" s="153"/>
      <c r="AW94" s="153"/>
      <c r="AX94" s="153"/>
      <c r="AY94" s="153"/>
      <c r="AZ94" s="153"/>
      <c r="BA94" s="153"/>
      <c r="BB94" s="153"/>
      <c r="BC94" s="153"/>
      <c r="BD94" s="153"/>
      <c r="BE94" s="153"/>
      <c r="BF94" s="153"/>
      <c r="BG94" s="153"/>
      <c r="BH94" s="153"/>
      <c r="BI94" s="153"/>
      <c r="BJ94" s="153"/>
      <c r="BK94" s="181"/>
      <c r="BL94" s="156"/>
      <c r="BM94" s="138"/>
      <c r="BN94" s="156"/>
      <c r="BO94" s="138"/>
      <c r="BP94" s="156"/>
      <c r="BQ94" s="138"/>
      <c r="BR94" s="138"/>
      <c r="BS94" s="138"/>
      <c r="BT94" s="138"/>
      <c r="BU94" s="138"/>
      <c r="BV94" s="138"/>
      <c r="BW94" s="138"/>
      <c r="BX94" s="138"/>
      <c r="BY94" s="138"/>
      <c r="BZ94" s="138"/>
    </row>
    <row r="95" spans="1:78" ht="17.100000000000001" customHeight="1" x14ac:dyDescent="0.25">
      <c r="A95" s="1457">
        <v>2</v>
      </c>
      <c r="B95" s="374" t="s">
        <v>217</v>
      </c>
      <c r="C95" s="1522">
        <v>2</v>
      </c>
      <c r="D95" s="97">
        <v>0</v>
      </c>
      <c r="E95" s="98">
        <v>1</v>
      </c>
      <c r="F95" s="99">
        <v>60</v>
      </c>
      <c r="G95" s="364">
        <f>G90</f>
        <v>0</v>
      </c>
      <c r="H95" s="364">
        <f>IF(G95&lt;seg_social_topeespecial,G95*seg_social_retencion_reg_especial,seg_social_topeespecial*seg_social_retencion_reg_especial)</f>
        <v>0</v>
      </c>
      <c r="I95" s="364">
        <v>0</v>
      </c>
      <c r="J95" s="365">
        <f t="shared" si="15"/>
        <v>0</v>
      </c>
      <c r="K95" s="366">
        <f t="shared" si="16"/>
        <v>0</v>
      </c>
      <c r="L95" s="367">
        <f t="shared" si="17"/>
        <v>0</v>
      </c>
      <c r="M95" s="363">
        <f t="shared" si="18"/>
        <v>0</v>
      </c>
      <c r="N95" s="1506">
        <v>0.02</v>
      </c>
      <c r="O95" s="1490" t="s">
        <v>218</v>
      </c>
      <c r="P95" s="1410"/>
      <c r="Q95" s="153"/>
      <c r="R95" s="153"/>
      <c r="S95" s="153"/>
      <c r="T95" s="153"/>
      <c r="U95" s="153"/>
      <c r="V95" s="153"/>
      <c r="W95" s="153"/>
      <c r="X95" s="153"/>
      <c r="Y95" s="153"/>
      <c r="Z95" s="153"/>
      <c r="AA95" s="153"/>
      <c r="AB95" s="153"/>
      <c r="AC95" s="153"/>
      <c r="AD95" s="153"/>
      <c r="AE95" s="153"/>
      <c r="AF95" s="153"/>
      <c r="AG95" s="153"/>
      <c r="AH95" s="153"/>
      <c r="AI95" s="153"/>
      <c r="AJ95" s="153"/>
      <c r="AK95" s="153"/>
      <c r="AL95" s="153"/>
      <c r="AM95" s="153"/>
      <c r="AN95" s="153"/>
      <c r="AO95" s="153"/>
      <c r="AP95" s="153"/>
      <c r="AQ95" s="153"/>
      <c r="AR95" s="153"/>
      <c r="AS95" s="153"/>
      <c r="AT95" s="153"/>
      <c r="AU95" s="153"/>
      <c r="AV95" s="153"/>
      <c r="AW95" s="153"/>
      <c r="AX95" s="153"/>
      <c r="AY95" s="153"/>
      <c r="AZ95" s="153"/>
      <c r="BA95" s="153"/>
      <c r="BB95" s="153"/>
      <c r="BC95" s="153"/>
      <c r="BD95" s="153"/>
      <c r="BE95" s="153"/>
      <c r="BF95" s="153"/>
      <c r="BG95" s="153"/>
      <c r="BH95" s="153"/>
      <c r="BI95" s="153"/>
      <c r="BJ95" s="153"/>
      <c r="BK95" s="181"/>
      <c r="BL95" s="156"/>
      <c r="BM95" s="138"/>
      <c r="BN95" s="156"/>
      <c r="BO95" s="138"/>
      <c r="BP95" s="156"/>
      <c r="BQ95" s="138"/>
      <c r="BR95" s="138"/>
      <c r="BS95" s="138"/>
      <c r="BT95" s="138"/>
      <c r="BU95" s="138"/>
      <c r="BV95" s="138"/>
      <c r="BW95" s="138"/>
      <c r="BX95" s="138"/>
      <c r="BY95" s="138"/>
      <c r="BZ95" s="138"/>
    </row>
    <row r="96" spans="1:78" ht="17.100000000000001" customHeight="1" x14ac:dyDescent="0.25">
      <c r="A96" s="1458"/>
      <c r="B96" s="362" t="s">
        <v>219</v>
      </c>
      <c r="C96" s="1458"/>
      <c r="D96" s="75">
        <v>0</v>
      </c>
      <c r="E96" s="99">
        <v>1</v>
      </c>
      <c r="F96" s="99">
        <v>60</v>
      </c>
      <c r="G96" s="368">
        <f>G91</f>
        <v>0</v>
      </c>
      <c r="H96" s="368">
        <f>IF(G96&lt;seg_social_topegeneral,G96*seg_social_retencion_reg_general,seg_social_topegeneral*seg_social_retencion_reg_general)</f>
        <v>0</v>
      </c>
      <c r="I96" s="368">
        <f>IF(G96&lt;seg_social_topegeneral,G96*seg_social_parte_trabajador,seg_social_topegeneral*seg_social_parte_trabajador)</f>
        <v>0</v>
      </c>
      <c r="J96" s="369">
        <f t="shared" si="15"/>
        <v>0</v>
      </c>
      <c r="K96" s="215">
        <f t="shared" si="16"/>
        <v>0</v>
      </c>
      <c r="L96" s="216">
        <f t="shared" si="17"/>
        <v>0</v>
      </c>
      <c r="M96" s="214">
        <f t="shared" si="18"/>
        <v>0</v>
      </c>
      <c r="N96" s="1399"/>
      <c r="O96" s="1491"/>
      <c r="P96" s="1492"/>
      <c r="Q96" s="153"/>
      <c r="R96" s="153"/>
      <c r="S96" s="153"/>
      <c r="T96" s="153"/>
      <c r="U96" s="153"/>
      <c r="V96" s="153"/>
      <c r="W96" s="153"/>
      <c r="X96" s="153"/>
      <c r="Y96" s="153"/>
      <c r="Z96" s="153"/>
      <c r="AA96" s="153"/>
      <c r="AB96" s="153"/>
      <c r="AC96" s="153"/>
      <c r="AD96" s="153"/>
      <c r="AE96" s="153"/>
      <c r="AF96" s="153"/>
      <c r="AG96" s="153"/>
      <c r="AH96" s="153"/>
      <c r="AI96" s="153"/>
      <c r="AJ96" s="153"/>
      <c r="AK96" s="153"/>
      <c r="AL96" s="153"/>
      <c r="AM96" s="153"/>
      <c r="AN96" s="153"/>
      <c r="AO96" s="153"/>
      <c r="AP96" s="153"/>
      <c r="AQ96" s="153"/>
      <c r="AR96" s="153"/>
      <c r="AS96" s="153"/>
      <c r="AT96" s="153"/>
      <c r="AU96" s="153"/>
      <c r="AV96" s="153"/>
      <c r="AW96" s="153"/>
      <c r="AX96" s="153"/>
      <c r="AY96" s="153"/>
      <c r="AZ96" s="153"/>
      <c r="BA96" s="153"/>
      <c r="BB96" s="153"/>
      <c r="BC96" s="153"/>
      <c r="BD96" s="153"/>
      <c r="BE96" s="153"/>
      <c r="BF96" s="153"/>
      <c r="BG96" s="153"/>
      <c r="BH96" s="153"/>
      <c r="BI96" s="153"/>
      <c r="BJ96" s="153"/>
      <c r="BK96" s="181"/>
      <c r="BL96" s="156"/>
      <c r="BM96" s="138"/>
      <c r="BN96" s="156"/>
      <c r="BO96" s="138"/>
      <c r="BP96" s="156"/>
      <c r="BQ96" s="138"/>
      <c r="BR96" s="138"/>
      <c r="BS96" s="138"/>
      <c r="BT96" s="138"/>
      <c r="BU96" s="138"/>
      <c r="BV96" s="138"/>
      <c r="BW96" s="138"/>
      <c r="BX96" s="138"/>
      <c r="BY96" s="138"/>
      <c r="BZ96" s="138"/>
    </row>
    <row r="97" spans="1:78" ht="17.100000000000001" customHeight="1" x14ac:dyDescent="0.25">
      <c r="A97" s="1458"/>
      <c r="B97" s="362" t="s">
        <v>220</v>
      </c>
      <c r="C97" s="1458"/>
      <c r="D97" s="75">
        <v>0</v>
      </c>
      <c r="E97" s="99">
        <v>1</v>
      </c>
      <c r="F97" s="99">
        <v>60</v>
      </c>
      <c r="G97" s="371">
        <f>G92</f>
        <v>0</v>
      </c>
      <c r="H97" s="371">
        <f>IF(G97&lt;seg_social_topegeneral,G97*seg_social_retencion_reg_general,seg_social_topegeneral*seg_social_retencion_reg_general)</f>
        <v>0</v>
      </c>
      <c r="I97" s="371">
        <f>IF(G97&lt;seg_social_topegeneral,G97*seg_social_parte_trabajador,seg_social_topegeneral*seg_social_parte_trabajador)</f>
        <v>0</v>
      </c>
      <c r="J97" s="372">
        <f t="shared" si="15"/>
        <v>0</v>
      </c>
      <c r="K97" s="206">
        <f t="shared" si="16"/>
        <v>0</v>
      </c>
      <c r="L97" s="207">
        <f t="shared" si="17"/>
        <v>0</v>
      </c>
      <c r="M97" s="211">
        <f t="shared" si="18"/>
        <v>0</v>
      </c>
      <c r="N97" s="1399"/>
      <c r="O97" s="1491"/>
      <c r="P97" s="1492"/>
      <c r="Q97" s="153"/>
      <c r="R97" s="153"/>
      <c r="S97" s="153"/>
      <c r="T97" s="153"/>
      <c r="U97" s="153"/>
      <c r="V97" s="153"/>
      <c r="W97" s="153"/>
      <c r="X97" s="153"/>
      <c r="Y97" s="153"/>
      <c r="Z97" s="153"/>
      <c r="AA97" s="153"/>
      <c r="AB97" s="153"/>
      <c r="AC97" s="153"/>
      <c r="AD97" s="153"/>
      <c r="AE97" s="153"/>
      <c r="AF97" s="153"/>
      <c r="AG97" s="153"/>
      <c r="AH97" s="153"/>
      <c r="AI97" s="153"/>
      <c r="AJ97" s="153"/>
      <c r="AK97" s="153"/>
      <c r="AL97" s="153"/>
      <c r="AM97" s="153"/>
      <c r="AN97" s="153"/>
      <c r="AO97" s="153"/>
      <c r="AP97" s="153"/>
      <c r="AQ97" s="153"/>
      <c r="AR97" s="153"/>
      <c r="AS97" s="153"/>
      <c r="AT97" s="153"/>
      <c r="AU97" s="153"/>
      <c r="AV97" s="153"/>
      <c r="AW97" s="153"/>
      <c r="AX97" s="153"/>
      <c r="AY97" s="153"/>
      <c r="AZ97" s="153"/>
      <c r="BA97" s="153"/>
      <c r="BB97" s="153"/>
      <c r="BC97" s="153"/>
      <c r="BD97" s="153"/>
      <c r="BE97" s="153"/>
      <c r="BF97" s="153"/>
      <c r="BG97" s="153"/>
      <c r="BH97" s="153"/>
      <c r="BI97" s="153"/>
      <c r="BJ97" s="153"/>
      <c r="BK97" s="181"/>
      <c r="BL97" s="156"/>
      <c r="BM97" s="138"/>
      <c r="BN97" s="156"/>
      <c r="BO97" s="138"/>
      <c r="BP97" s="156"/>
      <c r="BQ97" s="138"/>
      <c r="BR97" s="138"/>
      <c r="BS97" s="138"/>
      <c r="BT97" s="138"/>
      <c r="BU97" s="138"/>
      <c r="BV97" s="138"/>
      <c r="BW97" s="138"/>
      <c r="BX97" s="138"/>
      <c r="BY97" s="138"/>
      <c r="BZ97" s="138"/>
    </row>
    <row r="98" spans="1:78" ht="17.100000000000001" customHeight="1" x14ac:dyDescent="0.25">
      <c r="A98" s="1458"/>
      <c r="B98" s="362" t="s">
        <v>221</v>
      </c>
      <c r="C98" s="1458"/>
      <c r="D98" s="75">
        <v>0</v>
      </c>
      <c r="E98" s="99">
        <v>1</v>
      </c>
      <c r="F98" s="99">
        <v>60</v>
      </c>
      <c r="G98" s="368">
        <f>G93</f>
        <v>0</v>
      </c>
      <c r="H98" s="368">
        <f>IF(G98&lt;seg_social_topegeneral,G98*seg_social_retencion_reg_general,seg_social_topegeneral*seg_social_retencion_reg_general)</f>
        <v>0</v>
      </c>
      <c r="I98" s="368">
        <f>IF(G98&lt;seg_social_topegeneral,G98*seg_social_parte_trabajador,seg_social_topegeneral*seg_social_parte_trabajador)</f>
        <v>0</v>
      </c>
      <c r="J98" s="369">
        <f t="shared" si="15"/>
        <v>0</v>
      </c>
      <c r="K98" s="215">
        <f t="shared" si="16"/>
        <v>0</v>
      </c>
      <c r="L98" s="216">
        <f t="shared" si="17"/>
        <v>0</v>
      </c>
      <c r="M98" s="214">
        <f t="shared" si="18"/>
        <v>0</v>
      </c>
      <c r="N98" s="1399"/>
      <c r="O98" s="1491"/>
      <c r="P98" s="1492"/>
      <c r="Q98" s="153"/>
      <c r="R98" s="153"/>
      <c r="S98" s="153"/>
      <c r="T98" s="153"/>
      <c r="U98" s="153"/>
      <c r="V98" s="153"/>
      <c r="W98" s="153"/>
      <c r="X98" s="153"/>
      <c r="Y98" s="153"/>
      <c r="Z98" s="153"/>
      <c r="AA98" s="153"/>
      <c r="AB98" s="153"/>
      <c r="AC98" s="153"/>
      <c r="AD98" s="153"/>
      <c r="AE98" s="153"/>
      <c r="AF98" s="153"/>
      <c r="AG98" s="153"/>
      <c r="AH98" s="153"/>
      <c r="AI98" s="153"/>
      <c r="AJ98" s="153"/>
      <c r="AK98" s="153"/>
      <c r="AL98" s="153"/>
      <c r="AM98" s="153"/>
      <c r="AN98" s="153"/>
      <c r="AO98" s="153"/>
      <c r="AP98" s="153"/>
      <c r="AQ98" s="153"/>
      <c r="AR98" s="153"/>
      <c r="AS98" s="153"/>
      <c r="AT98" s="153"/>
      <c r="AU98" s="153"/>
      <c r="AV98" s="153"/>
      <c r="AW98" s="153"/>
      <c r="AX98" s="153"/>
      <c r="AY98" s="153"/>
      <c r="AZ98" s="153"/>
      <c r="BA98" s="153"/>
      <c r="BB98" s="153"/>
      <c r="BC98" s="153"/>
      <c r="BD98" s="153"/>
      <c r="BE98" s="153"/>
      <c r="BF98" s="153"/>
      <c r="BG98" s="153"/>
      <c r="BH98" s="153"/>
      <c r="BI98" s="153"/>
      <c r="BJ98" s="153"/>
      <c r="BK98" s="181"/>
      <c r="BL98" s="156"/>
      <c r="BM98" s="138"/>
      <c r="BN98" s="156"/>
      <c r="BO98" s="138"/>
      <c r="BP98" s="156"/>
      <c r="BQ98" s="138"/>
      <c r="BR98" s="138"/>
      <c r="BS98" s="138"/>
      <c r="BT98" s="138"/>
      <c r="BU98" s="138"/>
      <c r="BV98" s="138"/>
      <c r="BW98" s="138"/>
      <c r="BX98" s="138"/>
      <c r="BY98" s="138"/>
      <c r="BZ98" s="138"/>
    </row>
    <row r="99" spans="1:78" ht="17.100000000000001" customHeight="1" x14ac:dyDescent="0.25">
      <c r="A99" s="1459"/>
      <c r="B99" s="362" t="s">
        <v>222</v>
      </c>
      <c r="C99" s="1459"/>
      <c r="D99" s="75">
        <v>0</v>
      </c>
      <c r="E99" s="99">
        <v>1</v>
      </c>
      <c r="F99" s="100">
        <v>60</v>
      </c>
      <c r="G99" s="371">
        <f>G94</f>
        <v>0</v>
      </c>
      <c r="H99" s="371">
        <f>IF(G99&lt;seg_social_topegeneral,G99*seg_social_retencion_reg_general,seg_social_topegeneral*seg_social_retencion_reg_general)</f>
        <v>0</v>
      </c>
      <c r="I99" s="373">
        <f>IF(G99&lt;seg_social_topegeneral,G99*seg_social_parte_trabajador,seg_social_topegeneral*seg_social_parte_trabajador)</f>
        <v>0</v>
      </c>
      <c r="J99" s="372">
        <f t="shared" si="15"/>
        <v>0</v>
      </c>
      <c r="K99" s="206">
        <f t="shared" si="16"/>
        <v>0</v>
      </c>
      <c r="L99" s="207">
        <f t="shared" si="17"/>
        <v>0</v>
      </c>
      <c r="M99" s="211">
        <f t="shared" si="18"/>
        <v>0</v>
      </c>
      <c r="N99" s="1399"/>
      <c r="O99" s="1411"/>
      <c r="P99" s="1413"/>
      <c r="Q99" s="153"/>
      <c r="R99" s="153"/>
      <c r="S99" s="153"/>
      <c r="T99" s="153"/>
      <c r="U99" s="153"/>
      <c r="V99" s="153"/>
      <c r="W99" s="153"/>
      <c r="X99" s="153"/>
      <c r="Y99" s="153"/>
      <c r="Z99" s="153"/>
      <c r="AA99" s="153"/>
      <c r="AB99" s="153"/>
      <c r="AC99" s="153"/>
      <c r="AD99" s="153"/>
      <c r="AE99" s="153"/>
      <c r="AF99" s="153"/>
      <c r="AG99" s="153"/>
      <c r="AH99" s="153"/>
      <c r="AI99" s="153"/>
      <c r="AJ99" s="153"/>
      <c r="AK99" s="153"/>
      <c r="AL99" s="153"/>
      <c r="AM99" s="153"/>
      <c r="AN99" s="153"/>
      <c r="AO99" s="153"/>
      <c r="AP99" s="153"/>
      <c r="AQ99" s="153"/>
      <c r="AR99" s="153"/>
      <c r="AS99" s="153"/>
      <c r="AT99" s="153"/>
      <c r="AU99" s="153"/>
      <c r="AV99" s="153"/>
      <c r="AW99" s="153"/>
      <c r="AX99" s="153"/>
      <c r="AY99" s="153"/>
      <c r="AZ99" s="153"/>
      <c r="BA99" s="153"/>
      <c r="BB99" s="153"/>
      <c r="BC99" s="153"/>
      <c r="BD99" s="153"/>
      <c r="BE99" s="153"/>
      <c r="BF99" s="153"/>
      <c r="BG99" s="153"/>
      <c r="BH99" s="153"/>
      <c r="BI99" s="153"/>
      <c r="BJ99" s="153"/>
      <c r="BK99" s="181"/>
      <c r="BL99" s="156"/>
      <c r="BM99" s="138"/>
      <c r="BN99" s="156"/>
      <c r="BO99" s="138"/>
      <c r="BP99" s="156"/>
      <c r="BQ99" s="138"/>
      <c r="BR99" s="138"/>
      <c r="BS99" s="138"/>
      <c r="BT99" s="138"/>
      <c r="BU99" s="138"/>
      <c r="BV99" s="138"/>
      <c r="BW99" s="138"/>
      <c r="BX99" s="138"/>
      <c r="BY99" s="138"/>
      <c r="BZ99" s="138"/>
    </row>
    <row r="100" spans="1:78" ht="17.100000000000001" customHeight="1" x14ac:dyDescent="0.25">
      <c r="A100" s="1457">
        <v>3</v>
      </c>
      <c r="B100" s="374" t="s">
        <v>223</v>
      </c>
      <c r="C100" s="1522">
        <v>3</v>
      </c>
      <c r="D100" s="97">
        <v>0</v>
      </c>
      <c r="E100" s="98">
        <v>1</v>
      </c>
      <c r="F100" s="99">
        <v>60</v>
      </c>
      <c r="G100" s="364">
        <f>G90</f>
        <v>0</v>
      </c>
      <c r="H100" s="364">
        <f>IF(G100&lt;seg_social_topeespecial,G100*seg_social_retencion_reg_especial,seg_social_topeespecial*seg_social_retencion_reg_especial)</f>
        <v>0</v>
      </c>
      <c r="I100" s="364">
        <v>0</v>
      </c>
      <c r="J100" s="365">
        <f t="shared" si="15"/>
        <v>0</v>
      </c>
      <c r="K100" s="366">
        <f t="shared" si="16"/>
        <v>0</v>
      </c>
      <c r="L100" s="367">
        <f t="shared" si="17"/>
        <v>0</v>
      </c>
      <c r="M100" s="363">
        <f t="shared" si="18"/>
        <v>0</v>
      </c>
      <c r="N100" s="1480">
        <v>0.03</v>
      </c>
      <c r="O100" s="1490" t="s">
        <v>224</v>
      </c>
      <c r="P100" s="1410"/>
      <c r="Q100" s="153"/>
      <c r="R100" s="153"/>
      <c r="S100" s="153"/>
      <c r="T100" s="153"/>
      <c r="U100" s="153"/>
      <c r="V100" s="153"/>
      <c r="W100" s="153"/>
      <c r="X100" s="153"/>
      <c r="Y100" s="153"/>
      <c r="Z100" s="153"/>
      <c r="AA100" s="153"/>
      <c r="AB100" s="153"/>
      <c r="AC100" s="153"/>
      <c r="AD100" s="153"/>
      <c r="AE100" s="153"/>
      <c r="AF100" s="153"/>
      <c r="AG100" s="153"/>
      <c r="AH100" s="153"/>
      <c r="AI100" s="153"/>
      <c r="AJ100" s="153"/>
      <c r="AK100" s="153"/>
      <c r="AL100" s="153"/>
      <c r="AM100" s="153"/>
      <c r="AN100" s="153"/>
      <c r="AO100" s="153"/>
      <c r="AP100" s="153"/>
      <c r="AQ100" s="153"/>
      <c r="AR100" s="153"/>
      <c r="AS100" s="153"/>
      <c r="AT100" s="153"/>
      <c r="AU100" s="153"/>
      <c r="AV100" s="153"/>
      <c r="AW100" s="153"/>
      <c r="AX100" s="153"/>
      <c r="AY100" s="153"/>
      <c r="AZ100" s="153"/>
      <c r="BA100" s="153"/>
      <c r="BB100" s="153"/>
      <c r="BC100" s="153"/>
      <c r="BD100" s="153"/>
      <c r="BE100" s="153"/>
      <c r="BF100" s="153"/>
      <c r="BG100" s="153"/>
      <c r="BH100" s="153"/>
      <c r="BI100" s="153"/>
      <c r="BJ100" s="153"/>
      <c r="BK100" s="181"/>
      <c r="BL100" s="156"/>
      <c r="BM100" s="138"/>
      <c r="BN100" s="156"/>
      <c r="BO100" s="138"/>
      <c r="BP100" s="156"/>
      <c r="BQ100" s="138"/>
      <c r="BR100" s="138"/>
      <c r="BS100" s="138"/>
      <c r="BT100" s="138"/>
      <c r="BU100" s="138"/>
      <c r="BV100" s="138"/>
      <c r="BW100" s="138"/>
      <c r="BX100" s="138"/>
      <c r="BY100" s="138"/>
      <c r="BZ100" s="138"/>
    </row>
    <row r="101" spans="1:78" ht="17.100000000000001" customHeight="1" x14ac:dyDescent="0.25">
      <c r="A101" s="1458"/>
      <c r="B101" s="362" t="s">
        <v>225</v>
      </c>
      <c r="C101" s="1458"/>
      <c r="D101" s="75">
        <v>0</v>
      </c>
      <c r="E101" s="99">
        <v>1</v>
      </c>
      <c r="F101" s="99">
        <v>60</v>
      </c>
      <c r="G101" s="368">
        <f>G91</f>
        <v>0</v>
      </c>
      <c r="H101" s="368">
        <f>IF(G101&lt;seg_social_topegeneral,G101*seg_social_retencion_reg_general,seg_social_topegeneral*seg_social_retencion_reg_general)</f>
        <v>0</v>
      </c>
      <c r="I101" s="368">
        <f>IF(G101&lt;seg_social_topegeneral,G101*seg_social_parte_trabajador,seg_social_topegeneral*seg_social_parte_trabajador)</f>
        <v>0</v>
      </c>
      <c r="J101" s="369">
        <f t="shared" si="15"/>
        <v>0</v>
      </c>
      <c r="K101" s="215">
        <f t="shared" si="16"/>
        <v>0</v>
      </c>
      <c r="L101" s="216">
        <f t="shared" si="17"/>
        <v>0</v>
      </c>
      <c r="M101" s="214">
        <f t="shared" si="18"/>
        <v>0</v>
      </c>
      <c r="N101" s="1399"/>
      <c r="O101" s="1491"/>
      <c r="P101" s="1492"/>
      <c r="Q101" s="153"/>
      <c r="R101" s="153"/>
      <c r="S101" s="153"/>
      <c r="T101" s="153"/>
      <c r="U101" s="153"/>
      <c r="V101" s="153"/>
      <c r="W101" s="153"/>
      <c r="X101" s="153"/>
      <c r="Y101" s="153"/>
      <c r="Z101" s="153"/>
      <c r="AA101" s="153"/>
      <c r="AB101" s="153"/>
      <c r="AC101" s="153"/>
      <c r="AD101" s="153"/>
      <c r="AE101" s="153"/>
      <c r="AF101" s="153"/>
      <c r="AG101" s="153"/>
      <c r="AH101" s="153"/>
      <c r="AI101" s="153"/>
      <c r="AJ101" s="153"/>
      <c r="AK101" s="153"/>
      <c r="AL101" s="153"/>
      <c r="AM101" s="153"/>
      <c r="AN101" s="153"/>
      <c r="AO101" s="153"/>
      <c r="AP101" s="153"/>
      <c r="AQ101" s="153"/>
      <c r="AR101" s="153"/>
      <c r="AS101" s="153"/>
      <c r="AT101" s="153"/>
      <c r="AU101" s="153"/>
      <c r="AV101" s="153"/>
      <c r="AW101" s="153"/>
      <c r="AX101" s="153"/>
      <c r="AY101" s="153"/>
      <c r="AZ101" s="153"/>
      <c r="BA101" s="153"/>
      <c r="BB101" s="153"/>
      <c r="BC101" s="153"/>
      <c r="BD101" s="153"/>
      <c r="BE101" s="153"/>
      <c r="BF101" s="153"/>
      <c r="BG101" s="153"/>
      <c r="BH101" s="153"/>
      <c r="BI101" s="153"/>
      <c r="BJ101" s="153"/>
      <c r="BK101" s="181"/>
      <c r="BL101" s="156"/>
      <c r="BM101" s="138"/>
      <c r="BN101" s="156"/>
      <c r="BO101" s="138"/>
      <c r="BP101" s="156"/>
      <c r="BQ101" s="138"/>
      <c r="BR101" s="138"/>
      <c r="BS101" s="138"/>
      <c r="BT101" s="138"/>
      <c r="BU101" s="138"/>
      <c r="BV101" s="138"/>
      <c r="BW101" s="138"/>
      <c r="BX101" s="138"/>
      <c r="BY101" s="138"/>
      <c r="BZ101" s="138"/>
    </row>
    <row r="102" spans="1:78" ht="17.100000000000001" customHeight="1" x14ac:dyDescent="0.25">
      <c r="A102" s="1458"/>
      <c r="B102" s="362" t="s">
        <v>226</v>
      </c>
      <c r="C102" s="1458"/>
      <c r="D102" s="75">
        <v>0</v>
      </c>
      <c r="E102" s="99">
        <v>1</v>
      </c>
      <c r="F102" s="99">
        <v>60</v>
      </c>
      <c r="G102" s="371">
        <f>G92</f>
        <v>0</v>
      </c>
      <c r="H102" s="371">
        <f>IF(G102&lt;seg_social_topegeneral,G102*seg_social_retencion_reg_general,seg_social_topegeneral*seg_social_retencion_reg_general)</f>
        <v>0</v>
      </c>
      <c r="I102" s="371">
        <f>IF(G102&lt;seg_social_topegeneral,G102*seg_social_parte_trabajador,seg_social_topegeneral*seg_social_parte_trabajador)</f>
        <v>0</v>
      </c>
      <c r="J102" s="372">
        <f t="shared" si="15"/>
        <v>0</v>
      </c>
      <c r="K102" s="206">
        <f t="shared" si="16"/>
        <v>0</v>
      </c>
      <c r="L102" s="207">
        <f t="shared" si="17"/>
        <v>0</v>
      </c>
      <c r="M102" s="211">
        <f t="shared" si="18"/>
        <v>0</v>
      </c>
      <c r="N102" s="1399"/>
      <c r="O102" s="1491"/>
      <c r="P102" s="1492"/>
      <c r="Q102" s="153"/>
      <c r="R102" s="153"/>
      <c r="S102" s="153"/>
      <c r="T102" s="153"/>
      <c r="U102" s="153"/>
      <c r="V102" s="153"/>
      <c r="W102" s="153"/>
      <c r="X102" s="153"/>
      <c r="Y102" s="153"/>
      <c r="Z102" s="153"/>
      <c r="AA102" s="153"/>
      <c r="AB102" s="153"/>
      <c r="AC102" s="153"/>
      <c r="AD102" s="153"/>
      <c r="AE102" s="153"/>
      <c r="AF102" s="153"/>
      <c r="AG102" s="153"/>
      <c r="AH102" s="153"/>
      <c r="AI102" s="153"/>
      <c r="AJ102" s="153"/>
      <c r="AK102" s="153"/>
      <c r="AL102" s="153"/>
      <c r="AM102" s="153"/>
      <c r="AN102" s="153"/>
      <c r="AO102" s="153"/>
      <c r="AP102" s="153"/>
      <c r="AQ102" s="153"/>
      <c r="AR102" s="153"/>
      <c r="AS102" s="153"/>
      <c r="AT102" s="153"/>
      <c r="AU102" s="153"/>
      <c r="AV102" s="153"/>
      <c r="AW102" s="153"/>
      <c r="AX102" s="153"/>
      <c r="AY102" s="153"/>
      <c r="AZ102" s="153"/>
      <c r="BA102" s="153"/>
      <c r="BB102" s="153"/>
      <c r="BC102" s="153"/>
      <c r="BD102" s="153"/>
      <c r="BE102" s="153"/>
      <c r="BF102" s="153"/>
      <c r="BG102" s="153"/>
      <c r="BH102" s="153"/>
      <c r="BI102" s="153"/>
      <c r="BJ102" s="153"/>
      <c r="BK102" s="181"/>
      <c r="BL102" s="156"/>
      <c r="BM102" s="138"/>
      <c r="BN102" s="156"/>
      <c r="BO102" s="138"/>
      <c r="BP102" s="156"/>
      <c r="BQ102" s="138"/>
      <c r="BR102" s="138"/>
      <c r="BS102" s="138"/>
      <c r="BT102" s="138"/>
      <c r="BU102" s="138"/>
      <c r="BV102" s="138"/>
      <c r="BW102" s="138"/>
      <c r="BX102" s="138"/>
      <c r="BY102" s="138"/>
      <c r="BZ102" s="138"/>
    </row>
    <row r="103" spans="1:78" ht="17.100000000000001" customHeight="1" x14ac:dyDescent="0.25">
      <c r="A103" s="1458"/>
      <c r="B103" s="362" t="s">
        <v>227</v>
      </c>
      <c r="C103" s="1458"/>
      <c r="D103" s="75">
        <v>0</v>
      </c>
      <c r="E103" s="99">
        <v>1</v>
      </c>
      <c r="F103" s="99">
        <v>60</v>
      </c>
      <c r="G103" s="368">
        <f>G93</f>
        <v>0</v>
      </c>
      <c r="H103" s="368">
        <f>IF(G103&lt;seg_social_topegeneral,G103*seg_social_retencion_reg_general,seg_social_topegeneral*seg_social_retencion_reg_general)</f>
        <v>0</v>
      </c>
      <c r="I103" s="368">
        <f>IF(G103&lt;seg_social_topegeneral,G103*seg_social_parte_trabajador,seg_social_topegeneral*seg_social_parte_trabajador)</f>
        <v>0</v>
      </c>
      <c r="J103" s="369">
        <f t="shared" si="15"/>
        <v>0</v>
      </c>
      <c r="K103" s="215">
        <f t="shared" si="16"/>
        <v>0</v>
      </c>
      <c r="L103" s="216">
        <f t="shared" si="17"/>
        <v>0</v>
      </c>
      <c r="M103" s="214">
        <f t="shared" si="18"/>
        <v>0</v>
      </c>
      <c r="N103" s="1399"/>
      <c r="O103" s="1491"/>
      <c r="P103" s="1492"/>
      <c r="Q103" s="153"/>
      <c r="R103" s="153"/>
      <c r="S103" s="153"/>
      <c r="T103" s="153"/>
      <c r="U103" s="153"/>
      <c r="V103" s="153"/>
      <c r="W103" s="153"/>
      <c r="X103" s="153"/>
      <c r="Y103" s="153"/>
      <c r="Z103" s="153"/>
      <c r="AA103" s="153"/>
      <c r="AB103" s="153"/>
      <c r="AC103" s="153"/>
      <c r="AD103" s="153"/>
      <c r="AE103" s="153"/>
      <c r="AF103" s="153"/>
      <c r="AG103" s="153"/>
      <c r="AH103" s="153"/>
      <c r="AI103" s="153"/>
      <c r="AJ103" s="153"/>
      <c r="AK103" s="153"/>
      <c r="AL103" s="153"/>
      <c r="AM103" s="153"/>
      <c r="AN103" s="153"/>
      <c r="AO103" s="153"/>
      <c r="AP103" s="153"/>
      <c r="AQ103" s="153"/>
      <c r="AR103" s="153"/>
      <c r="AS103" s="153"/>
      <c r="AT103" s="153"/>
      <c r="AU103" s="153"/>
      <c r="AV103" s="153"/>
      <c r="AW103" s="153"/>
      <c r="AX103" s="153"/>
      <c r="AY103" s="153"/>
      <c r="AZ103" s="153"/>
      <c r="BA103" s="153"/>
      <c r="BB103" s="153"/>
      <c r="BC103" s="153"/>
      <c r="BD103" s="153"/>
      <c r="BE103" s="153"/>
      <c r="BF103" s="153"/>
      <c r="BG103" s="153"/>
      <c r="BH103" s="153"/>
      <c r="BI103" s="153"/>
      <c r="BJ103" s="153"/>
      <c r="BK103" s="181"/>
      <c r="BL103" s="156"/>
      <c r="BM103" s="138"/>
      <c r="BN103" s="156"/>
      <c r="BO103" s="138"/>
      <c r="BP103" s="156"/>
      <c r="BQ103" s="138"/>
      <c r="BR103" s="138"/>
      <c r="BS103" s="138"/>
      <c r="BT103" s="138"/>
      <c r="BU103" s="138"/>
      <c r="BV103" s="138"/>
      <c r="BW103" s="138"/>
      <c r="BX103" s="138"/>
      <c r="BY103" s="138"/>
      <c r="BZ103" s="138"/>
    </row>
    <row r="104" spans="1:78" ht="17.100000000000001" customHeight="1" x14ac:dyDescent="0.25">
      <c r="A104" s="1459"/>
      <c r="B104" s="375" t="s">
        <v>228</v>
      </c>
      <c r="C104" s="1459"/>
      <c r="D104" s="76">
        <v>0</v>
      </c>
      <c r="E104" s="100">
        <v>1</v>
      </c>
      <c r="F104" s="101">
        <v>60</v>
      </c>
      <c r="G104" s="373">
        <f>G94</f>
        <v>0</v>
      </c>
      <c r="H104" s="373">
        <f>IF(G104&lt;seg_social_topegeneral,G104*seg_social_retencion_reg_general,seg_social_topegeneral*seg_social_retencion_reg_general)</f>
        <v>0</v>
      </c>
      <c r="I104" s="373">
        <f>IF(G104&lt;seg_social_topegeneral,G104*seg_social_parte_trabajador,seg_social_topegeneral*seg_social_parte_trabajador)</f>
        <v>0</v>
      </c>
      <c r="J104" s="376">
        <f t="shared" si="15"/>
        <v>0</v>
      </c>
      <c r="K104" s="220">
        <f t="shared" si="16"/>
        <v>0</v>
      </c>
      <c r="L104" s="221">
        <f t="shared" si="17"/>
        <v>0</v>
      </c>
      <c r="M104" s="219">
        <f t="shared" si="18"/>
        <v>0</v>
      </c>
      <c r="N104" s="1481"/>
      <c r="O104" s="1411"/>
      <c r="P104" s="1413"/>
      <c r="Q104" s="153"/>
      <c r="R104" s="153"/>
      <c r="S104" s="153"/>
      <c r="T104" s="153"/>
      <c r="U104" s="153"/>
      <c r="V104" s="153"/>
      <c r="W104" s="153"/>
      <c r="X104" s="153"/>
      <c r="Y104" s="153"/>
      <c r="Z104" s="153"/>
      <c r="AA104" s="153"/>
      <c r="AB104" s="153"/>
      <c r="AC104" s="153"/>
      <c r="AD104" s="153"/>
      <c r="AE104" s="153"/>
      <c r="AF104" s="153"/>
      <c r="AG104" s="153"/>
      <c r="AH104" s="153"/>
      <c r="AI104" s="153"/>
      <c r="AJ104" s="153"/>
      <c r="AK104" s="153"/>
      <c r="AL104" s="153"/>
      <c r="AM104" s="153"/>
      <c r="AN104" s="153"/>
      <c r="AO104" s="153"/>
      <c r="AP104" s="153"/>
      <c r="AQ104" s="153"/>
      <c r="AR104" s="153"/>
      <c r="AS104" s="153"/>
      <c r="AT104" s="153"/>
      <c r="AU104" s="153"/>
      <c r="AV104" s="153"/>
      <c r="AW104" s="153"/>
      <c r="AX104" s="153"/>
      <c r="AY104" s="153"/>
      <c r="AZ104" s="153"/>
      <c r="BA104" s="153"/>
      <c r="BB104" s="153"/>
      <c r="BC104" s="153"/>
      <c r="BD104" s="153"/>
      <c r="BE104" s="153"/>
      <c r="BF104" s="153"/>
      <c r="BG104" s="153"/>
      <c r="BH104" s="153"/>
      <c r="BI104" s="153"/>
      <c r="BJ104" s="153"/>
      <c r="BK104" s="181"/>
      <c r="BL104" s="156"/>
      <c r="BM104" s="138"/>
      <c r="BN104" s="156"/>
      <c r="BO104" s="138"/>
      <c r="BP104" s="156"/>
      <c r="BQ104" s="138"/>
      <c r="BR104" s="138"/>
      <c r="BS104" s="138"/>
      <c r="BT104" s="138"/>
      <c r="BU104" s="138"/>
      <c r="BV104" s="138"/>
      <c r="BW104" s="138"/>
      <c r="BX104" s="138"/>
      <c r="BY104" s="138"/>
      <c r="BZ104" s="138"/>
    </row>
    <row r="105" spans="1:78" ht="17.100000000000001" customHeight="1" thickBot="1" x14ac:dyDescent="0.3">
      <c r="A105" s="153"/>
      <c r="B105" s="175"/>
      <c r="C105" s="73"/>
      <c r="D105" s="281"/>
      <c r="E105" s="281"/>
      <c r="F105" s="166"/>
      <c r="G105" s="166"/>
      <c r="H105" s="104"/>
      <c r="I105" s="153"/>
      <c r="J105" s="153"/>
      <c r="K105" s="153"/>
      <c r="L105" s="153"/>
      <c r="M105" s="153"/>
      <c r="N105" s="153"/>
      <c r="O105" s="153"/>
      <c r="P105" s="153"/>
      <c r="Q105" s="153"/>
      <c r="R105" s="153"/>
      <c r="S105" s="153"/>
      <c r="T105" s="153"/>
      <c r="U105" s="153"/>
      <c r="V105" s="153"/>
      <c r="W105" s="153"/>
      <c r="X105" s="153"/>
      <c r="Y105" s="153"/>
      <c r="Z105" s="153"/>
      <c r="AA105" s="153"/>
      <c r="AB105" s="153"/>
      <c r="AC105" s="153"/>
      <c r="AD105" s="153"/>
      <c r="AE105" s="153"/>
      <c r="AF105" s="153"/>
      <c r="AG105" s="153"/>
      <c r="AH105" s="153"/>
      <c r="AI105" s="153"/>
      <c r="AJ105" s="153"/>
      <c r="AK105" s="153"/>
      <c r="AL105" s="153"/>
      <c r="AM105" s="153"/>
      <c r="AN105" s="153"/>
      <c r="AO105" s="153"/>
      <c r="AP105" s="153"/>
      <c r="AQ105" s="153"/>
      <c r="AR105" s="153"/>
      <c r="AS105" s="153"/>
      <c r="AT105" s="153"/>
      <c r="AU105" s="153"/>
      <c r="AV105" s="153"/>
      <c r="AW105" s="153"/>
      <c r="AX105" s="153"/>
      <c r="AY105" s="153"/>
      <c r="AZ105" s="153"/>
      <c r="BA105" s="153"/>
      <c r="BB105" s="153"/>
      <c r="BC105" s="153"/>
      <c r="BD105" s="153"/>
      <c r="BE105" s="153"/>
      <c r="BF105" s="153"/>
      <c r="BG105" s="153"/>
      <c r="BH105" s="153"/>
      <c r="BI105" s="153"/>
      <c r="BJ105" s="153"/>
      <c r="BK105" s="153"/>
      <c r="BL105" s="138"/>
      <c r="BM105" s="138"/>
      <c r="BN105" s="138"/>
      <c r="BO105" s="138"/>
      <c r="BP105" s="138"/>
      <c r="BQ105" s="138"/>
      <c r="BR105" s="138"/>
      <c r="BS105" s="138"/>
      <c r="BT105" s="138"/>
      <c r="BU105" s="138"/>
      <c r="BV105" s="138"/>
      <c r="BW105" s="138"/>
      <c r="BX105" s="138"/>
      <c r="BY105" s="138"/>
      <c r="BZ105" s="138"/>
    </row>
    <row r="106" spans="1:78" s="5" customFormat="1" ht="33.950000000000003" customHeight="1" thickBot="1" x14ac:dyDescent="0.3">
      <c r="A106" s="1456" t="s">
        <v>229</v>
      </c>
      <c r="B106" s="1424"/>
      <c r="C106" s="377"/>
      <c r="D106" s="377"/>
      <c r="E106" s="377"/>
      <c r="F106" s="297"/>
      <c r="G106" s="297"/>
      <c r="H106" s="297"/>
      <c r="I106" s="297"/>
      <c r="J106" s="297"/>
      <c r="K106" s="297"/>
      <c r="L106" s="297"/>
      <c r="M106" s="297"/>
      <c r="N106" s="297"/>
      <c r="O106" s="297"/>
      <c r="P106" s="297"/>
      <c r="Q106" s="297"/>
      <c r="R106" s="138"/>
      <c r="S106" s="138"/>
      <c r="T106" s="138"/>
      <c r="U106" s="138"/>
      <c r="V106" s="138"/>
      <c r="W106" s="138"/>
      <c r="X106" s="138"/>
      <c r="Y106" s="297"/>
      <c r="Z106" s="297"/>
      <c r="AA106" s="297"/>
      <c r="AB106" s="297"/>
      <c r="AC106" s="297"/>
      <c r="AD106" s="297"/>
      <c r="AE106" s="297"/>
      <c r="AF106" s="297"/>
      <c r="AG106" s="297"/>
      <c r="AH106" s="297"/>
      <c r="AI106" s="297"/>
      <c r="AJ106" s="297"/>
      <c r="AK106" s="297"/>
      <c r="AL106" s="297"/>
      <c r="AM106" s="297"/>
      <c r="AN106" s="297"/>
      <c r="AO106" s="297"/>
      <c r="AP106" s="297"/>
      <c r="AQ106" s="297"/>
      <c r="AR106" s="297"/>
      <c r="AS106" s="297"/>
      <c r="AT106" s="297"/>
      <c r="AU106" s="297"/>
      <c r="AV106" s="297"/>
      <c r="AW106" s="297"/>
      <c r="AX106" s="297"/>
      <c r="AY106" s="297"/>
      <c r="AZ106" s="297"/>
      <c r="BA106" s="297"/>
      <c r="BB106" s="297"/>
      <c r="BC106" s="297"/>
      <c r="BD106" s="297"/>
      <c r="BE106" s="297"/>
      <c r="BF106" s="297"/>
      <c r="BG106" s="297"/>
      <c r="BH106" s="297"/>
      <c r="BI106" s="297"/>
      <c r="BJ106" s="297"/>
      <c r="BK106" s="297"/>
      <c r="BL106" s="378"/>
      <c r="BM106" s="138"/>
      <c r="BN106" s="138"/>
      <c r="BO106" s="296"/>
      <c r="BP106" s="296"/>
      <c r="BQ106" s="138"/>
      <c r="BR106" s="138"/>
      <c r="BS106" s="138"/>
      <c r="BT106" s="138"/>
      <c r="BU106" s="138"/>
      <c r="BV106" s="138"/>
      <c r="BW106" s="138"/>
      <c r="BX106" s="138"/>
      <c r="BY106" s="138"/>
      <c r="BZ106" s="138"/>
    </row>
    <row r="107" spans="1:78" s="18" customFormat="1" ht="33.950000000000003" customHeight="1" x14ac:dyDescent="0.25">
      <c r="A107" s="379"/>
      <c r="B107" s="379"/>
      <c r="C107" s="377"/>
      <c r="D107" s="377"/>
      <c r="E107" s="377"/>
      <c r="F107" s="138"/>
      <c r="G107" s="138"/>
      <c r="H107" s="138"/>
      <c r="I107" s="138"/>
      <c r="J107" s="138"/>
      <c r="K107" s="138"/>
      <c r="L107" s="138"/>
      <c r="M107" s="138"/>
      <c r="N107" s="138"/>
      <c r="O107" s="138"/>
      <c r="P107" s="138"/>
      <c r="Q107" s="138"/>
      <c r="R107" s="138"/>
      <c r="S107" s="138"/>
      <c r="T107" s="138"/>
      <c r="U107" s="138"/>
      <c r="V107" s="138"/>
      <c r="W107" s="138"/>
      <c r="X107" s="138"/>
      <c r="Y107" s="138"/>
      <c r="Z107" s="138"/>
      <c r="AA107" s="138"/>
      <c r="AB107" s="138"/>
      <c r="AC107" s="138"/>
      <c r="AD107" s="138"/>
      <c r="AE107" s="138"/>
      <c r="AF107" s="138"/>
      <c r="AG107" s="138"/>
      <c r="AH107" s="138"/>
      <c r="AI107" s="138"/>
      <c r="AJ107" s="138"/>
      <c r="AK107" s="138"/>
      <c r="AL107" s="138"/>
      <c r="AM107" s="138"/>
      <c r="AN107" s="138"/>
      <c r="AO107" s="138"/>
      <c r="AP107" s="138"/>
      <c r="AQ107" s="138"/>
      <c r="AR107" s="138"/>
      <c r="AS107" s="138"/>
      <c r="AT107" s="138"/>
      <c r="AU107" s="138"/>
      <c r="AV107" s="138"/>
      <c r="AW107" s="138"/>
      <c r="AX107" s="138"/>
      <c r="AY107" s="138"/>
      <c r="AZ107" s="138"/>
      <c r="BA107" s="138"/>
      <c r="BB107" s="138"/>
      <c r="BC107" s="138"/>
      <c r="BD107" s="138"/>
      <c r="BE107" s="138"/>
      <c r="BF107" s="138"/>
      <c r="BG107" s="138"/>
      <c r="BH107" s="138"/>
      <c r="BI107" s="138"/>
      <c r="BJ107" s="138"/>
      <c r="BK107" s="138"/>
      <c r="BL107" s="380"/>
      <c r="BM107" s="138"/>
      <c r="BN107" s="138"/>
      <c r="BO107" s="297"/>
      <c r="BP107" s="297"/>
      <c r="BQ107" s="138"/>
      <c r="BR107" s="138"/>
      <c r="BS107" s="138"/>
      <c r="BT107" s="138"/>
      <c r="BU107" s="138"/>
      <c r="BV107" s="138"/>
      <c r="BW107" s="138"/>
      <c r="BX107" s="138"/>
      <c r="BY107" s="138"/>
      <c r="BZ107" s="138"/>
    </row>
    <row r="108" spans="1:78" x14ac:dyDescent="0.25">
      <c r="A108" s="153"/>
      <c r="B108" s="175"/>
      <c r="C108" s="175"/>
      <c r="D108" s="175"/>
      <c r="E108" s="175"/>
      <c r="F108" s="153"/>
      <c r="G108" s="153"/>
      <c r="H108" s="153"/>
      <c r="I108" s="153"/>
      <c r="J108" s="153"/>
      <c r="K108" s="153"/>
      <c r="L108" s="153"/>
      <c r="M108" s="153"/>
      <c r="N108" s="153"/>
      <c r="O108" s="153"/>
      <c r="P108" s="153"/>
      <c r="Q108" s="153"/>
      <c r="R108" s="138"/>
      <c r="S108" s="138"/>
      <c r="T108" s="138"/>
      <c r="U108" s="138"/>
      <c r="V108" s="138"/>
      <c r="W108" s="138"/>
      <c r="X108" s="138"/>
      <c r="Y108" s="153"/>
      <c r="Z108" s="153"/>
      <c r="AA108" s="153"/>
      <c r="AB108" s="153"/>
      <c r="AC108" s="153"/>
      <c r="AD108" s="153"/>
      <c r="AE108" s="153"/>
      <c r="AF108" s="153"/>
      <c r="AG108" s="153"/>
      <c r="AH108" s="153"/>
      <c r="AI108" s="153"/>
      <c r="AJ108" s="153"/>
      <c r="AK108" s="153"/>
      <c r="AL108" s="153"/>
      <c r="AM108" s="153"/>
      <c r="AN108" s="153"/>
      <c r="AO108" s="153"/>
      <c r="AP108" s="153"/>
      <c r="AQ108" s="153"/>
      <c r="AR108" s="153"/>
      <c r="AS108" s="153"/>
      <c r="AT108" s="153"/>
      <c r="AU108" s="153"/>
      <c r="AV108" s="153"/>
      <c r="AW108" s="153"/>
      <c r="AX108" s="153"/>
      <c r="AY108" s="153"/>
      <c r="AZ108" s="153"/>
      <c r="BA108" s="153"/>
      <c r="BB108" s="153"/>
      <c r="BC108" s="153"/>
      <c r="BD108" s="153"/>
      <c r="BE108" s="153"/>
      <c r="BF108" s="153"/>
      <c r="BG108" s="153"/>
      <c r="BH108" s="153"/>
      <c r="BI108" s="153"/>
      <c r="BJ108" s="153"/>
      <c r="BK108" s="153"/>
      <c r="BL108" s="138"/>
      <c r="BM108" s="138"/>
      <c r="BN108" s="138"/>
      <c r="BO108" s="138"/>
      <c r="BP108" s="138"/>
      <c r="BQ108" s="138"/>
      <c r="BR108" s="138"/>
      <c r="BS108" s="138"/>
      <c r="BT108" s="138"/>
      <c r="BU108" s="138"/>
      <c r="BV108" s="138"/>
      <c r="BW108" s="138"/>
      <c r="BX108" s="138"/>
      <c r="BY108" s="138"/>
      <c r="BZ108" s="138"/>
    </row>
    <row r="109" spans="1:78" ht="33" customHeight="1" x14ac:dyDescent="0.25">
      <c r="A109" s="381" t="s">
        <v>0</v>
      </c>
      <c r="B109" s="382" t="s">
        <v>230</v>
      </c>
      <c r="C109" s="383" t="s">
        <v>231</v>
      </c>
      <c r="D109" s="383" t="s">
        <v>232</v>
      </c>
      <c r="E109" s="384" t="s">
        <v>233</v>
      </c>
      <c r="F109" s="384" t="s">
        <v>234</v>
      </c>
      <c r="G109" s="384" t="s">
        <v>235</v>
      </c>
      <c r="H109" s="1464" t="s">
        <v>236</v>
      </c>
      <c r="I109" s="1465"/>
      <c r="J109" s="1466"/>
      <c r="K109" s="138"/>
      <c r="L109" s="138"/>
      <c r="M109" s="138"/>
      <c r="N109" s="138"/>
      <c r="O109" s="138"/>
      <c r="P109" s="138"/>
      <c r="Q109" s="138"/>
      <c r="R109" s="138"/>
      <c r="S109" s="138"/>
      <c r="T109" s="138"/>
      <c r="U109" s="138"/>
      <c r="V109" s="138"/>
      <c r="W109" s="138"/>
      <c r="X109" s="138"/>
      <c r="Y109" s="138"/>
      <c r="Z109" s="138"/>
      <c r="AA109" s="138"/>
      <c r="AB109" s="138"/>
      <c r="AC109" s="138"/>
      <c r="AD109" s="138"/>
      <c r="AE109" s="138"/>
      <c r="AF109" s="138"/>
      <c r="AG109" s="138"/>
      <c r="AH109" s="138"/>
      <c r="AI109" s="138"/>
      <c r="AJ109" s="138"/>
      <c r="AK109" s="138"/>
      <c r="AL109" s="138"/>
      <c r="AM109" s="138"/>
      <c r="AN109" s="138"/>
      <c r="AO109" s="138"/>
      <c r="AP109" s="138"/>
      <c r="AQ109" s="138"/>
      <c r="AR109" s="138"/>
      <c r="AS109" s="138"/>
      <c r="AT109" s="138"/>
      <c r="AU109" s="138"/>
      <c r="AV109" s="138"/>
      <c r="AW109" s="138"/>
      <c r="AX109" s="138"/>
      <c r="AY109" s="138"/>
      <c r="AZ109" s="138"/>
      <c r="BA109" s="138"/>
      <c r="BB109" s="138"/>
      <c r="BC109" s="138"/>
      <c r="BD109" s="138"/>
      <c r="BE109" s="138"/>
      <c r="BF109" s="138"/>
      <c r="BG109" s="138"/>
      <c r="BH109" s="138"/>
      <c r="BI109" s="138"/>
      <c r="BJ109" s="138"/>
      <c r="BK109" s="138"/>
      <c r="BL109" s="156"/>
      <c r="BM109" s="138"/>
      <c r="BN109" s="138"/>
      <c r="BO109" s="156"/>
      <c r="BP109" s="156"/>
      <c r="BQ109" s="138"/>
      <c r="BR109" s="138"/>
      <c r="BS109" s="138"/>
      <c r="BT109" s="138"/>
      <c r="BU109" s="138"/>
      <c r="BV109" s="138"/>
      <c r="BW109" s="138"/>
      <c r="BX109" s="138"/>
      <c r="BY109" s="138"/>
      <c r="BZ109" s="138"/>
    </row>
    <row r="110" spans="1:78" ht="27.95" customHeight="1" x14ac:dyDescent="0.25">
      <c r="A110" s="1498" t="s">
        <v>237</v>
      </c>
      <c r="B110" s="386" t="s">
        <v>238</v>
      </c>
      <c r="C110" s="1482">
        <v>0</v>
      </c>
      <c r="D110" s="1483"/>
      <c r="E110" s="1483"/>
      <c r="F110" s="1483"/>
      <c r="G110" s="1484"/>
      <c r="H110" s="1519" t="s">
        <v>239</v>
      </c>
      <c r="I110" s="1483"/>
      <c r="J110" s="1484"/>
      <c r="K110" s="138"/>
      <c r="L110" s="138"/>
      <c r="M110" s="138"/>
      <c r="N110" s="138"/>
      <c r="O110" s="138"/>
      <c r="P110" s="138"/>
      <c r="Q110" s="138"/>
      <c r="R110" s="138"/>
      <c r="S110" s="138"/>
      <c r="T110" s="138"/>
      <c r="U110" s="138"/>
      <c r="V110" s="138"/>
      <c r="W110" s="138"/>
      <c r="X110" s="138"/>
      <c r="Y110" s="138"/>
      <c r="Z110" s="138"/>
      <c r="AA110" s="138"/>
      <c r="AB110" s="138"/>
      <c r="AC110" s="138"/>
      <c r="AD110" s="138"/>
      <c r="AE110" s="138"/>
      <c r="AF110" s="138"/>
      <c r="AG110" s="138"/>
      <c r="AH110" s="138"/>
      <c r="AI110" s="138"/>
      <c r="AJ110" s="138"/>
      <c r="AK110" s="138"/>
      <c r="AL110" s="138"/>
      <c r="AM110" s="138"/>
      <c r="AN110" s="138"/>
      <c r="AO110" s="138"/>
      <c r="AP110" s="138"/>
      <c r="AQ110" s="138"/>
      <c r="AR110" s="138"/>
      <c r="AS110" s="138"/>
      <c r="AT110" s="138"/>
      <c r="AU110" s="138"/>
      <c r="AV110" s="138"/>
      <c r="AW110" s="138"/>
      <c r="AX110" s="138"/>
      <c r="AY110" s="138"/>
      <c r="AZ110" s="138"/>
      <c r="BA110" s="138"/>
      <c r="BB110" s="138"/>
      <c r="BC110" s="138"/>
      <c r="BD110" s="138"/>
      <c r="BE110" s="138"/>
      <c r="BF110" s="138"/>
      <c r="BG110" s="138"/>
      <c r="BH110" s="138"/>
      <c r="BI110" s="138"/>
      <c r="BJ110" s="138"/>
      <c r="BK110" s="138"/>
      <c r="BL110" s="156"/>
      <c r="BM110" s="138"/>
      <c r="BN110" s="138"/>
      <c r="BO110" s="156"/>
      <c r="BP110" s="156"/>
      <c r="BQ110" s="138"/>
      <c r="BR110" s="138"/>
      <c r="BS110" s="138"/>
      <c r="BT110" s="138"/>
      <c r="BU110" s="138"/>
      <c r="BV110" s="138"/>
      <c r="BW110" s="138"/>
      <c r="BX110" s="138"/>
      <c r="BY110" s="138"/>
      <c r="BZ110" s="138"/>
    </row>
    <row r="111" spans="1:78" ht="17.100000000000001" customHeight="1" x14ac:dyDescent="0.25">
      <c r="A111" s="1491"/>
      <c r="B111" s="387" t="s">
        <v>240</v>
      </c>
      <c r="C111" s="103">
        <v>0</v>
      </c>
      <c r="D111" s="104">
        <v>0</v>
      </c>
      <c r="E111" s="104">
        <v>0</v>
      </c>
      <c r="F111" s="104">
        <v>0</v>
      </c>
      <c r="G111" s="105">
        <v>0</v>
      </c>
      <c r="H111" s="1399"/>
      <c r="I111" s="1399"/>
      <c r="J111" s="1511"/>
      <c r="K111" s="138"/>
      <c r="L111" s="138"/>
      <c r="M111" s="138"/>
      <c r="N111" s="138"/>
      <c r="O111" s="138"/>
      <c r="P111" s="138"/>
      <c r="Q111" s="138"/>
      <c r="R111" s="138"/>
      <c r="S111" s="138"/>
      <c r="T111" s="138"/>
      <c r="U111" s="138"/>
      <c r="V111" s="138"/>
      <c r="W111" s="138"/>
      <c r="X111" s="138"/>
      <c r="Y111" s="138"/>
      <c r="Z111" s="138"/>
      <c r="AA111" s="138"/>
      <c r="AB111" s="138"/>
      <c r="AC111" s="138"/>
      <c r="AD111" s="138"/>
      <c r="AE111" s="138"/>
      <c r="AF111" s="138"/>
      <c r="AG111" s="138"/>
      <c r="AH111" s="138"/>
      <c r="AI111" s="138"/>
      <c r="AJ111" s="138"/>
      <c r="AK111" s="138"/>
      <c r="AL111" s="138"/>
      <c r="AM111" s="138"/>
      <c r="AN111" s="138"/>
      <c r="AO111" s="138"/>
      <c r="AP111" s="138"/>
      <c r="AQ111" s="138"/>
      <c r="AR111" s="138"/>
      <c r="AS111" s="138"/>
      <c r="AT111" s="138"/>
      <c r="AU111" s="138"/>
      <c r="AV111" s="138"/>
      <c r="AW111" s="138"/>
      <c r="AX111" s="138"/>
      <c r="AY111" s="138"/>
      <c r="AZ111" s="138"/>
      <c r="BA111" s="138"/>
      <c r="BB111" s="138"/>
      <c r="BC111" s="138"/>
      <c r="BD111" s="138"/>
      <c r="BE111" s="138"/>
      <c r="BF111" s="138"/>
      <c r="BG111" s="138"/>
      <c r="BH111" s="138"/>
      <c r="BI111" s="138"/>
      <c r="BJ111" s="138"/>
      <c r="BK111" s="138"/>
      <c r="BL111" s="156"/>
      <c r="BM111" s="138"/>
      <c r="BN111" s="138"/>
      <c r="BO111" s="156"/>
      <c r="BP111" s="156"/>
      <c r="BQ111" s="138"/>
      <c r="BR111" s="138"/>
      <c r="BS111" s="138"/>
      <c r="BT111" s="138"/>
      <c r="BU111" s="138"/>
      <c r="BV111" s="138"/>
      <c r="BW111" s="138"/>
      <c r="BX111" s="138"/>
      <c r="BY111" s="138"/>
      <c r="BZ111" s="138"/>
    </row>
    <row r="112" spans="1:78" ht="33.950000000000003" customHeight="1" x14ac:dyDescent="0.25">
      <c r="A112" s="1491"/>
      <c r="B112" s="387" t="s">
        <v>241</v>
      </c>
      <c r="C112" s="388">
        <f>INT($C$110*C111)</f>
        <v>0</v>
      </c>
      <c r="D112" s="388">
        <f>INT($C$110*D111)</f>
        <v>0</v>
      </c>
      <c r="E112" s="388">
        <f>INT($C$110*E111)</f>
        <v>0</v>
      </c>
      <c r="F112" s="388">
        <f>INT($C$110*F111)</f>
        <v>0</v>
      </c>
      <c r="G112" s="389">
        <f>INT($C$110*G111)</f>
        <v>0</v>
      </c>
      <c r="H112" s="1399"/>
      <c r="I112" s="1399"/>
      <c r="J112" s="1511"/>
      <c r="K112" s="138"/>
      <c r="L112" s="138"/>
      <c r="M112" s="138"/>
      <c r="N112" s="138"/>
      <c r="O112" s="138"/>
      <c r="P112" s="138"/>
      <c r="Q112" s="138"/>
      <c r="R112" s="138"/>
      <c r="S112" s="138"/>
      <c r="T112" s="138"/>
      <c r="U112" s="138"/>
      <c r="V112" s="138"/>
      <c r="W112" s="138"/>
      <c r="X112" s="138"/>
      <c r="Y112" s="138"/>
      <c r="Z112" s="138"/>
      <c r="AA112" s="138"/>
      <c r="AB112" s="138"/>
      <c r="AC112" s="138"/>
      <c r="AD112" s="138"/>
      <c r="AE112" s="138"/>
      <c r="AF112" s="138"/>
      <c r="AG112" s="138"/>
      <c r="AH112" s="138"/>
      <c r="AI112" s="138"/>
      <c r="AJ112" s="138"/>
      <c r="AK112" s="138"/>
      <c r="AL112" s="138"/>
      <c r="AM112" s="138"/>
      <c r="AN112" s="138"/>
      <c r="AO112" s="138"/>
      <c r="AP112" s="138"/>
      <c r="AQ112" s="138"/>
      <c r="AR112" s="138"/>
      <c r="AS112" s="138"/>
      <c r="AT112" s="138"/>
      <c r="AU112" s="138"/>
      <c r="AV112" s="138"/>
      <c r="AW112" s="138"/>
      <c r="AX112" s="138"/>
      <c r="AY112" s="138"/>
      <c r="AZ112" s="138"/>
      <c r="BA112" s="138"/>
      <c r="BB112" s="138"/>
      <c r="BC112" s="138"/>
      <c r="BD112" s="138"/>
      <c r="BE112" s="138"/>
      <c r="BF112" s="138"/>
      <c r="BG112" s="138"/>
      <c r="BH112" s="138"/>
      <c r="BI112" s="138"/>
      <c r="BJ112" s="138"/>
      <c r="BK112" s="138"/>
      <c r="BL112" s="156"/>
      <c r="BM112" s="138"/>
      <c r="BN112" s="138"/>
      <c r="BO112" s="156"/>
      <c r="BP112" s="156"/>
      <c r="BQ112" s="138"/>
      <c r="BR112" s="138"/>
      <c r="BS112" s="138"/>
      <c r="BT112" s="138"/>
      <c r="BU112" s="138"/>
      <c r="BV112" s="138"/>
      <c r="BW112" s="138"/>
      <c r="BX112" s="138"/>
      <c r="BY112" s="138"/>
      <c r="BZ112" s="138"/>
    </row>
    <row r="113" spans="1:78" ht="30.95" customHeight="1" x14ac:dyDescent="0.25">
      <c r="A113" s="385"/>
      <c r="B113" s="386" t="s">
        <v>242</v>
      </c>
      <c r="C113" s="1482">
        <v>0</v>
      </c>
      <c r="D113" s="1483"/>
      <c r="E113" s="1483"/>
      <c r="F113" s="1483"/>
      <c r="G113" s="1484"/>
      <c r="H113" s="1519" t="s">
        <v>243</v>
      </c>
      <c r="I113" s="1483"/>
      <c r="J113" s="1484"/>
      <c r="K113" s="138"/>
      <c r="L113" s="138"/>
      <c r="M113" s="138"/>
      <c r="N113" s="138"/>
      <c r="O113" s="138"/>
      <c r="P113" s="138"/>
      <c r="Q113" s="138"/>
      <c r="R113" s="138"/>
      <c r="S113" s="138"/>
      <c r="T113" s="138"/>
      <c r="U113" s="138"/>
      <c r="V113" s="138"/>
      <c r="W113" s="138"/>
      <c r="X113" s="138"/>
      <c r="Y113" s="138"/>
      <c r="Z113" s="138"/>
      <c r="AA113" s="138"/>
      <c r="AB113" s="138"/>
      <c r="AC113" s="138"/>
      <c r="AD113" s="138"/>
      <c r="AE113" s="138"/>
      <c r="AF113" s="138"/>
      <c r="AG113" s="138"/>
      <c r="AH113" s="138"/>
      <c r="AI113" s="138"/>
      <c r="AJ113" s="138"/>
      <c r="AK113" s="138"/>
      <c r="AL113" s="138"/>
      <c r="AM113" s="138"/>
      <c r="AN113" s="138"/>
      <c r="AO113" s="138"/>
      <c r="AP113" s="138"/>
      <c r="AQ113" s="138"/>
      <c r="AR113" s="138"/>
      <c r="AS113" s="138"/>
      <c r="AT113" s="138"/>
      <c r="AU113" s="138"/>
      <c r="AV113" s="138"/>
      <c r="AW113" s="138"/>
      <c r="AX113" s="138"/>
      <c r="AY113" s="138"/>
      <c r="AZ113" s="138"/>
      <c r="BA113" s="138"/>
      <c r="BB113" s="138"/>
      <c r="BC113" s="138"/>
      <c r="BD113" s="138"/>
      <c r="BE113" s="138"/>
      <c r="BF113" s="138"/>
      <c r="BG113" s="138"/>
      <c r="BH113" s="138"/>
      <c r="BI113" s="138"/>
      <c r="BJ113" s="138"/>
      <c r="BK113" s="138"/>
      <c r="BL113" s="156"/>
      <c r="BM113" s="138"/>
      <c r="BN113" s="138"/>
      <c r="BO113" s="156"/>
      <c r="BP113" s="156"/>
      <c r="BQ113" s="138"/>
      <c r="BR113" s="138"/>
      <c r="BS113" s="138"/>
      <c r="BT113" s="138"/>
      <c r="BU113" s="138"/>
      <c r="BV113" s="138"/>
      <c r="BW113" s="138"/>
      <c r="BX113" s="138"/>
      <c r="BY113" s="138"/>
      <c r="BZ113" s="138"/>
    </row>
    <row r="114" spans="1:78" ht="17.100000000000001" customHeight="1" x14ac:dyDescent="0.25">
      <c r="A114" s="390"/>
      <c r="B114" s="387" t="s">
        <v>244</v>
      </c>
      <c r="C114" s="103">
        <v>0.01</v>
      </c>
      <c r="D114" s="104">
        <v>0.05</v>
      </c>
      <c r="E114" s="104">
        <v>0.2</v>
      </c>
      <c r="F114" s="104">
        <v>0.1</v>
      </c>
      <c r="G114" s="105">
        <v>1</v>
      </c>
      <c r="H114" s="1399"/>
      <c r="I114" s="1399"/>
      <c r="J114" s="1511"/>
      <c r="K114" s="138"/>
      <c r="L114" s="138"/>
      <c r="M114" s="138"/>
      <c r="N114" s="138"/>
      <c r="O114" s="138"/>
      <c r="P114" s="138"/>
      <c r="Q114" s="138"/>
      <c r="R114" s="138"/>
      <c r="S114" s="138"/>
      <c r="T114" s="138"/>
      <c r="U114" s="138"/>
      <c r="V114" s="138"/>
      <c r="W114" s="138"/>
      <c r="X114" s="138"/>
      <c r="Y114" s="138"/>
      <c r="Z114" s="138"/>
      <c r="AA114" s="138"/>
      <c r="AB114" s="138"/>
      <c r="AC114" s="138"/>
      <c r="AD114" s="138"/>
      <c r="AE114" s="138"/>
      <c r="AF114" s="138"/>
      <c r="AG114" s="138"/>
      <c r="AH114" s="138"/>
      <c r="AI114" s="138"/>
      <c r="AJ114" s="138"/>
      <c r="AK114" s="138"/>
      <c r="AL114" s="138"/>
      <c r="AM114" s="138"/>
      <c r="AN114" s="138"/>
      <c r="AO114" s="138"/>
      <c r="AP114" s="138"/>
      <c r="AQ114" s="138"/>
      <c r="AR114" s="138"/>
      <c r="AS114" s="138"/>
      <c r="AT114" s="138"/>
      <c r="AU114" s="138"/>
      <c r="AV114" s="138"/>
      <c r="AW114" s="138"/>
      <c r="AX114" s="138"/>
      <c r="AY114" s="138"/>
      <c r="AZ114" s="138"/>
      <c r="BA114" s="138"/>
      <c r="BB114" s="138"/>
      <c r="BC114" s="138"/>
      <c r="BD114" s="138"/>
      <c r="BE114" s="138"/>
      <c r="BF114" s="138"/>
      <c r="BG114" s="138"/>
      <c r="BH114" s="138"/>
      <c r="BI114" s="138"/>
      <c r="BJ114" s="138"/>
      <c r="BK114" s="138"/>
      <c r="BL114" s="156"/>
      <c r="BM114" s="138"/>
      <c r="BN114" s="138"/>
      <c r="BO114" s="156"/>
      <c r="BP114" s="156"/>
      <c r="BQ114" s="138"/>
      <c r="BR114" s="138"/>
      <c r="BS114" s="138"/>
      <c r="BT114" s="138"/>
      <c r="BU114" s="138"/>
      <c r="BV114" s="138"/>
      <c r="BW114" s="138"/>
      <c r="BX114" s="138"/>
      <c r="BY114" s="138"/>
      <c r="BZ114" s="138"/>
    </row>
    <row r="115" spans="1:78" ht="33.950000000000003" customHeight="1" x14ac:dyDescent="0.25">
      <c r="A115" s="390" t="s">
        <v>245</v>
      </c>
      <c r="B115" s="387" t="s">
        <v>246</v>
      </c>
      <c r="C115" s="388">
        <f>INT($C$113*C114)</f>
        <v>0</v>
      </c>
      <c r="D115" s="388">
        <f>INT($C$113*D114)</f>
        <v>0</v>
      </c>
      <c r="E115" s="388">
        <f>INT($C$113*E114)</f>
        <v>0</v>
      </c>
      <c r="F115" s="388">
        <f>INT($C$113*F114)</f>
        <v>0</v>
      </c>
      <c r="G115" s="389">
        <f>INT($C$113*G114)</f>
        <v>0</v>
      </c>
      <c r="H115" s="1399"/>
      <c r="I115" s="1399"/>
      <c r="J115" s="1511"/>
      <c r="K115" s="138"/>
      <c r="L115" s="138"/>
      <c r="M115" s="138"/>
      <c r="N115" s="138"/>
      <c r="O115" s="138"/>
      <c r="P115" s="138"/>
      <c r="Q115" s="138"/>
      <c r="R115" s="138"/>
      <c r="S115" s="138"/>
      <c r="T115" s="138"/>
      <c r="U115" s="138"/>
      <c r="V115" s="138"/>
      <c r="W115" s="138"/>
      <c r="X115" s="138"/>
      <c r="Y115" s="138"/>
      <c r="Z115" s="138"/>
      <c r="AA115" s="138"/>
      <c r="AB115" s="138"/>
      <c r="AC115" s="138"/>
      <c r="AD115" s="138"/>
      <c r="AE115" s="138"/>
      <c r="AF115" s="138"/>
      <c r="AG115" s="138"/>
      <c r="AH115" s="138"/>
      <c r="AI115" s="138"/>
      <c r="AJ115" s="138"/>
      <c r="AK115" s="138"/>
      <c r="AL115" s="138"/>
      <c r="AM115" s="138"/>
      <c r="AN115" s="138"/>
      <c r="AO115" s="138"/>
      <c r="AP115" s="138"/>
      <c r="AQ115" s="138"/>
      <c r="AR115" s="138"/>
      <c r="AS115" s="138"/>
      <c r="AT115" s="138"/>
      <c r="AU115" s="138"/>
      <c r="AV115" s="138"/>
      <c r="AW115" s="138"/>
      <c r="AX115" s="138"/>
      <c r="AY115" s="138"/>
      <c r="AZ115" s="138"/>
      <c r="BA115" s="138"/>
      <c r="BB115" s="138"/>
      <c r="BC115" s="138"/>
      <c r="BD115" s="138"/>
      <c r="BE115" s="138"/>
      <c r="BF115" s="138"/>
      <c r="BG115" s="138"/>
      <c r="BH115" s="138"/>
      <c r="BI115" s="138"/>
      <c r="BJ115" s="138"/>
      <c r="BK115" s="138"/>
      <c r="BL115" s="156"/>
      <c r="BM115" s="138"/>
      <c r="BN115" s="138"/>
      <c r="BO115" s="156"/>
      <c r="BP115" s="156"/>
      <c r="BQ115" s="138"/>
      <c r="BR115" s="138"/>
      <c r="BS115" s="138"/>
      <c r="BT115" s="138"/>
      <c r="BU115" s="138"/>
      <c r="BV115" s="138"/>
      <c r="BW115" s="138"/>
      <c r="BX115" s="138"/>
      <c r="BY115" s="138"/>
      <c r="BZ115" s="138"/>
    </row>
    <row r="116" spans="1:78" ht="32.1" customHeight="1" x14ac:dyDescent="0.25">
      <c r="A116" s="385"/>
      <c r="B116" s="386" t="s">
        <v>247</v>
      </c>
      <c r="C116" s="1524">
        <v>0</v>
      </c>
      <c r="D116" s="1483"/>
      <c r="E116" s="1483"/>
      <c r="F116" s="1483"/>
      <c r="G116" s="1484"/>
      <c r="H116" s="1510" t="s">
        <v>248</v>
      </c>
      <c r="I116" s="1483"/>
      <c r="J116" s="1484"/>
      <c r="K116" s="138"/>
      <c r="L116" s="138"/>
      <c r="M116" s="138"/>
      <c r="N116" s="138"/>
      <c r="O116" s="138"/>
      <c r="P116" s="138"/>
      <c r="Q116" s="138"/>
      <c r="R116" s="138"/>
      <c r="S116" s="138"/>
      <c r="T116" s="138"/>
      <c r="U116" s="138"/>
      <c r="V116" s="138"/>
      <c r="W116" s="138"/>
      <c r="X116" s="138"/>
      <c r="Y116" s="138"/>
      <c r="Z116" s="138"/>
      <c r="AA116" s="138"/>
      <c r="AB116" s="138"/>
      <c r="AC116" s="138"/>
      <c r="AD116" s="138"/>
      <c r="AE116" s="138"/>
      <c r="AF116" s="138"/>
      <c r="AG116" s="138"/>
      <c r="AH116" s="138"/>
      <c r="AI116" s="138"/>
      <c r="AJ116" s="138"/>
      <c r="AK116" s="138"/>
      <c r="AL116" s="138"/>
      <c r="AM116" s="138"/>
      <c r="AN116" s="138"/>
      <c r="AO116" s="138"/>
      <c r="AP116" s="138"/>
      <c r="AQ116" s="138"/>
      <c r="AR116" s="138"/>
      <c r="AS116" s="138"/>
      <c r="AT116" s="138"/>
      <c r="AU116" s="138"/>
      <c r="AV116" s="138"/>
      <c r="AW116" s="138"/>
      <c r="AX116" s="138"/>
      <c r="AY116" s="138"/>
      <c r="AZ116" s="138"/>
      <c r="BA116" s="138"/>
      <c r="BB116" s="138"/>
      <c r="BC116" s="138"/>
      <c r="BD116" s="138"/>
      <c r="BE116" s="138"/>
      <c r="BF116" s="138"/>
      <c r="BG116" s="138"/>
      <c r="BH116" s="138"/>
      <c r="BI116" s="138"/>
      <c r="BJ116" s="138"/>
      <c r="BK116" s="138"/>
      <c r="BL116" s="156"/>
      <c r="BM116" s="138"/>
      <c r="BN116" s="138"/>
      <c r="BO116" s="156"/>
      <c r="BP116" s="156"/>
      <c r="BQ116" s="138"/>
      <c r="BR116" s="138"/>
      <c r="BS116" s="138"/>
      <c r="BT116" s="138"/>
      <c r="BU116" s="138"/>
      <c r="BV116" s="138"/>
      <c r="BW116" s="138"/>
      <c r="BX116" s="138"/>
      <c r="BY116" s="138"/>
      <c r="BZ116" s="138"/>
    </row>
    <row r="117" spans="1:78" ht="17.100000000000001" customHeight="1" x14ac:dyDescent="0.25">
      <c r="A117" s="390"/>
      <c r="B117" s="387" t="s">
        <v>249</v>
      </c>
      <c r="C117" s="103">
        <v>0.01</v>
      </c>
      <c r="D117" s="104">
        <v>0.01</v>
      </c>
      <c r="E117" s="104">
        <v>0.01</v>
      </c>
      <c r="F117" s="104">
        <v>0.01</v>
      </c>
      <c r="G117" s="105">
        <v>0.01</v>
      </c>
      <c r="H117" s="1399"/>
      <c r="I117" s="1399"/>
      <c r="J117" s="1511"/>
      <c r="K117" s="138"/>
      <c r="L117" s="138"/>
      <c r="M117" s="138"/>
      <c r="N117" s="138"/>
      <c r="O117" s="138"/>
      <c r="P117" s="138"/>
      <c r="Q117" s="138"/>
      <c r="R117" s="138"/>
      <c r="S117" s="138"/>
      <c r="T117" s="138"/>
      <c r="U117" s="138"/>
      <c r="V117" s="138"/>
      <c r="W117" s="138"/>
      <c r="X117" s="138"/>
      <c r="Y117" s="138"/>
      <c r="Z117" s="138"/>
      <c r="AA117" s="138"/>
      <c r="AB117" s="138"/>
      <c r="AC117" s="138"/>
      <c r="AD117" s="138"/>
      <c r="AE117" s="138"/>
      <c r="AF117" s="138"/>
      <c r="AG117" s="138"/>
      <c r="AH117" s="138"/>
      <c r="AI117" s="138"/>
      <c r="AJ117" s="138"/>
      <c r="AK117" s="138"/>
      <c r="AL117" s="138"/>
      <c r="AM117" s="138"/>
      <c r="AN117" s="138"/>
      <c r="AO117" s="138"/>
      <c r="AP117" s="138"/>
      <c r="AQ117" s="138"/>
      <c r="AR117" s="138"/>
      <c r="AS117" s="138"/>
      <c r="AT117" s="138"/>
      <c r="AU117" s="138"/>
      <c r="AV117" s="138"/>
      <c r="AW117" s="138"/>
      <c r="AX117" s="138"/>
      <c r="AY117" s="138"/>
      <c r="AZ117" s="138"/>
      <c r="BA117" s="138"/>
      <c r="BB117" s="138"/>
      <c r="BC117" s="138"/>
      <c r="BD117" s="138"/>
      <c r="BE117" s="138"/>
      <c r="BF117" s="138"/>
      <c r="BG117" s="138"/>
      <c r="BH117" s="138"/>
      <c r="BI117" s="138"/>
      <c r="BJ117" s="138"/>
      <c r="BK117" s="138"/>
      <c r="BL117" s="156"/>
      <c r="BM117" s="138"/>
      <c r="BN117" s="138"/>
      <c r="BO117" s="156"/>
      <c r="BP117" s="156"/>
      <c r="BQ117" s="138"/>
      <c r="BR117" s="138"/>
      <c r="BS117" s="138"/>
      <c r="BT117" s="138"/>
      <c r="BU117" s="138"/>
      <c r="BV117" s="138"/>
      <c r="BW117" s="138"/>
      <c r="BX117" s="138"/>
      <c r="BY117" s="138"/>
      <c r="BZ117" s="138"/>
    </row>
    <row r="118" spans="1:78" ht="33.950000000000003" customHeight="1" x14ac:dyDescent="0.25">
      <c r="A118" s="390" t="s">
        <v>250</v>
      </c>
      <c r="B118" s="391" t="s">
        <v>251</v>
      </c>
      <c r="C118" s="392">
        <f>INT($C$116*C117)</f>
        <v>0</v>
      </c>
      <c r="D118" s="392">
        <f>INT($C$116*D117)</f>
        <v>0</v>
      </c>
      <c r="E118" s="392">
        <f>INT($C$116*E117)</f>
        <v>0</v>
      </c>
      <c r="F118" s="392">
        <f>INT($C$116*F117)</f>
        <v>0</v>
      </c>
      <c r="G118" s="393">
        <f>INT($C$116*G117)</f>
        <v>0</v>
      </c>
      <c r="H118" s="1512"/>
      <c r="I118" s="1512"/>
      <c r="J118" s="1513"/>
      <c r="K118" s="138"/>
      <c r="L118" s="138"/>
      <c r="M118" s="138"/>
      <c r="N118" s="138"/>
      <c r="O118" s="138"/>
      <c r="P118" s="138"/>
      <c r="Q118" s="138"/>
      <c r="R118" s="138"/>
      <c r="S118" s="138"/>
      <c r="T118" s="138"/>
      <c r="U118" s="138"/>
      <c r="V118" s="138"/>
      <c r="W118" s="138"/>
      <c r="X118" s="138"/>
      <c r="Y118" s="138"/>
      <c r="Z118" s="138"/>
      <c r="AA118" s="138"/>
      <c r="AB118" s="138"/>
      <c r="AC118" s="138"/>
      <c r="AD118" s="138"/>
      <c r="AE118" s="138"/>
      <c r="AF118" s="138"/>
      <c r="AG118" s="138"/>
      <c r="AH118" s="138"/>
      <c r="AI118" s="138"/>
      <c r="AJ118" s="138"/>
      <c r="AK118" s="138"/>
      <c r="AL118" s="138"/>
      <c r="AM118" s="138"/>
      <c r="AN118" s="138"/>
      <c r="AO118" s="138"/>
      <c r="AP118" s="138"/>
      <c r="AQ118" s="138"/>
      <c r="AR118" s="138"/>
      <c r="AS118" s="138"/>
      <c r="AT118" s="138"/>
      <c r="AU118" s="138"/>
      <c r="AV118" s="138"/>
      <c r="AW118" s="138"/>
      <c r="AX118" s="138"/>
      <c r="AY118" s="138"/>
      <c r="AZ118" s="138"/>
      <c r="BA118" s="138"/>
      <c r="BB118" s="138"/>
      <c r="BC118" s="138"/>
      <c r="BD118" s="138"/>
      <c r="BE118" s="138"/>
      <c r="BF118" s="138"/>
      <c r="BG118" s="138"/>
      <c r="BH118" s="138"/>
      <c r="BI118" s="138"/>
      <c r="BJ118" s="138"/>
      <c r="BK118" s="138"/>
      <c r="BL118" s="156"/>
      <c r="BM118" s="138"/>
      <c r="BN118" s="138"/>
      <c r="BO118" s="156"/>
      <c r="BP118" s="156"/>
      <c r="BQ118" s="138"/>
      <c r="BR118" s="138"/>
      <c r="BS118" s="138"/>
      <c r="BT118" s="138"/>
      <c r="BU118" s="138"/>
      <c r="BV118" s="138"/>
      <c r="BW118" s="138"/>
      <c r="BX118" s="138"/>
      <c r="BY118" s="138"/>
      <c r="BZ118" s="138"/>
    </row>
    <row r="119" spans="1:78" x14ac:dyDescent="0.25">
      <c r="A119" s="153"/>
      <c r="B119" s="175"/>
      <c r="C119" s="175"/>
      <c r="D119" s="175"/>
      <c r="E119" s="175"/>
      <c r="F119" s="153"/>
      <c r="G119" s="153"/>
      <c r="H119" s="394"/>
      <c r="I119" s="138"/>
      <c r="J119" s="138"/>
      <c r="K119" s="138"/>
      <c r="L119" s="138"/>
      <c r="M119" s="138"/>
      <c r="N119" s="153"/>
      <c r="O119" s="153"/>
      <c r="P119" s="153"/>
      <c r="Q119" s="153"/>
      <c r="R119" s="138"/>
      <c r="S119" s="138"/>
      <c r="T119" s="138"/>
      <c r="U119" s="138"/>
      <c r="V119" s="138"/>
      <c r="W119" s="138"/>
      <c r="X119" s="138"/>
      <c r="Y119" s="153"/>
      <c r="Z119" s="153"/>
      <c r="AA119" s="153"/>
      <c r="AB119" s="153"/>
      <c r="AC119" s="153"/>
      <c r="AD119" s="153"/>
      <c r="AE119" s="153"/>
      <c r="AF119" s="153"/>
      <c r="AG119" s="153"/>
      <c r="AH119" s="153"/>
      <c r="AI119" s="153"/>
      <c r="AJ119" s="153"/>
      <c r="AK119" s="153"/>
      <c r="AL119" s="153"/>
      <c r="AM119" s="153"/>
      <c r="AN119" s="153"/>
      <c r="AO119" s="153"/>
      <c r="AP119" s="153"/>
      <c r="AQ119" s="153"/>
      <c r="AR119" s="153"/>
      <c r="AS119" s="153"/>
      <c r="AT119" s="153"/>
      <c r="AU119" s="153"/>
      <c r="AV119" s="153"/>
      <c r="AW119" s="153"/>
      <c r="AX119" s="153"/>
      <c r="AY119" s="153"/>
      <c r="AZ119" s="153"/>
      <c r="BA119" s="153"/>
      <c r="BB119" s="153"/>
      <c r="BC119" s="153"/>
      <c r="BD119" s="153"/>
      <c r="BE119" s="153"/>
      <c r="BF119" s="153"/>
      <c r="BG119" s="153"/>
      <c r="BH119" s="153"/>
      <c r="BI119" s="153"/>
      <c r="BJ119" s="153"/>
      <c r="BK119" s="153"/>
      <c r="BL119" s="138"/>
      <c r="BM119" s="138"/>
      <c r="BN119" s="138"/>
      <c r="BO119" s="138"/>
      <c r="BP119" s="138"/>
      <c r="BQ119" s="138"/>
      <c r="BR119" s="138"/>
      <c r="BS119" s="138"/>
      <c r="BT119" s="138"/>
      <c r="BU119" s="138"/>
      <c r="BV119" s="138"/>
      <c r="BW119" s="138"/>
      <c r="BX119" s="138"/>
      <c r="BY119" s="138"/>
      <c r="BZ119" s="138"/>
    </row>
    <row r="120" spans="1:78" x14ac:dyDescent="0.25">
      <c r="A120" s="153"/>
      <c r="B120" s="175"/>
      <c r="C120" s="175"/>
      <c r="D120" s="175"/>
      <c r="E120" s="175"/>
      <c r="F120" s="153"/>
      <c r="G120" s="153"/>
      <c r="H120" s="395"/>
      <c r="I120" s="138"/>
      <c r="J120" s="175"/>
      <c r="K120" s="153"/>
      <c r="L120" s="153"/>
      <c r="M120" s="153"/>
      <c r="N120" s="153"/>
      <c r="O120" s="153"/>
      <c r="P120" s="153"/>
      <c r="Q120" s="153"/>
      <c r="R120" s="138"/>
      <c r="S120" s="138"/>
      <c r="T120" s="138"/>
      <c r="U120" s="138"/>
      <c r="V120" s="138"/>
      <c r="W120" s="138"/>
      <c r="X120" s="138"/>
      <c r="Y120" s="153"/>
      <c r="Z120" s="153"/>
      <c r="AA120" s="153"/>
      <c r="AB120" s="153"/>
      <c r="AC120" s="153"/>
      <c r="AD120" s="153"/>
      <c r="AE120" s="153"/>
      <c r="AF120" s="153"/>
      <c r="AG120" s="153"/>
      <c r="AH120" s="153"/>
      <c r="AI120" s="153"/>
      <c r="AJ120" s="153"/>
      <c r="AK120" s="153"/>
      <c r="AL120" s="153"/>
      <c r="AM120" s="153"/>
      <c r="AN120" s="153"/>
      <c r="AO120" s="153"/>
      <c r="AP120" s="153"/>
      <c r="AQ120" s="153"/>
      <c r="AR120" s="153"/>
      <c r="AS120" s="153"/>
      <c r="AT120" s="153"/>
      <c r="AU120" s="153"/>
      <c r="AV120" s="153"/>
      <c r="AW120" s="153"/>
      <c r="AX120" s="153"/>
      <c r="AY120" s="153"/>
      <c r="AZ120" s="153"/>
      <c r="BA120" s="153"/>
      <c r="BB120" s="153"/>
      <c r="BC120" s="153"/>
      <c r="BD120" s="153"/>
      <c r="BE120" s="153"/>
      <c r="BF120" s="153"/>
      <c r="BG120" s="153"/>
      <c r="BH120" s="153"/>
      <c r="BI120" s="153"/>
      <c r="BJ120" s="153"/>
      <c r="BK120" s="153"/>
      <c r="BL120" s="138"/>
      <c r="BM120" s="138"/>
      <c r="BN120" s="138"/>
      <c r="BO120" s="138"/>
      <c r="BP120" s="138"/>
      <c r="BQ120" s="138"/>
      <c r="BR120" s="138"/>
      <c r="BS120" s="138"/>
      <c r="BT120" s="138"/>
      <c r="BU120" s="138"/>
      <c r="BV120" s="138"/>
      <c r="BW120" s="138"/>
      <c r="BX120" s="138"/>
      <c r="BY120" s="138"/>
      <c r="BZ120" s="138"/>
    </row>
    <row r="121" spans="1:78" ht="33.950000000000003" customHeight="1" x14ac:dyDescent="0.25">
      <c r="A121" s="138"/>
      <c r="B121" s="396" t="s">
        <v>252</v>
      </c>
      <c r="C121" s="397" t="s">
        <v>231</v>
      </c>
      <c r="D121" s="397" t="s">
        <v>232</v>
      </c>
      <c r="E121" s="397" t="s">
        <v>233</v>
      </c>
      <c r="F121" s="398" t="s">
        <v>234</v>
      </c>
      <c r="G121" s="398" t="s">
        <v>235</v>
      </c>
      <c r="H121" s="394"/>
      <c r="I121" s="138"/>
      <c r="J121" s="297"/>
      <c r="K121" s="1523" t="s">
        <v>253</v>
      </c>
      <c r="L121" s="1501"/>
      <c r="M121" s="1501"/>
      <c r="N121" s="1501"/>
      <c r="O121" s="1501"/>
      <c r="P121" s="399" t="s">
        <v>254</v>
      </c>
      <c r="Q121" s="153"/>
      <c r="R121" s="138"/>
      <c r="S121" s="138"/>
      <c r="T121" s="138"/>
      <c r="U121" s="138"/>
      <c r="V121" s="138"/>
      <c r="W121" s="138"/>
      <c r="X121" s="138"/>
      <c r="Y121" s="138"/>
      <c r="Z121" s="138"/>
      <c r="AA121" s="138"/>
      <c r="AB121" s="138"/>
      <c r="AC121" s="138"/>
      <c r="AD121" s="138"/>
      <c r="AE121" s="138"/>
      <c r="AF121" s="138"/>
      <c r="AG121" s="138"/>
      <c r="AH121" s="138"/>
      <c r="AI121" s="138"/>
      <c r="AJ121" s="138"/>
      <c r="AK121" s="138"/>
      <c r="AL121" s="138"/>
      <c r="AM121" s="138"/>
      <c r="AN121" s="138"/>
      <c r="AO121" s="138"/>
      <c r="AP121" s="138"/>
      <c r="AQ121" s="138"/>
      <c r="AR121" s="138"/>
      <c r="AS121" s="138"/>
      <c r="AT121" s="138"/>
      <c r="AU121" s="138"/>
      <c r="AV121" s="138"/>
      <c r="AW121" s="138"/>
      <c r="AX121" s="138"/>
      <c r="AY121" s="138"/>
      <c r="AZ121" s="138"/>
      <c r="BA121" s="138"/>
      <c r="BB121" s="138"/>
      <c r="BC121" s="138"/>
      <c r="BD121" s="138"/>
      <c r="BE121" s="138"/>
      <c r="BF121" s="138"/>
      <c r="BG121" s="138"/>
      <c r="BH121" s="138"/>
      <c r="BI121" s="138"/>
      <c r="BJ121" s="138"/>
      <c r="BK121" s="138"/>
      <c r="BL121" s="138"/>
      <c r="BM121" s="138"/>
      <c r="BN121" s="138"/>
      <c r="BO121" s="138"/>
      <c r="BP121" s="138"/>
      <c r="BQ121" s="138"/>
      <c r="BR121" s="138"/>
      <c r="BS121" s="138"/>
      <c r="BT121" s="138"/>
      <c r="BU121" s="138"/>
      <c r="BV121" s="138"/>
      <c r="BW121" s="138"/>
      <c r="BX121" s="138"/>
      <c r="BY121" s="138"/>
      <c r="BZ121" s="138"/>
    </row>
    <row r="122" spans="1:78" s="5" customFormat="1" ht="30.95" customHeight="1" x14ac:dyDescent="0.25">
      <c r="A122" s="400" t="s">
        <v>237</v>
      </c>
      <c r="B122" s="401" t="s">
        <v>255</v>
      </c>
      <c r="C122" s="106">
        <v>1</v>
      </c>
      <c r="D122" s="402">
        <f>C122*(1+$D125)</f>
        <v>1.04</v>
      </c>
      <c r="E122" s="402">
        <f>D122*(1+$E125)</f>
        <v>1.0608</v>
      </c>
      <c r="F122" s="402">
        <f>E122*(1+$F125)</f>
        <v>1.092624</v>
      </c>
      <c r="G122" s="403">
        <f>F122*(1+$G125)</f>
        <v>1.1254027200000001</v>
      </c>
      <c r="H122" s="394" t="s">
        <v>0</v>
      </c>
      <c r="I122" s="297"/>
      <c r="J122" s="1533" t="s">
        <v>237</v>
      </c>
      <c r="K122" s="1467" t="s">
        <v>256</v>
      </c>
      <c r="L122" s="1465"/>
      <c r="M122" s="1465"/>
      <c r="N122" s="1465"/>
      <c r="O122" s="1466"/>
      <c r="P122" s="111">
        <v>0</v>
      </c>
      <c r="Q122" s="153"/>
      <c r="R122" s="138"/>
      <c r="S122" s="138"/>
      <c r="T122" s="138"/>
      <c r="U122" s="138"/>
      <c r="V122" s="138"/>
      <c r="W122" s="138"/>
      <c r="X122" s="138"/>
      <c r="Y122" s="297"/>
      <c r="Z122" s="297"/>
      <c r="AA122" s="297"/>
      <c r="AB122" s="297"/>
      <c r="AC122" s="297"/>
      <c r="AD122" s="297"/>
      <c r="AE122" s="297"/>
      <c r="AF122" s="297"/>
      <c r="AG122" s="297"/>
      <c r="AH122" s="297"/>
      <c r="AI122" s="297"/>
      <c r="AJ122" s="297"/>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97"/>
      <c r="BJ122" s="297"/>
      <c r="BK122" s="297"/>
      <c r="BL122" s="378"/>
      <c r="BM122" s="138"/>
      <c r="BN122" s="138"/>
      <c r="BO122" s="296"/>
      <c r="BP122" s="296"/>
      <c r="BQ122" s="138"/>
      <c r="BR122" s="138"/>
      <c r="BS122" s="138"/>
      <c r="BT122" s="138"/>
      <c r="BU122" s="138"/>
      <c r="BV122" s="138"/>
      <c r="BW122" s="138"/>
      <c r="BX122" s="138"/>
      <c r="BY122" s="138"/>
      <c r="BZ122" s="138"/>
    </row>
    <row r="123" spans="1:78" s="5" customFormat="1" ht="35.1" customHeight="1" x14ac:dyDescent="0.25">
      <c r="A123" s="400" t="s">
        <v>245</v>
      </c>
      <c r="B123" s="401" t="s">
        <v>257</v>
      </c>
      <c r="C123" s="107">
        <v>0</v>
      </c>
      <c r="D123" s="404">
        <f>C123*(1+$D125)</f>
        <v>0</v>
      </c>
      <c r="E123" s="404">
        <f>D123*(1+$E125)</f>
        <v>0</v>
      </c>
      <c r="F123" s="404">
        <f>E123*(1+$F125)</f>
        <v>0</v>
      </c>
      <c r="G123" s="405">
        <f>F123*(1+$G125)</f>
        <v>0</v>
      </c>
      <c r="H123" s="394"/>
      <c r="I123" s="297"/>
      <c r="J123" s="1528"/>
      <c r="K123" s="1467" t="s">
        <v>258</v>
      </c>
      <c r="L123" s="1465"/>
      <c r="M123" s="1465"/>
      <c r="N123" s="1465"/>
      <c r="O123" s="1466"/>
      <c r="P123" s="111">
        <v>0</v>
      </c>
      <c r="Q123" s="153"/>
      <c r="R123" s="138"/>
      <c r="S123" s="138"/>
      <c r="T123" s="138"/>
      <c r="U123" s="138"/>
      <c r="V123" s="138"/>
      <c r="W123" s="138"/>
      <c r="X123" s="138"/>
      <c r="Y123" s="297"/>
      <c r="Z123" s="297"/>
      <c r="AA123" s="297"/>
      <c r="AB123" s="297"/>
      <c r="AC123" s="297"/>
      <c r="AD123" s="297"/>
      <c r="AE123" s="297"/>
      <c r="AF123" s="297"/>
      <c r="AG123" s="297"/>
      <c r="AH123" s="297"/>
      <c r="AI123" s="297"/>
      <c r="AJ123" s="297"/>
      <c r="AK123" s="297"/>
      <c r="AL123" s="297"/>
      <c r="AM123" s="297"/>
      <c r="AN123" s="297"/>
      <c r="AO123" s="297"/>
      <c r="AP123" s="297"/>
      <c r="AQ123" s="297"/>
      <c r="AR123" s="297"/>
      <c r="AS123" s="297"/>
      <c r="AT123" s="297"/>
      <c r="AU123" s="297"/>
      <c r="AV123" s="297"/>
      <c r="AW123" s="297"/>
      <c r="AX123" s="297"/>
      <c r="AY123" s="297"/>
      <c r="AZ123" s="297"/>
      <c r="BA123" s="297"/>
      <c r="BB123" s="297"/>
      <c r="BC123" s="297"/>
      <c r="BD123" s="297"/>
      <c r="BE123" s="297"/>
      <c r="BF123" s="297"/>
      <c r="BG123" s="297"/>
      <c r="BH123" s="297"/>
      <c r="BI123" s="297"/>
      <c r="BJ123" s="297"/>
      <c r="BK123" s="297"/>
      <c r="BL123" s="378"/>
      <c r="BM123" s="138"/>
      <c r="BN123" s="138"/>
      <c r="BO123" s="296"/>
      <c r="BP123" s="296"/>
      <c r="BQ123" s="138"/>
      <c r="BR123" s="138"/>
      <c r="BS123" s="138"/>
      <c r="BT123" s="138"/>
      <c r="BU123" s="138"/>
      <c r="BV123" s="138"/>
      <c r="BW123" s="138"/>
      <c r="BX123" s="138"/>
      <c r="BY123" s="138"/>
      <c r="BZ123" s="138"/>
    </row>
    <row r="124" spans="1:78" s="5" customFormat="1" ht="30" customHeight="1" x14ac:dyDescent="0.25">
      <c r="A124" s="406" t="s">
        <v>250</v>
      </c>
      <c r="B124" s="401" t="s">
        <v>259</v>
      </c>
      <c r="C124" s="107">
        <v>0</v>
      </c>
      <c r="D124" s="404">
        <f>C124*(1+$D125)</f>
        <v>0</v>
      </c>
      <c r="E124" s="404">
        <f>D124*(1+$E125)</f>
        <v>0</v>
      </c>
      <c r="F124" s="404">
        <f>E124*(1+$F125)</f>
        <v>0</v>
      </c>
      <c r="G124" s="405">
        <f>F124*(1+$G125)</f>
        <v>0</v>
      </c>
      <c r="H124" s="394"/>
      <c r="I124" s="297"/>
      <c r="J124" s="1527" t="s">
        <v>245</v>
      </c>
      <c r="K124" s="1467" t="s">
        <v>260</v>
      </c>
      <c r="L124" s="1465"/>
      <c r="M124" s="1465"/>
      <c r="N124" s="1465"/>
      <c r="O124" s="1466"/>
      <c r="P124" s="111">
        <v>0</v>
      </c>
      <c r="Q124" s="153"/>
      <c r="R124" s="138"/>
      <c r="S124" s="138"/>
      <c r="T124" s="138"/>
      <c r="U124" s="138"/>
      <c r="V124" s="138"/>
      <c r="W124" s="138"/>
      <c r="X124" s="138"/>
      <c r="Y124" s="297"/>
      <c r="Z124" s="297"/>
      <c r="AA124" s="297"/>
      <c r="AB124" s="297"/>
      <c r="AC124" s="297"/>
      <c r="AD124" s="297"/>
      <c r="AE124" s="297"/>
      <c r="AF124" s="297"/>
      <c r="AG124" s="297"/>
      <c r="AH124" s="297"/>
      <c r="AI124" s="297"/>
      <c r="AJ124" s="297"/>
      <c r="AK124" s="297"/>
      <c r="AL124" s="297"/>
      <c r="AM124" s="297"/>
      <c r="AN124" s="297"/>
      <c r="AO124" s="297"/>
      <c r="AP124" s="297"/>
      <c r="AQ124" s="297"/>
      <c r="AR124" s="297"/>
      <c r="AS124" s="297"/>
      <c r="AT124" s="297"/>
      <c r="AU124" s="297"/>
      <c r="AV124" s="297"/>
      <c r="AW124" s="297"/>
      <c r="AX124" s="297"/>
      <c r="AY124" s="297"/>
      <c r="AZ124" s="297"/>
      <c r="BA124" s="297"/>
      <c r="BB124" s="297"/>
      <c r="BC124" s="297"/>
      <c r="BD124" s="297"/>
      <c r="BE124" s="297"/>
      <c r="BF124" s="297"/>
      <c r="BG124" s="297"/>
      <c r="BH124" s="297"/>
      <c r="BI124" s="297"/>
      <c r="BJ124" s="297"/>
      <c r="BK124" s="297"/>
      <c r="BL124" s="378"/>
      <c r="BM124" s="138"/>
      <c r="BN124" s="138"/>
      <c r="BO124" s="296"/>
      <c r="BP124" s="296"/>
      <c r="BQ124" s="138"/>
      <c r="BR124" s="138"/>
      <c r="BS124" s="138"/>
      <c r="BT124" s="138"/>
      <c r="BU124" s="138"/>
      <c r="BV124" s="138"/>
      <c r="BW124" s="138"/>
      <c r="BX124" s="138"/>
      <c r="BY124" s="138"/>
      <c r="BZ124" s="138"/>
    </row>
    <row r="125" spans="1:78" s="5" customFormat="1" ht="24.95" customHeight="1" x14ac:dyDescent="0.25">
      <c r="A125" s="297"/>
      <c r="B125" s="407" t="s">
        <v>261</v>
      </c>
      <c r="C125" s="408">
        <v>0</v>
      </c>
      <c r="D125" s="108">
        <v>0.04</v>
      </c>
      <c r="E125" s="109">
        <v>0.02</v>
      </c>
      <c r="F125" s="109">
        <v>0.03</v>
      </c>
      <c r="G125" s="110">
        <v>0.03</v>
      </c>
      <c r="H125" s="394"/>
      <c r="I125" s="297"/>
      <c r="J125" s="1528"/>
      <c r="K125" s="1467" t="s">
        <v>262</v>
      </c>
      <c r="L125" s="1465"/>
      <c r="M125" s="1465"/>
      <c r="N125" s="1465"/>
      <c r="O125" s="1466"/>
      <c r="P125" s="111">
        <v>0</v>
      </c>
      <c r="Q125" s="153"/>
      <c r="R125" s="138"/>
      <c r="S125" s="138"/>
      <c r="T125" s="138"/>
      <c r="U125" s="138"/>
      <c r="V125" s="138"/>
      <c r="W125" s="138"/>
      <c r="X125" s="138"/>
      <c r="Y125" s="297"/>
      <c r="Z125" s="297"/>
      <c r="AA125" s="297"/>
      <c r="AB125" s="297"/>
      <c r="AC125" s="297"/>
      <c r="AD125" s="297"/>
      <c r="AE125" s="297"/>
      <c r="AF125" s="297"/>
      <c r="AG125" s="297"/>
      <c r="AH125" s="297"/>
      <c r="AI125" s="297"/>
      <c r="AJ125" s="297"/>
      <c r="AK125" s="297"/>
      <c r="AL125" s="297"/>
      <c r="AM125" s="297"/>
      <c r="AN125" s="297"/>
      <c r="AO125" s="297"/>
      <c r="AP125" s="297"/>
      <c r="AQ125" s="297"/>
      <c r="AR125" s="297"/>
      <c r="AS125" s="297"/>
      <c r="AT125" s="297"/>
      <c r="AU125" s="297"/>
      <c r="AV125" s="297"/>
      <c r="AW125" s="297"/>
      <c r="AX125" s="297"/>
      <c r="AY125" s="297"/>
      <c r="AZ125" s="297"/>
      <c r="BA125" s="297"/>
      <c r="BB125" s="297"/>
      <c r="BC125" s="297"/>
      <c r="BD125" s="297"/>
      <c r="BE125" s="297"/>
      <c r="BF125" s="297"/>
      <c r="BG125" s="297"/>
      <c r="BH125" s="297"/>
      <c r="BI125" s="297"/>
      <c r="BJ125" s="297"/>
      <c r="BK125" s="297"/>
      <c r="BL125" s="378"/>
      <c r="BM125" s="138"/>
      <c r="BN125" s="138"/>
      <c r="BO125" s="296"/>
      <c r="BP125" s="296"/>
      <c r="BQ125" s="138"/>
      <c r="BR125" s="138"/>
      <c r="BS125" s="138"/>
      <c r="BT125" s="138"/>
      <c r="BU125" s="138"/>
      <c r="BV125" s="138"/>
      <c r="BW125" s="138"/>
      <c r="BX125" s="138"/>
      <c r="BY125" s="138"/>
      <c r="BZ125" s="138"/>
    </row>
    <row r="126" spans="1:78" s="5" customFormat="1" ht="21.95" customHeight="1" x14ac:dyDescent="0.25">
      <c r="A126" s="297"/>
      <c r="B126" s="377"/>
      <c r="C126" s="377"/>
      <c r="D126" s="377"/>
      <c r="E126" s="377"/>
      <c r="F126" s="297"/>
      <c r="G126" s="297"/>
      <c r="H126" s="394"/>
      <c r="I126" s="297"/>
      <c r="J126" s="1527" t="s">
        <v>250</v>
      </c>
      <c r="K126" s="1467" t="s">
        <v>263</v>
      </c>
      <c r="L126" s="1465"/>
      <c r="M126" s="1465"/>
      <c r="N126" s="1465"/>
      <c r="O126" s="1466"/>
      <c r="P126" s="111">
        <v>0</v>
      </c>
      <c r="Q126" s="153"/>
      <c r="R126" s="138"/>
      <c r="S126" s="138"/>
      <c r="T126" s="138"/>
      <c r="U126" s="138"/>
      <c r="V126" s="138"/>
      <c r="W126" s="138"/>
      <c r="X126" s="138"/>
      <c r="Y126" s="297"/>
      <c r="Z126" s="297"/>
      <c r="AA126" s="297"/>
      <c r="AB126" s="297"/>
      <c r="AC126" s="297"/>
      <c r="AD126" s="297"/>
      <c r="AE126" s="297"/>
      <c r="AF126" s="297"/>
      <c r="AG126" s="297"/>
      <c r="AH126" s="297"/>
      <c r="AI126" s="297"/>
      <c r="AJ126" s="297"/>
      <c r="AK126" s="297"/>
      <c r="AL126" s="297"/>
      <c r="AM126" s="297"/>
      <c r="AN126" s="297"/>
      <c r="AO126" s="297"/>
      <c r="AP126" s="297"/>
      <c r="AQ126" s="297"/>
      <c r="AR126" s="297"/>
      <c r="AS126" s="297"/>
      <c r="AT126" s="297"/>
      <c r="AU126" s="297"/>
      <c r="AV126" s="297"/>
      <c r="AW126" s="297"/>
      <c r="AX126" s="297"/>
      <c r="AY126" s="297"/>
      <c r="AZ126" s="297"/>
      <c r="BA126" s="297"/>
      <c r="BB126" s="297"/>
      <c r="BC126" s="297"/>
      <c r="BD126" s="297"/>
      <c r="BE126" s="297"/>
      <c r="BF126" s="297"/>
      <c r="BG126" s="297"/>
      <c r="BH126" s="297"/>
      <c r="BI126" s="297"/>
      <c r="BJ126" s="297"/>
      <c r="BK126" s="297"/>
      <c r="BL126" s="378"/>
      <c r="BM126" s="138"/>
      <c r="BN126" s="138"/>
      <c r="BO126" s="296"/>
      <c r="BP126" s="296"/>
      <c r="BQ126" s="138"/>
      <c r="BR126" s="138"/>
      <c r="BS126" s="138"/>
      <c r="BT126" s="138"/>
      <c r="BU126" s="138"/>
      <c r="BV126" s="138"/>
      <c r="BW126" s="138"/>
      <c r="BX126" s="138"/>
      <c r="BY126" s="138"/>
      <c r="BZ126" s="138"/>
    </row>
    <row r="127" spans="1:78" ht="27.95" customHeight="1" x14ac:dyDescent="0.25">
      <c r="A127" s="381" t="s">
        <v>0</v>
      </c>
      <c r="B127" s="382" t="s">
        <v>264</v>
      </c>
      <c r="C127" s="383" t="s">
        <v>231</v>
      </c>
      <c r="D127" s="383" t="s">
        <v>232</v>
      </c>
      <c r="E127" s="384" t="s">
        <v>233</v>
      </c>
      <c r="F127" s="384" t="s">
        <v>234</v>
      </c>
      <c r="G127" s="383" t="s">
        <v>235</v>
      </c>
      <c r="H127" s="138"/>
      <c r="I127" s="138"/>
      <c r="J127" s="1528"/>
      <c r="K127" s="1467" t="s">
        <v>265</v>
      </c>
      <c r="L127" s="1465"/>
      <c r="M127" s="1465"/>
      <c r="N127" s="1465"/>
      <c r="O127" s="1466"/>
      <c r="P127" s="111">
        <v>0</v>
      </c>
      <c r="Q127" s="153"/>
      <c r="R127" s="138"/>
      <c r="S127" s="138"/>
      <c r="T127" s="138"/>
      <c r="U127" s="138"/>
      <c r="V127" s="138"/>
      <c r="W127" s="138"/>
      <c r="X127" s="138"/>
      <c r="Y127" s="138"/>
      <c r="Z127" s="138"/>
      <c r="AA127" s="138"/>
      <c r="AB127" s="138"/>
      <c r="AC127" s="138"/>
      <c r="AD127" s="138"/>
      <c r="AE127" s="138"/>
      <c r="AF127" s="138"/>
      <c r="AG127" s="138"/>
      <c r="AH127" s="138"/>
      <c r="AI127" s="138"/>
      <c r="AJ127" s="138"/>
      <c r="AK127" s="138"/>
      <c r="AL127" s="138"/>
      <c r="AM127" s="138"/>
      <c r="AN127" s="138"/>
      <c r="AO127" s="138"/>
      <c r="AP127" s="138"/>
      <c r="AQ127" s="138"/>
      <c r="AR127" s="138"/>
      <c r="AS127" s="138"/>
      <c r="AT127" s="138"/>
      <c r="AU127" s="138"/>
      <c r="AV127" s="138"/>
      <c r="AW127" s="138"/>
      <c r="AX127" s="138"/>
      <c r="AY127" s="138"/>
      <c r="AZ127" s="138"/>
      <c r="BA127" s="138"/>
      <c r="BB127" s="138"/>
      <c r="BC127" s="138"/>
      <c r="BD127" s="138"/>
      <c r="BE127" s="138"/>
      <c r="BF127" s="138"/>
      <c r="BG127" s="138"/>
      <c r="BH127" s="138"/>
      <c r="BI127" s="138"/>
      <c r="BJ127" s="138"/>
      <c r="BK127" s="138"/>
      <c r="BL127" s="156"/>
      <c r="BM127" s="138"/>
      <c r="BN127" s="138"/>
      <c r="BO127" s="156"/>
      <c r="BP127" s="156"/>
      <c r="BQ127" s="138"/>
      <c r="BR127" s="138"/>
      <c r="BS127" s="138"/>
      <c r="BT127" s="138"/>
      <c r="BU127" s="138"/>
      <c r="BV127" s="138"/>
      <c r="BW127" s="138"/>
      <c r="BX127" s="138"/>
      <c r="BY127" s="138"/>
      <c r="BZ127" s="138"/>
    </row>
    <row r="128" spans="1:78" ht="30.95" customHeight="1" x14ac:dyDescent="0.25">
      <c r="A128" s="1498" t="s">
        <v>237</v>
      </c>
      <c r="B128" s="409" t="s">
        <v>266</v>
      </c>
      <c r="C128" s="123">
        <v>0</v>
      </c>
      <c r="D128" s="124">
        <f t="shared" ref="D128:G130" si="19">C128</f>
        <v>0</v>
      </c>
      <c r="E128" s="124">
        <f t="shared" si="19"/>
        <v>0</v>
      </c>
      <c r="F128" s="124">
        <f t="shared" si="19"/>
        <v>0</v>
      </c>
      <c r="G128" s="127">
        <f t="shared" si="19"/>
        <v>0</v>
      </c>
      <c r="H128" s="138"/>
      <c r="I128" s="138"/>
      <c r="J128" s="296"/>
      <c r="K128" s="296"/>
      <c r="L128" s="296"/>
      <c r="M128" s="296"/>
      <c r="N128" s="296"/>
      <c r="O128" s="296"/>
      <c r="P128" s="296"/>
      <c r="Q128" s="153"/>
      <c r="R128" s="138"/>
      <c r="S128" s="138"/>
      <c r="T128" s="138"/>
      <c r="U128" s="138"/>
      <c r="V128" s="138"/>
      <c r="W128" s="138"/>
      <c r="X128" s="138"/>
      <c r="Y128" s="138"/>
      <c r="Z128" s="138"/>
      <c r="AA128" s="138"/>
      <c r="AB128" s="138"/>
      <c r="AC128" s="138"/>
      <c r="AD128" s="138"/>
      <c r="AE128" s="138"/>
      <c r="AF128" s="138"/>
      <c r="AG128" s="138"/>
      <c r="AH128" s="138"/>
      <c r="AI128" s="138"/>
      <c r="AJ128" s="138"/>
      <c r="AK128" s="138"/>
      <c r="AL128" s="138"/>
      <c r="AM128" s="138"/>
      <c r="AN128" s="138"/>
      <c r="AO128" s="138"/>
      <c r="AP128" s="138"/>
      <c r="AQ128" s="138"/>
      <c r="AR128" s="138"/>
      <c r="AS128" s="138"/>
      <c r="AT128" s="138"/>
      <c r="AU128" s="138"/>
      <c r="AV128" s="138"/>
      <c r="AW128" s="138"/>
      <c r="AX128" s="138"/>
      <c r="AY128" s="138"/>
      <c r="AZ128" s="138"/>
      <c r="BA128" s="138"/>
      <c r="BB128" s="138"/>
      <c r="BC128" s="138"/>
      <c r="BD128" s="138"/>
      <c r="BE128" s="138"/>
      <c r="BF128" s="138"/>
      <c r="BG128" s="138"/>
      <c r="BH128" s="138"/>
      <c r="BI128" s="138"/>
      <c r="BJ128" s="138"/>
      <c r="BK128" s="138"/>
      <c r="BL128" s="156"/>
      <c r="BM128" s="138"/>
      <c r="BN128" s="138"/>
      <c r="BO128" s="156"/>
      <c r="BP128" s="156"/>
      <c r="BQ128" s="138"/>
      <c r="BR128" s="138"/>
      <c r="BS128" s="138"/>
      <c r="BT128" s="138"/>
      <c r="BU128" s="138"/>
      <c r="BV128" s="138"/>
      <c r="BW128" s="138"/>
      <c r="BX128" s="138"/>
      <c r="BY128" s="138"/>
      <c r="BZ128" s="138"/>
    </row>
    <row r="129" spans="1:78" ht="33" customHeight="1" x14ac:dyDescent="0.25">
      <c r="A129" s="1491"/>
      <c r="B129" s="410" t="s">
        <v>267</v>
      </c>
      <c r="C129" s="124">
        <v>0</v>
      </c>
      <c r="D129" s="124">
        <f t="shared" si="19"/>
        <v>0</v>
      </c>
      <c r="E129" s="124">
        <f t="shared" si="19"/>
        <v>0</v>
      </c>
      <c r="F129" s="124">
        <f t="shared" si="19"/>
        <v>0</v>
      </c>
      <c r="G129" s="127">
        <f t="shared" si="19"/>
        <v>0</v>
      </c>
      <c r="H129" s="138"/>
      <c r="I129" s="138"/>
      <c r="J129" s="296"/>
      <c r="K129" s="296"/>
      <c r="L129" s="296"/>
      <c r="M129" s="296"/>
      <c r="N129" s="296"/>
      <c r="O129" s="296"/>
      <c r="P129" s="297"/>
      <c r="Q129" s="153"/>
      <c r="R129" s="138"/>
      <c r="S129" s="138"/>
      <c r="T129" s="138"/>
      <c r="U129" s="138"/>
      <c r="V129" s="138"/>
      <c r="W129" s="138"/>
      <c r="X129" s="138"/>
      <c r="Y129" s="138"/>
      <c r="Z129" s="138"/>
      <c r="AA129" s="138"/>
      <c r="AB129" s="138"/>
      <c r="AC129" s="138"/>
      <c r="AD129" s="138"/>
      <c r="AE129" s="138"/>
      <c r="AF129" s="138"/>
      <c r="AG129" s="138"/>
      <c r="AH129" s="138"/>
      <c r="AI129" s="138"/>
      <c r="AJ129" s="138"/>
      <c r="AK129" s="138"/>
      <c r="AL129" s="138"/>
      <c r="AM129" s="138"/>
      <c r="AN129" s="138"/>
      <c r="AO129" s="138"/>
      <c r="AP129" s="138"/>
      <c r="AQ129" s="138"/>
      <c r="AR129" s="138"/>
      <c r="AS129" s="138"/>
      <c r="AT129" s="138"/>
      <c r="AU129" s="138"/>
      <c r="AV129" s="138"/>
      <c r="AW129" s="138"/>
      <c r="AX129" s="138"/>
      <c r="AY129" s="138"/>
      <c r="AZ129" s="138"/>
      <c r="BA129" s="138"/>
      <c r="BB129" s="138"/>
      <c r="BC129" s="138"/>
      <c r="BD129" s="138"/>
      <c r="BE129" s="138"/>
      <c r="BF129" s="138"/>
      <c r="BG129" s="138"/>
      <c r="BH129" s="138"/>
      <c r="BI129" s="138"/>
      <c r="BJ129" s="138"/>
      <c r="BK129" s="138"/>
      <c r="BL129" s="156"/>
      <c r="BM129" s="138"/>
      <c r="BN129" s="138"/>
      <c r="BO129" s="156"/>
      <c r="BP129" s="156"/>
      <c r="BQ129" s="138"/>
      <c r="BR129" s="138"/>
      <c r="BS129" s="138"/>
      <c r="BT129" s="138"/>
      <c r="BU129" s="138"/>
      <c r="BV129" s="138"/>
      <c r="BW129" s="138"/>
      <c r="BX129" s="138"/>
      <c r="BY129" s="138"/>
      <c r="BZ129" s="138"/>
    </row>
    <row r="130" spans="1:78" ht="27.95" customHeight="1" x14ac:dyDescent="0.25">
      <c r="A130" s="1491"/>
      <c r="B130" s="410" t="s">
        <v>268</v>
      </c>
      <c r="C130" s="124">
        <v>0</v>
      </c>
      <c r="D130" s="124">
        <f t="shared" si="19"/>
        <v>0</v>
      </c>
      <c r="E130" s="124">
        <f t="shared" si="19"/>
        <v>0</v>
      </c>
      <c r="F130" s="124">
        <f t="shared" si="19"/>
        <v>0</v>
      </c>
      <c r="G130" s="127">
        <f t="shared" si="19"/>
        <v>0</v>
      </c>
      <c r="H130" s="138"/>
      <c r="I130" s="138"/>
      <c r="J130" s="296"/>
      <c r="K130" s="1531" t="s">
        <v>269</v>
      </c>
      <c r="L130" s="1412"/>
      <c r="M130" s="1412"/>
      <c r="N130" s="1412"/>
      <c r="O130" s="1412"/>
      <c r="P130" s="411" t="s">
        <v>270</v>
      </c>
      <c r="Q130" s="153"/>
      <c r="R130" s="138"/>
      <c r="S130" s="138"/>
      <c r="T130" s="138"/>
      <c r="U130" s="138"/>
      <c r="V130" s="138"/>
      <c r="W130" s="138"/>
      <c r="X130" s="138"/>
      <c r="Y130" s="138"/>
      <c r="Z130" s="138"/>
      <c r="AA130" s="138"/>
      <c r="AB130" s="138"/>
      <c r="AC130" s="138"/>
      <c r="AD130" s="138"/>
      <c r="AE130" s="138"/>
      <c r="AF130" s="138"/>
      <c r="AG130" s="138"/>
      <c r="AH130" s="138"/>
      <c r="AI130" s="138"/>
      <c r="AJ130" s="138"/>
      <c r="AK130" s="138"/>
      <c r="AL130" s="138"/>
      <c r="AM130" s="138"/>
      <c r="AN130" s="138"/>
      <c r="AO130" s="138"/>
      <c r="AP130" s="138"/>
      <c r="AQ130" s="138"/>
      <c r="AR130" s="138"/>
      <c r="AS130" s="138"/>
      <c r="AT130" s="138"/>
      <c r="AU130" s="138"/>
      <c r="AV130" s="138"/>
      <c r="AW130" s="138"/>
      <c r="AX130" s="138"/>
      <c r="AY130" s="138"/>
      <c r="AZ130" s="138"/>
      <c r="BA130" s="138"/>
      <c r="BB130" s="138"/>
      <c r="BC130" s="138"/>
      <c r="BD130" s="138"/>
      <c r="BE130" s="138"/>
      <c r="BF130" s="138"/>
      <c r="BG130" s="138"/>
      <c r="BH130" s="138"/>
      <c r="BI130" s="138"/>
      <c r="BJ130" s="138"/>
      <c r="BK130" s="138"/>
      <c r="BL130" s="156"/>
      <c r="BM130" s="138"/>
      <c r="BN130" s="138"/>
      <c r="BO130" s="156"/>
      <c r="BP130" s="156"/>
      <c r="BQ130" s="138"/>
      <c r="BR130" s="138"/>
      <c r="BS130" s="138"/>
      <c r="BT130" s="138"/>
      <c r="BU130" s="138"/>
      <c r="BV130" s="138"/>
      <c r="BW130" s="138"/>
      <c r="BX130" s="138"/>
      <c r="BY130" s="138"/>
      <c r="BZ130" s="138"/>
    </row>
    <row r="131" spans="1:78" ht="27" customHeight="1" x14ac:dyDescent="0.25">
      <c r="A131" s="1491"/>
      <c r="B131" s="412" t="s">
        <v>271</v>
      </c>
      <c r="C131" s="413">
        <f>C128+C129+C130</f>
        <v>0</v>
      </c>
      <c r="D131" s="413">
        <f>D128+D129+D130</f>
        <v>0</v>
      </c>
      <c r="E131" s="413">
        <f>E128+E129+E130</f>
        <v>0</v>
      </c>
      <c r="F131" s="413">
        <f>F128+F129+F130</f>
        <v>0</v>
      </c>
      <c r="G131" s="414">
        <f>G128+G129+G130</f>
        <v>0</v>
      </c>
      <c r="H131" s="138"/>
      <c r="I131" s="138"/>
      <c r="J131" s="415" t="s">
        <v>237</v>
      </c>
      <c r="K131" s="1463" t="s">
        <v>272</v>
      </c>
      <c r="L131" s="1409"/>
      <c r="M131" s="1409"/>
      <c r="N131" s="1409"/>
      <c r="O131" s="1410"/>
      <c r="P131" s="112">
        <v>0</v>
      </c>
      <c r="Q131" s="153"/>
      <c r="R131" s="138"/>
      <c r="S131" s="138"/>
      <c r="T131" s="138"/>
      <c r="U131" s="138"/>
      <c r="V131" s="138"/>
      <c r="W131" s="138"/>
      <c r="X131" s="138"/>
      <c r="Y131" s="138"/>
      <c r="Z131" s="138"/>
      <c r="AA131" s="138"/>
      <c r="AB131" s="138"/>
      <c r="AC131" s="138"/>
      <c r="AD131" s="138"/>
      <c r="AE131" s="138"/>
      <c r="AF131" s="138"/>
      <c r="AG131" s="138"/>
      <c r="AH131" s="138"/>
      <c r="AI131" s="138"/>
      <c r="AJ131" s="138"/>
      <c r="AK131" s="138"/>
      <c r="AL131" s="138"/>
      <c r="AM131" s="138"/>
      <c r="AN131" s="138"/>
      <c r="AO131" s="138"/>
      <c r="AP131" s="138"/>
      <c r="AQ131" s="138"/>
      <c r="AR131" s="138"/>
      <c r="AS131" s="138"/>
      <c r="AT131" s="138"/>
      <c r="AU131" s="138"/>
      <c r="AV131" s="138"/>
      <c r="AW131" s="138"/>
      <c r="AX131" s="138"/>
      <c r="AY131" s="138"/>
      <c r="AZ131" s="138"/>
      <c r="BA131" s="138"/>
      <c r="BB131" s="138"/>
      <c r="BC131" s="138"/>
      <c r="BD131" s="138"/>
      <c r="BE131" s="138"/>
      <c r="BF131" s="138"/>
      <c r="BG131" s="138"/>
      <c r="BH131" s="138"/>
      <c r="BI131" s="138"/>
      <c r="BJ131" s="138"/>
      <c r="BK131" s="138"/>
      <c r="BL131" s="156"/>
      <c r="BM131" s="138"/>
      <c r="BN131" s="138"/>
      <c r="BO131" s="156"/>
      <c r="BP131" s="156"/>
      <c r="BQ131" s="138"/>
      <c r="BR131" s="138"/>
      <c r="BS131" s="138"/>
      <c r="BT131" s="138"/>
      <c r="BU131" s="138"/>
      <c r="BV131" s="138"/>
      <c r="BW131" s="138"/>
      <c r="BX131" s="138"/>
      <c r="BY131" s="138"/>
      <c r="BZ131" s="138"/>
    </row>
    <row r="132" spans="1:78" ht="27.95" customHeight="1" x14ac:dyDescent="0.25">
      <c r="A132" s="1498" t="s">
        <v>245</v>
      </c>
      <c r="B132" s="409" t="s">
        <v>273</v>
      </c>
      <c r="C132" s="123">
        <v>0</v>
      </c>
      <c r="D132" s="124">
        <f t="shared" ref="D132:G134" si="20">C132</f>
        <v>0</v>
      </c>
      <c r="E132" s="124">
        <f t="shared" si="20"/>
        <v>0</v>
      </c>
      <c r="F132" s="124">
        <f t="shared" si="20"/>
        <v>0</v>
      </c>
      <c r="G132" s="127">
        <f t="shared" si="20"/>
        <v>0</v>
      </c>
      <c r="H132" s="138"/>
      <c r="I132" s="138"/>
      <c r="J132" s="415" t="s">
        <v>245</v>
      </c>
      <c r="K132" s="1463" t="s">
        <v>274</v>
      </c>
      <c r="L132" s="1409"/>
      <c r="M132" s="1409"/>
      <c r="N132" s="1409"/>
      <c r="O132" s="1410"/>
      <c r="P132" s="112">
        <v>0</v>
      </c>
      <c r="Q132" s="153"/>
      <c r="R132" s="138"/>
      <c r="S132" s="138"/>
      <c r="T132" s="138"/>
      <c r="U132" s="138"/>
      <c r="V132" s="138"/>
      <c r="W132" s="138"/>
      <c r="X132" s="138"/>
      <c r="Y132" s="138"/>
      <c r="Z132" s="138"/>
      <c r="AA132" s="138"/>
      <c r="AB132" s="138"/>
      <c r="AC132" s="138"/>
      <c r="AD132" s="138"/>
      <c r="AE132" s="138"/>
      <c r="AF132" s="138"/>
      <c r="AG132" s="138"/>
      <c r="AH132" s="138"/>
      <c r="AI132" s="138"/>
      <c r="AJ132" s="138"/>
      <c r="AK132" s="138"/>
      <c r="AL132" s="138"/>
      <c r="AM132" s="138"/>
      <c r="AN132" s="138"/>
      <c r="AO132" s="138"/>
      <c r="AP132" s="138"/>
      <c r="AQ132" s="138"/>
      <c r="AR132" s="138"/>
      <c r="AS132" s="138"/>
      <c r="AT132" s="138"/>
      <c r="AU132" s="138"/>
      <c r="AV132" s="138"/>
      <c r="AW132" s="138"/>
      <c r="AX132" s="138"/>
      <c r="AY132" s="138"/>
      <c r="AZ132" s="138"/>
      <c r="BA132" s="138"/>
      <c r="BB132" s="138"/>
      <c r="BC132" s="138"/>
      <c r="BD132" s="138"/>
      <c r="BE132" s="138"/>
      <c r="BF132" s="138"/>
      <c r="BG132" s="138"/>
      <c r="BH132" s="138"/>
      <c r="BI132" s="138"/>
      <c r="BJ132" s="138"/>
      <c r="BK132" s="138"/>
      <c r="BL132" s="156"/>
      <c r="BM132" s="138"/>
      <c r="BN132" s="138"/>
      <c r="BO132" s="156"/>
      <c r="BP132" s="156"/>
      <c r="BQ132" s="138"/>
      <c r="BR132" s="138"/>
      <c r="BS132" s="138"/>
      <c r="BT132" s="138"/>
      <c r="BU132" s="138"/>
      <c r="BV132" s="138"/>
      <c r="BW132" s="138"/>
      <c r="BX132" s="138"/>
      <c r="BY132" s="138"/>
      <c r="BZ132" s="138"/>
    </row>
    <row r="133" spans="1:78" ht="30" customHeight="1" x14ac:dyDescent="0.25">
      <c r="A133" s="1491"/>
      <c r="B133" s="410" t="s">
        <v>275</v>
      </c>
      <c r="C133" s="124">
        <v>0</v>
      </c>
      <c r="D133" s="124">
        <f t="shared" si="20"/>
        <v>0</v>
      </c>
      <c r="E133" s="124">
        <f t="shared" si="20"/>
        <v>0</v>
      </c>
      <c r="F133" s="124">
        <f t="shared" si="20"/>
        <v>0</v>
      </c>
      <c r="G133" s="127">
        <f t="shared" si="20"/>
        <v>0</v>
      </c>
      <c r="H133" s="138"/>
      <c r="I133" s="138"/>
      <c r="J133" s="415" t="s">
        <v>250</v>
      </c>
      <c r="K133" s="1463" t="s">
        <v>276</v>
      </c>
      <c r="L133" s="1409"/>
      <c r="M133" s="1409"/>
      <c r="N133" s="1409"/>
      <c r="O133" s="1410"/>
      <c r="P133" s="112">
        <v>0</v>
      </c>
      <c r="Q133" s="153"/>
      <c r="R133" s="138"/>
      <c r="S133" s="138"/>
      <c r="T133" s="138"/>
      <c r="U133" s="138"/>
      <c r="V133" s="138"/>
      <c r="W133" s="138"/>
      <c r="X133" s="138"/>
      <c r="Y133" s="138"/>
      <c r="Z133" s="138"/>
      <c r="AA133" s="138"/>
      <c r="AB133" s="138"/>
      <c r="AC133" s="138"/>
      <c r="AD133" s="138"/>
      <c r="AE133" s="138"/>
      <c r="AF133" s="138"/>
      <c r="AG133" s="138"/>
      <c r="AH133" s="138"/>
      <c r="AI133" s="138"/>
      <c r="AJ133" s="138"/>
      <c r="AK133" s="138"/>
      <c r="AL133" s="138"/>
      <c r="AM133" s="138"/>
      <c r="AN133" s="138"/>
      <c r="AO133" s="138"/>
      <c r="AP133" s="138"/>
      <c r="AQ133" s="138"/>
      <c r="AR133" s="138"/>
      <c r="AS133" s="138"/>
      <c r="AT133" s="138"/>
      <c r="AU133" s="138"/>
      <c r="AV133" s="138"/>
      <c r="AW133" s="138"/>
      <c r="AX133" s="138"/>
      <c r="AY133" s="138"/>
      <c r="AZ133" s="138"/>
      <c r="BA133" s="138"/>
      <c r="BB133" s="138"/>
      <c r="BC133" s="138"/>
      <c r="BD133" s="138"/>
      <c r="BE133" s="138"/>
      <c r="BF133" s="138"/>
      <c r="BG133" s="138"/>
      <c r="BH133" s="138"/>
      <c r="BI133" s="138"/>
      <c r="BJ133" s="138"/>
      <c r="BK133" s="138"/>
      <c r="BL133" s="156"/>
      <c r="BM133" s="138"/>
      <c r="BN133" s="138"/>
      <c r="BO133" s="156"/>
      <c r="BP133" s="156"/>
      <c r="BQ133" s="138"/>
      <c r="BR133" s="138"/>
      <c r="BS133" s="138"/>
      <c r="BT133" s="138"/>
      <c r="BU133" s="138"/>
      <c r="BV133" s="138"/>
      <c r="BW133" s="138"/>
      <c r="BX133" s="138"/>
      <c r="BY133" s="138"/>
      <c r="BZ133" s="138"/>
    </row>
    <row r="134" spans="1:78" ht="24" customHeight="1" x14ac:dyDescent="0.25">
      <c r="A134" s="1491"/>
      <c r="B134" s="410" t="s">
        <v>277</v>
      </c>
      <c r="C134" s="124">
        <v>0</v>
      </c>
      <c r="D134" s="124">
        <f t="shared" si="20"/>
        <v>0</v>
      </c>
      <c r="E134" s="124">
        <f t="shared" si="20"/>
        <v>0</v>
      </c>
      <c r="F134" s="124">
        <f t="shared" si="20"/>
        <v>0</v>
      </c>
      <c r="G134" s="127">
        <f t="shared" si="20"/>
        <v>0</v>
      </c>
      <c r="H134" s="138"/>
      <c r="I134" s="138"/>
      <c r="J134" s="138"/>
      <c r="K134" s="138"/>
      <c r="L134" s="138"/>
      <c r="M134" s="138"/>
      <c r="N134" s="138"/>
      <c r="O134" s="138"/>
      <c r="P134" s="138"/>
      <c r="Q134" s="153"/>
      <c r="R134" s="138"/>
      <c r="S134" s="138"/>
      <c r="T134" s="138"/>
      <c r="U134" s="138"/>
      <c r="V134" s="138"/>
      <c r="W134" s="138"/>
      <c r="X134" s="138"/>
      <c r="Y134" s="138"/>
      <c r="Z134" s="138"/>
      <c r="AA134" s="138"/>
      <c r="AB134" s="138"/>
      <c r="AC134" s="138"/>
      <c r="AD134" s="138"/>
      <c r="AE134" s="138"/>
      <c r="AF134" s="138"/>
      <c r="AG134" s="138"/>
      <c r="AH134" s="138"/>
      <c r="AI134" s="138"/>
      <c r="AJ134" s="138"/>
      <c r="AK134" s="138"/>
      <c r="AL134" s="138"/>
      <c r="AM134" s="138"/>
      <c r="AN134" s="138"/>
      <c r="AO134" s="138"/>
      <c r="AP134" s="138"/>
      <c r="AQ134" s="138"/>
      <c r="AR134" s="138"/>
      <c r="AS134" s="138"/>
      <c r="AT134" s="138"/>
      <c r="AU134" s="138"/>
      <c r="AV134" s="138"/>
      <c r="AW134" s="138"/>
      <c r="AX134" s="138"/>
      <c r="AY134" s="138"/>
      <c r="AZ134" s="138"/>
      <c r="BA134" s="138"/>
      <c r="BB134" s="138"/>
      <c r="BC134" s="138"/>
      <c r="BD134" s="138"/>
      <c r="BE134" s="138"/>
      <c r="BF134" s="138"/>
      <c r="BG134" s="138"/>
      <c r="BH134" s="138"/>
      <c r="BI134" s="138"/>
      <c r="BJ134" s="138"/>
      <c r="BK134" s="138"/>
      <c r="BL134" s="156"/>
      <c r="BM134" s="138"/>
      <c r="BN134" s="138"/>
      <c r="BO134" s="156"/>
      <c r="BP134" s="156"/>
      <c r="BQ134" s="138"/>
      <c r="BR134" s="138"/>
      <c r="BS134" s="138"/>
      <c r="BT134" s="138"/>
      <c r="BU134" s="138"/>
      <c r="BV134" s="138"/>
      <c r="BW134" s="138"/>
      <c r="BX134" s="138"/>
      <c r="BY134" s="138"/>
      <c r="BZ134" s="138"/>
    </row>
    <row r="135" spans="1:78" ht="26.1" customHeight="1" x14ac:dyDescent="0.25">
      <c r="A135" s="1491"/>
      <c r="B135" s="416" t="s">
        <v>278</v>
      </c>
      <c r="C135" s="417">
        <f>C132+C133+C134</f>
        <v>0</v>
      </c>
      <c r="D135" s="417">
        <f>D132+D133+D134</f>
        <v>0</v>
      </c>
      <c r="E135" s="417">
        <f>E132+E133+E134</f>
        <v>0</v>
      </c>
      <c r="F135" s="417">
        <f>F132+F133+F134</f>
        <v>0</v>
      </c>
      <c r="G135" s="418">
        <f>G132+G133+G134</f>
        <v>0</v>
      </c>
      <c r="H135" s="138"/>
      <c r="I135" s="138"/>
      <c r="J135" s="138"/>
      <c r="K135" s="138"/>
      <c r="L135" s="138"/>
      <c r="M135" s="138"/>
      <c r="N135" s="138"/>
      <c r="O135" s="138"/>
      <c r="P135" s="138"/>
      <c r="Q135" s="138"/>
      <c r="R135" s="138"/>
      <c r="S135" s="138"/>
      <c r="T135" s="138"/>
      <c r="U135" s="138"/>
      <c r="V135" s="138"/>
      <c r="W135" s="138"/>
      <c r="X135" s="138"/>
      <c r="Y135" s="138"/>
      <c r="Z135" s="138"/>
      <c r="AA135" s="138"/>
      <c r="AB135" s="138"/>
      <c r="AC135" s="138"/>
      <c r="AD135" s="138"/>
      <c r="AE135" s="138"/>
      <c r="AF135" s="138"/>
      <c r="AG135" s="138"/>
      <c r="AH135" s="138"/>
      <c r="AI135" s="138"/>
      <c r="AJ135" s="138"/>
      <c r="AK135" s="138"/>
      <c r="AL135" s="138"/>
      <c r="AM135" s="138"/>
      <c r="AN135" s="138"/>
      <c r="AO135" s="138"/>
      <c r="AP135" s="138"/>
      <c r="AQ135" s="138"/>
      <c r="AR135" s="138"/>
      <c r="AS135" s="138"/>
      <c r="AT135" s="138"/>
      <c r="AU135" s="138"/>
      <c r="AV135" s="138"/>
      <c r="AW135" s="138"/>
      <c r="AX135" s="138"/>
      <c r="AY135" s="138"/>
      <c r="AZ135" s="138"/>
      <c r="BA135" s="138"/>
      <c r="BB135" s="138"/>
      <c r="BC135" s="138"/>
      <c r="BD135" s="138"/>
      <c r="BE135" s="138"/>
      <c r="BF135" s="138"/>
      <c r="BG135" s="138"/>
      <c r="BH135" s="138"/>
      <c r="BI135" s="138"/>
      <c r="BJ135" s="138"/>
      <c r="BK135" s="138"/>
      <c r="BL135" s="156"/>
      <c r="BM135" s="138"/>
      <c r="BN135" s="138"/>
      <c r="BO135" s="156"/>
      <c r="BP135" s="156"/>
      <c r="BQ135" s="138"/>
      <c r="BR135" s="138"/>
      <c r="BS135" s="138"/>
      <c r="BT135" s="138"/>
      <c r="BU135" s="138"/>
      <c r="BV135" s="138"/>
      <c r="BW135" s="138"/>
      <c r="BX135" s="138"/>
      <c r="BY135" s="138"/>
      <c r="BZ135" s="138"/>
    </row>
    <row r="136" spans="1:78" ht="27" customHeight="1" x14ac:dyDescent="0.25">
      <c r="A136" s="1529" t="s">
        <v>250</v>
      </c>
      <c r="B136" s="410" t="s">
        <v>279</v>
      </c>
      <c r="C136" s="124">
        <v>0</v>
      </c>
      <c r="D136" s="125">
        <f t="shared" ref="D136:G138" si="21">C136</f>
        <v>0</v>
      </c>
      <c r="E136" s="125">
        <f t="shared" si="21"/>
        <v>0</v>
      </c>
      <c r="F136" s="125">
        <f t="shared" si="21"/>
        <v>0</v>
      </c>
      <c r="G136" s="126">
        <f t="shared" si="21"/>
        <v>0</v>
      </c>
      <c r="H136" s="138"/>
      <c r="I136" s="138"/>
      <c r="J136" s="138"/>
      <c r="K136" s="138"/>
      <c r="L136" s="138"/>
      <c r="M136" s="138"/>
      <c r="N136" s="138"/>
      <c r="O136" s="138"/>
      <c r="P136" s="138"/>
      <c r="Q136" s="138"/>
      <c r="R136" s="138"/>
      <c r="S136" s="138"/>
      <c r="T136" s="138"/>
      <c r="U136" s="138"/>
      <c r="V136" s="138"/>
      <c r="W136" s="138"/>
      <c r="X136" s="138"/>
      <c r="Y136" s="138"/>
      <c r="Z136" s="138"/>
      <c r="AA136" s="138"/>
      <c r="AB136" s="138"/>
      <c r="AC136" s="138"/>
      <c r="AD136" s="138"/>
      <c r="AE136" s="138"/>
      <c r="AF136" s="138"/>
      <c r="AG136" s="138"/>
      <c r="AH136" s="138"/>
      <c r="AI136" s="138"/>
      <c r="AJ136" s="138"/>
      <c r="AK136" s="138"/>
      <c r="AL136" s="138"/>
      <c r="AM136" s="138"/>
      <c r="AN136" s="138"/>
      <c r="AO136" s="138"/>
      <c r="AP136" s="138"/>
      <c r="AQ136" s="138"/>
      <c r="AR136" s="138"/>
      <c r="AS136" s="138"/>
      <c r="AT136" s="138"/>
      <c r="AU136" s="138"/>
      <c r="AV136" s="138"/>
      <c r="AW136" s="138"/>
      <c r="AX136" s="138"/>
      <c r="AY136" s="138"/>
      <c r="AZ136" s="138"/>
      <c r="BA136" s="138"/>
      <c r="BB136" s="138"/>
      <c r="BC136" s="138"/>
      <c r="BD136" s="138"/>
      <c r="BE136" s="138"/>
      <c r="BF136" s="138"/>
      <c r="BG136" s="138"/>
      <c r="BH136" s="138"/>
      <c r="BI136" s="138"/>
      <c r="BJ136" s="138"/>
      <c r="BK136" s="138"/>
      <c r="BL136" s="156"/>
      <c r="BM136" s="138"/>
      <c r="BN136" s="138"/>
      <c r="BO136" s="156"/>
      <c r="BP136" s="156"/>
      <c r="BQ136" s="138"/>
      <c r="BR136" s="138"/>
      <c r="BS136" s="138"/>
      <c r="BT136" s="138"/>
      <c r="BU136" s="138"/>
      <c r="BV136" s="138"/>
      <c r="BW136" s="138"/>
      <c r="BX136" s="138"/>
      <c r="BY136" s="138"/>
      <c r="BZ136" s="138"/>
    </row>
    <row r="137" spans="1:78" ht="36" customHeight="1" x14ac:dyDescent="0.25">
      <c r="A137" s="1496"/>
      <c r="B137" s="410" t="s">
        <v>280</v>
      </c>
      <c r="C137" s="124">
        <v>0</v>
      </c>
      <c r="D137" s="125">
        <f t="shared" si="21"/>
        <v>0</v>
      </c>
      <c r="E137" s="125">
        <f t="shared" si="21"/>
        <v>0</v>
      </c>
      <c r="F137" s="125">
        <f t="shared" si="21"/>
        <v>0</v>
      </c>
      <c r="G137" s="126">
        <f t="shared" si="21"/>
        <v>0</v>
      </c>
      <c r="H137" s="138"/>
      <c r="I137" s="138"/>
      <c r="J137" s="138"/>
      <c r="K137" s="138"/>
      <c r="L137" s="138"/>
      <c r="M137" s="138"/>
      <c r="N137" s="138"/>
      <c r="O137" s="138"/>
      <c r="P137" s="138"/>
      <c r="Q137" s="138"/>
      <c r="R137" s="138"/>
      <c r="S137" s="138"/>
      <c r="T137" s="138"/>
      <c r="U137" s="138"/>
      <c r="V137" s="138"/>
      <c r="W137" s="138"/>
      <c r="X137" s="138"/>
      <c r="Y137" s="138"/>
      <c r="Z137" s="138"/>
      <c r="AA137" s="138"/>
      <c r="AB137" s="138"/>
      <c r="AC137" s="138"/>
      <c r="AD137" s="138"/>
      <c r="AE137" s="138"/>
      <c r="AF137" s="138"/>
      <c r="AG137" s="138"/>
      <c r="AH137" s="138"/>
      <c r="AI137" s="138"/>
      <c r="AJ137" s="138"/>
      <c r="AK137" s="138"/>
      <c r="AL137" s="138"/>
      <c r="AM137" s="138"/>
      <c r="AN137" s="138"/>
      <c r="AO137" s="138"/>
      <c r="AP137" s="138"/>
      <c r="AQ137" s="138"/>
      <c r="AR137" s="138"/>
      <c r="AS137" s="138"/>
      <c r="AT137" s="138"/>
      <c r="AU137" s="138"/>
      <c r="AV137" s="138"/>
      <c r="AW137" s="138"/>
      <c r="AX137" s="138"/>
      <c r="AY137" s="138"/>
      <c r="AZ137" s="138"/>
      <c r="BA137" s="138"/>
      <c r="BB137" s="138"/>
      <c r="BC137" s="138"/>
      <c r="BD137" s="138"/>
      <c r="BE137" s="138"/>
      <c r="BF137" s="138"/>
      <c r="BG137" s="138"/>
      <c r="BH137" s="138"/>
      <c r="BI137" s="138"/>
      <c r="BJ137" s="138"/>
      <c r="BK137" s="138"/>
      <c r="BL137" s="156"/>
      <c r="BM137" s="138"/>
      <c r="BN137" s="138"/>
      <c r="BO137" s="156"/>
      <c r="BP137" s="156"/>
      <c r="BQ137" s="138"/>
      <c r="BR137" s="138"/>
      <c r="BS137" s="138"/>
      <c r="BT137" s="138"/>
      <c r="BU137" s="138"/>
      <c r="BV137" s="138"/>
      <c r="BW137" s="138"/>
      <c r="BX137" s="138"/>
      <c r="BY137" s="138"/>
      <c r="BZ137" s="138"/>
    </row>
    <row r="138" spans="1:78" ht="33" customHeight="1" x14ac:dyDescent="0.25">
      <c r="A138" s="1496"/>
      <c r="B138" s="410" t="s">
        <v>281</v>
      </c>
      <c r="C138" s="124">
        <v>0</v>
      </c>
      <c r="D138" s="124">
        <f t="shared" si="21"/>
        <v>0</v>
      </c>
      <c r="E138" s="124">
        <f t="shared" si="21"/>
        <v>0</v>
      </c>
      <c r="F138" s="124">
        <f t="shared" si="21"/>
        <v>0</v>
      </c>
      <c r="G138" s="127">
        <f t="shared" si="21"/>
        <v>0</v>
      </c>
      <c r="H138" s="138"/>
      <c r="I138" s="138"/>
      <c r="J138" s="138"/>
      <c r="K138" s="138"/>
      <c r="L138" s="138"/>
      <c r="M138" s="138"/>
      <c r="N138" s="138"/>
      <c r="O138" s="138"/>
      <c r="P138" s="138"/>
      <c r="Q138" s="138"/>
      <c r="R138" s="138"/>
      <c r="S138" s="138"/>
      <c r="T138" s="138"/>
      <c r="U138" s="138"/>
      <c r="V138" s="138"/>
      <c r="W138" s="138"/>
      <c r="X138" s="138"/>
      <c r="Y138" s="138"/>
      <c r="Z138" s="138"/>
      <c r="AA138" s="138"/>
      <c r="AB138" s="138"/>
      <c r="AC138" s="138"/>
      <c r="AD138" s="138"/>
      <c r="AE138" s="138"/>
      <c r="AF138" s="138"/>
      <c r="AG138" s="138"/>
      <c r="AH138" s="138"/>
      <c r="AI138" s="138"/>
      <c r="AJ138" s="138"/>
      <c r="AK138" s="138"/>
      <c r="AL138" s="138"/>
      <c r="AM138" s="138"/>
      <c r="AN138" s="138"/>
      <c r="AO138" s="138"/>
      <c r="AP138" s="138"/>
      <c r="AQ138" s="138"/>
      <c r="AR138" s="138"/>
      <c r="AS138" s="138"/>
      <c r="AT138" s="138"/>
      <c r="AU138" s="138"/>
      <c r="AV138" s="138"/>
      <c r="AW138" s="138"/>
      <c r="AX138" s="138"/>
      <c r="AY138" s="138"/>
      <c r="AZ138" s="138"/>
      <c r="BA138" s="138"/>
      <c r="BB138" s="138"/>
      <c r="BC138" s="138"/>
      <c r="BD138" s="138"/>
      <c r="BE138" s="138"/>
      <c r="BF138" s="138"/>
      <c r="BG138" s="138"/>
      <c r="BH138" s="138"/>
      <c r="BI138" s="138"/>
      <c r="BJ138" s="138"/>
      <c r="BK138" s="138"/>
      <c r="BL138" s="156"/>
      <c r="BM138" s="138"/>
      <c r="BN138" s="138"/>
      <c r="BO138" s="156"/>
      <c r="BP138" s="156"/>
      <c r="BQ138" s="138"/>
      <c r="BR138" s="138"/>
      <c r="BS138" s="138"/>
      <c r="BT138" s="138"/>
      <c r="BU138" s="138"/>
      <c r="BV138" s="138"/>
      <c r="BW138" s="138"/>
      <c r="BX138" s="138"/>
      <c r="BY138" s="138"/>
      <c r="BZ138" s="138"/>
    </row>
    <row r="139" spans="1:78" ht="26.1" customHeight="1" x14ac:dyDescent="0.25">
      <c r="A139" s="1530"/>
      <c r="B139" s="416" t="s">
        <v>282</v>
      </c>
      <c r="C139" s="417">
        <f>C136+C137+C138</f>
        <v>0</v>
      </c>
      <c r="D139" s="417">
        <f>D136+D137+D138</f>
        <v>0</v>
      </c>
      <c r="E139" s="417">
        <f>E136+E137+E138</f>
        <v>0</v>
      </c>
      <c r="F139" s="417">
        <f>F136+F137+F138</f>
        <v>0</v>
      </c>
      <c r="G139" s="418">
        <f>G136+G137+G138</f>
        <v>0</v>
      </c>
      <c r="H139" s="138"/>
      <c r="I139" s="138"/>
      <c r="J139" s="138"/>
      <c r="K139" s="138"/>
      <c r="L139" s="138"/>
      <c r="M139" s="138"/>
      <c r="N139" s="138"/>
      <c r="O139" s="138"/>
      <c r="P139" s="138"/>
      <c r="Q139" s="138"/>
      <c r="R139" s="138"/>
      <c r="S139" s="138"/>
      <c r="T139" s="138"/>
      <c r="U139" s="138"/>
      <c r="V139" s="138"/>
      <c r="W139" s="138"/>
      <c r="X139" s="138"/>
      <c r="Y139" s="138"/>
      <c r="Z139" s="138"/>
      <c r="AA139" s="138"/>
      <c r="AB139" s="138"/>
      <c r="AC139" s="138"/>
      <c r="AD139" s="138"/>
      <c r="AE139" s="138"/>
      <c r="AF139" s="138"/>
      <c r="AG139" s="138"/>
      <c r="AH139" s="138"/>
      <c r="AI139" s="138"/>
      <c r="AJ139" s="138"/>
      <c r="AK139" s="138"/>
      <c r="AL139" s="138"/>
      <c r="AM139" s="138"/>
      <c r="AN139" s="138"/>
      <c r="AO139" s="138"/>
      <c r="AP139" s="138"/>
      <c r="AQ139" s="138"/>
      <c r="AR139" s="138"/>
      <c r="AS139" s="138"/>
      <c r="AT139" s="138"/>
      <c r="AU139" s="138"/>
      <c r="AV139" s="138"/>
      <c r="AW139" s="138"/>
      <c r="AX139" s="138"/>
      <c r="AY139" s="138"/>
      <c r="AZ139" s="138"/>
      <c r="BA139" s="138"/>
      <c r="BB139" s="138"/>
      <c r="BC139" s="138"/>
      <c r="BD139" s="138"/>
      <c r="BE139" s="138"/>
      <c r="BF139" s="138"/>
      <c r="BG139" s="138"/>
      <c r="BH139" s="138"/>
      <c r="BI139" s="138"/>
      <c r="BJ139" s="138"/>
      <c r="BK139" s="138"/>
      <c r="BL139" s="156"/>
      <c r="BM139" s="138"/>
      <c r="BN139" s="138"/>
      <c r="BO139" s="156"/>
      <c r="BP139" s="156"/>
      <c r="BQ139" s="138"/>
      <c r="BR139" s="138"/>
      <c r="BS139" s="138"/>
      <c r="BT139" s="138"/>
      <c r="BU139" s="138"/>
      <c r="BV139" s="138"/>
      <c r="BW139" s="138"/>
      <c r="BX139" s="138"/>
      <c r="BY139" s="138"/>
      <c r="BZ139" s="138"/>
    </row>
    <row r="140" spans="1:78" s="5" customFormat="1" ht="30.95" customHeight="1" x14ac:dyDescent="0.25">
      <c r="A140" s="297"/>
      <c r="B140" s="377"/>
      <c r="C140" s="377"/>
      <c r="D140" s="377"/>
      <c r="E140" s="377"/>
      <c r="F140" s="297"/>
      <c r="G140" s="297"/>
      <c r="H140" s="394"/>
      <c r="I140" s="297"/>
      <c r="J140" s="297"/>
      <c r="K140" s="297"/>
      <c r="L140" s="297"/>
      <c r="M140" s="297"/>
      <c r="N140" s="297"/>
      <c r="O140" s="297"/>
      <c r="P140" s="297"/>
      <c r="Q140" s="297"/>
      <c r="R140" s="138"/>
      <c r="S140" s="138"/>
      <c r="T140" s="138"/>
      <c r="U140" s="138"/>
      <c r="V140" s="138"/>
      <c r="W140" s="138"/>
      <c r="X140" s="138"/>
      <c r="Y140" s="297"/>
      <c r="Z140" s="297"/>
      <c r="AA140" s="297"/>
      <c r="AB140" s="297"/>
      <c r="AC140" s="297"/>
      <c r="AD140" s="297"/>
      <c r="AE140" s="297"/>
      <c r="AF140" s="297"/>
      <c r="AG140" s="297"/>
      <c r="AH140" s="297"/>
      <c r="AI140" s="297"/>
      <c r="AJ140" s="297"/>
      <c r="AK140" s="297"/>
      <c r="AL140" s="297"/>
      <c r="AM140" s="297"/>
      <c r="AN140" s="297"/>
      <c r="AO140" s="297"/>
      <c r="AP140" s="297"/>
      <c r="AQ140" s="297"/>
      <c r="AR140" s="297"/>
      <c r="AS140" s="297"/>
      <c r="AT140" s="297"/>
      <c r="AU140" s="297"/>
      <c r="AV140" s="297"/>
      <c r="AW140" s="297"/>
      <c r="AX140" s="297"/>
      <c r="AY140" s="297"/>
      <c r="AZ140" s="297"/>
      <c r="BA140" s="297"/>
      <c r="BB140" s="297"/>
      <c r="BC140" s="297"/>
      <c r="BD140" s="297"/>
      <c r="BE140" s="297"/>
      <c r="BF140" s="297"/>
      <c r="BG140" s="297"/>
      <c r="BH140" s="297"/>
      <c r="BI140" s="297"/>
      <c r="BJ140" s="297"/>
      <c r="BK140" s="297"/>
      <c r="BL140" s="378"/>
      <c r="BM140" s="138"/>
      <c r="BN140" s="138"/>
      <c r="BO140" s="296"/>
      <c r="BP140" s="296"/>
      <c r="BQ140" s="138"/>
      <c r="BR140" s="138"/>
      <c r="BS140" s="138"/>
      <c r="BT140" s="138"/>
      <c r="BU140" s="138"/>
      <c r="BV140" s="138"/>
      <c r="BW140" s="138"/>
      <c r="BX140" s="138"/>
      <c r="BY140" s="138"/>
      <c r="BZ140" s="138"/>
    </row>
    <row r="141" spans="1:78" s="5" customFormat="1" ht="15.95" customHeight="1" outlineLevel="1" x14ac:dyDescent="0.25">
      <c r="A141" s="297"/>
      <c r="B141" s="377"/>
      <c r="C141" s="419" t="s">
        <v>283</v>
      </c>
      <c r="D141" s="1534" t="s">
        <v>284</v>
      </c>
      <c r="E141" s="1406"/>
      <c r="F141" s="1406"/>
      <c r="G141" s="1406"/>
      <c r="H141" s="1406"/>
      <c r="I141" s="1406"/>
      <c r="J141" s="1406"/>
      <c r="K141" s="1406"/>
      <c r="L141" s="1406"/>
      <c r="M141" s="1406"/>
      <c r="N141" s="1406"/>
      <c r="O141" s="1401"/>
      <c r="P141" s="1470" t="s">
        <v>285</v>
      </c>
      <c r="Q141" s="1471"/>
      <c r="R141" s="1471"/>
      <c r="S141" s="1471"/>
      <c r="T141" s="1471"/>
      <c r="U141" s="1471"/>
      <c r="V141" s="1471"/>
      <c r="W141" s="1471"/>
      <c r="X141" s="1471"/>
      <c r="Y141" s="1471"/>
      <c r="Z141" s="1471"/>
      <c r="AA141" s="1472"/>
      <c r="AB141" s="1473" t="s">
        <v>286</v>
      </c>
      <c r="AC141" s="1471"/>
      <c r="AD141" s="1471"/>
      <c r="AE141" s="1471"/>
      <c r="AF141" s="1471"/>
      <c r="AG141" s="1471"/>
      <c r="AH141" s="1471"/>
      <c r="AI141" s="1471"/>
      <c r="AJ141" s="1471"/>
      <c r="AK141" s="1471"/>
      <c r="AL141" s="1471"/>
      <c r="AM141" s="1472"/>
      <c r="AN141" s="1473" t="s">
        <v>287</v>
      </c>
      <c r="AO141" s="1471"/>
      <c r="AP141" s="1471"/>
      <c r="AQ141" s="1471"/>
      <c r="AR141" s="1471"/>
      <c r="AS141" s="1471"/>
      <c r="AT141" s="1471"/>
      <c r="AU141" s="1471"/>
      <c r="AV141" s="1471"/>
      <c r="AW141" s="1471"/>
      <c r="AX141" s="1471"/>
      <c r="AY141" s="1472"/>
      <c r="AZ141" s="1473" t="s">
        <v>288</v>
      </c>
      <c r="BA141" s="1471"/>
      <c r="BB141" s="1471"/>
      <c r="BC141" s="1471"/>
      <c r="BD141" s="1471"/>
      <c r="BE141" s="1471"/>
      <c r="BF141" s="1471"/>
      <c r="BG141" s="1471"/>
      <c r="BH141" s="1471"/>
      <c r="BI141" s="1471"/>
      <c r="BJ141" s="1471"/>
      <c r="BK141" s="1472"/>
      <c r="BL141" s="378"/>
      <c r="BM141" s="138"/>
      <c r="BN141" s="138"/>
      <c r="BO141" s="296"/>
      <c r="BP141" s="296"/>
      <c r="BQ141" s="138"/>
      <c r="BR141" s="138"/>
      <c r="BS141" s="138"/>
      <c r="BT141" s="138"/>
      <c r="BU141" s="138"/>
      <c r="BV141" s="138"/>
      <c r="BW141" s="138"/>
      <c r="BX141" s="138"/>
      <c r="BY141" s="138"/>
      <c r="BZ141" s="138"/>
    </row>
    <row r="142" spans="1:78" s="5" customFormat="1" ht="32.1" customHeight="1" outlineLevel="1" x14ac:dyDescent="0.25">
      <c r="A142" s="138"/>
      <c r="B142" s="420" t="s">
        <v>289</v>
      </c>
      <c r="C142" s="421">
        <v>0</v>
      </c>
      <c r="D142" s="401">
        <v>1</v>
      </c>
      <c r="E142" s="401">
        <v>2</v>
      </c>
      <c r="F142" s="401">
        <v>3</v>
      </c>
      <c r="G142" s="422">
        <v>4</v>
      </c>
      <c r="H142" s="422">
        <v>5</v>
      </c>
      <c r="I142" s="422">
        <v>6</v>
      </c>
      <c r="J142" s="422">
        <v>7</v>
      </c>
      <c r="K142" s="422">
        <v>8</v>
      </c>
      <c r="L142" s="422">
        <v>9</v>
      </c>
      <c r="M142" s="422">
        <v>10</v>
      </c>
      <c r="N142" s="422">
        <v>11</v>
      </c>
      <c r="O142" s="422">
        <v>12</v>
      </c>
      <c r="P142" s="423">
        <v>13</v>
      </c>
      <c r="Q142" s="423">
        <v>14</v>
      </c>
      <c r="R142" s="423">
        <v>15</v>
      </c>
      <c r="S142" s="423">
        <v>16</v>
      </c>
      <c r="T142" s="423">
        <v>17</v>
      </c>
      <c r="U142" s="423">
        <v>18</v>
      </c>
      <c r="V142" s="423">
        <v>19</v>
      </c>
      <c r="W142" s="423">
        <v>20</v>
      </c>
      <c r="X142" s="423">
        <v>21</v>
      </c>
      <c r="Y142" s="423">
        <v>22</v>
      </c>
      <c r="Z142" s="423">
        <v>23</v>
      </c>
      <c r="AA142" s="423">
        <v>24</v>
      </c>
      <c r="AB142" s="423">
        <v>25</v>
      </c>
      <c r="AC142" s="423">
        <v>26</v>
      </c>
      <c r="AD142" s="423">
        <v>27</v>
      </c>
      <c r="AE142" s="423">
        <v>28</v>
      </c>
      <c r="AF142" s="423">
        <v>29</v>
      </c>
      <c r="AG142" s="423">
        <v>30</v>
      </c>
      <c r="AH142" s="423">
        <v>31</v>
      </c>
      <c r="AI142" s="423">
        <v>32</v>
      </c>
      <c r="AJ142" s="423">
        <v>33</v>
      </c>
      <c r="AK142" s="423">
        <v>34</v>
      </c>
      <c r="AL142" s="423">
        <v>35</v>
      </c>
      <c r="AM142" s="423">
        <v>36</v>
      </c>
      <c r="AN142" s="423">
        <v>37</v>
      </c>
      <c r="AO142" s="423">
        <v>38</v>
      </c>
      <c r="AP142" s="423">
        <v>39</v>
      </c>
      <c r="AQ142" s="423">
        <v>40</v>
      </c>
      <c r="AR142" s="423">
        <v>41</v>
      </c>
      <c r="AS142" s="423">
        <v>42</v>
      </c>
      <c r="AT142" s="423">
        <v>43</v>
      </c>
      <c r="AU142" s="423">
        <v>44</v>
      </c>
      <c r="AV142" s="423">
        <v>45</v>
      </c>
      <c r="AW142" s="423">
        <v>46</v>
      </c>
      <c r="AX142" s="423">
        <v>47</v>
      </c>
      <c r="AY142" s="423">
        <v>48</v>
      </c>
      <c r="AZ142" s="423">
        <v>49</v>
      </c>
      <c r="BA142" s="423">
        <v>50</v>
      </c>
      <c r="BB142" s="423">
        <v>51</v>
      </c>
      <c r="BC142" s="423">
        <v>52</v>
      </c>
      <c r="BD142" s="423">
        <v>53</v>
      </c>
      <c r="BE142" s="423">
        <v>54</v>
      </c>
      <c r="BF142" s="423">
        <v>55</v>
      </c>
      <c r="BG142" s="423">
        <v>56</v>
      </c>
      <c r="BH142" s="423">
        <v>57</v>
      </c>
      <c r="BI142" s="423">
        <v>58</v>
      </c>
      <c r="BJ142" s="423">
        <v>59</v>
      </c>
      <c r="BK142" s="423">
        <v>60</v>
      </c>
      <c r="BL142" s="424"/>
      <c r="BM142" s="425"/>
      <c r="BN142" s="425"/>
      <c r="BO142" s="296"/>
      <c r="BP142" s="296"/>
      <c r="BQ142" s="138"/>
      <c r="BR142" s="138"/>
      <c r="BS142" s="138"/>
      <c r="BT142" s="138"/>
      <c r="BU142" s="138"/>
      <c r="BV142" s="138"/>
      <c r="BW142" s="138"/>
      <c r="BX142" s="138"/>
      <c r="BY142" s="138"/>
      <c r="BZ142" s="138"/>
    </row>
    <row r="143" spans="1:78" s="6" customFormat="1" ht="32.1" customHeight="1" outlineLevel="1" x14ac:dyDescent="0.25">
      <c r="A143" s="1525" t="s">
        <v>237</v>
      </c>
      <c r="B143" s="426" t="s">
        <v>290</v>
      </c>
      <c r="C143" s="427">
        <v>0</v>
      </c>
      <c r="D143" s="113">
        <f t="shared" ref="D143:O143" si="22">SOM1A/12</f>
        <v>0</v>
      </c>
      <c r="E143" s="113">
        <f t="shared" si="22"/>
        <v>0</v>
      </c>
      <c r="F143" s="113">
        <f t="shared" si="22"/>
        <v>0</v>
      </c>
      <c r="G143" s="113">
        <f t="shared" si="22"/>
        <v>0</v>
      </c>
      <c r="H143" s="113">
        <f t="shared" si="22"/>
        <v>0</v>
      </c>
      <c r="I143" s="113">
        <f t="shared" si="22"/>
        <v>0</v>
      </c>
      <c r="J143" s="113">
        <f t="shared" si="22"/>
        <v>0</v>
      </c>
      <c r="K143" s="113">
        <f t="shared" si="22"/>
        <v>0</v>
      </c>
      <c r="L143" s="113">
        <f t="shared" si="22"/>
        <v>0</v>
      </c>
      <c r="M143" s="113">
        <f t="shared" si="22"/>
        <v>0</v>
      </c>
      <c r="N143" s="113">
        <f t="shared" si="22"/>
        <v>0</v>
      </c>
      <c r="O143" s="113">
        <f t="shared" si="22"/>
        <v>0</v>
      </c>
      <c r="P143" s="113">
        <f t="shared" ref="P143:AA143" si="23">SOM2A/12</f>
        <v>0</v>
      </c>
      <c r="Q143" s="113">
        <f t="shared" si="23"/>
        <v>0</v>
      </c>
      <c r="R143" s="113">
        <f t="shared" si="23"/>
        <v>0</v>
      </c>
      <c r="S143" s="113">
        <f t="shared" si="23"/>
        <v>0</v>
      </c>
      <c r="T143" s="113">
        <f t="shared" si="23"/>
        <v>0</v>
      </c>
      <c r="U143" s="113">
        <f t="shared" si="23"/>
        <v>0</v>
      </c>
      <c r="V143" s="113">
        <f t="shared" si="23"/>
        <v>0</v>
      </c>
      <c r="W143" s="113">
        <f t="shared" si="23"/>
        <v>0</v>
      </c>
      <c r="X143" s="113">
        <f t="shared" si="23"/>
        <v>0</v>
      </c>
      <c r="Y143" s="113">
        <f t="shared" si="23"/>
        <v>0</v>
      </c>
      <c r="Z143" s="113">
        <f t="shared" si="23"/>
        <v>0</v>
      </c>
      <c r="AA143" s="113">
        <f t="shared" si="23"/>
        <v>0</v>
      </c>
      <c r="AB143" s="113">
        <f t="shared" ref="AB143:AM143" si="24">SOM3A/12</f>
        <v>0</v>
      </c>
      <c r="AC143" s="113">
        <f t="shared" si="24"/>
        <v>0</v>
      </c>
      <c r="AD143" s="113">
        <f t="shared" si="24"/>
        <v>0</v>
      </c>
      <c r="AE143" s="113">
        <f t="shared" si="24"/>
        <v>0</v>
      </c>
      <c r="AF143" s="113">
        <f t="shared" si="24"/>
        <v>0</v>
      </c>
      <c r="AG143" s="113">
        <f t="shared" si="24"/>
        <v>0</v>
      </c>
      <c r="AH143" s="113">
        <f t="shared" si="24"/>
        <v>0</v>
      </c>
      <c r="AI143" s="113">
        <f t="shared" si="24"/>
        <v>0</v>
      </c>
      <c r="AJ143" s="113">
        <f t="shared" si="24"/>
        <v>0</v>
      </c>
      <c r="AK143" s="113">
        <f t="shared" si="24"/>
        <v>0</v>
      </c>
      <c r="AL143" s="113">
        <f t="shared" si="24"/>
        <v>0</v>
      </c>
      <c r="AM143" s="113">
        <f t="shared" si="24"/>
        <v>0</v>
      </c>
      <c r="AN143" s="113">
        <f t="shared" ref="AN143:AY143" si="25">SOM4A/12</f>
        <v>0</v>
      </c>
      <c r="AO143" s="113">
        <f t="shared" si="25"/>
        <v>0</v>
      </c>
      <c r="AP143" s="113">
        <f t="shared" si="25"/>
        <v>0</v>
      </c>
      <c r="AQ143" s="113">
        <f t="shared" si="25"/>
        <v>0</v>
      </c>
      <c r="AR143" s="113">
        <f t="shared" si="25"/>
        <v>0</v>
      </c>
      <c r="AS143" s="113">
        <f t="shared" si="25"/>
        <v>0</v>
      </c>
      <c r="AT143" s="113">
        <f t="shared" si="25"/>
        <v>0</v>
      </c>
      <c r="AU143" s="113">
        <f t="shared" si="25"/>
        <v>0</v>
      </c>
      <c r="AV143" s="113">
        <f t="shared" si="25"/>
        <v>0</v>
      </c>
      <c r="AW143" s="113">
        <f t="shared" si="25"/>
        <v>0</v>
      </c>
      <c r="AX143" s="113">
        <f t="shared" si="25"/>
        <v>0</v>
      </c>
      <c r="AY143" s="113">
        <f t="shared" si="25"/>
        <v>0</v>
      </c>
      <c r="AZ143" s="113">
        <f t="shared" ref="AZ143:BK143" si="26">SOM5A/12</f>
        <v>0</v>
      </c>
      <c r="BA143" s="113">
        <f t="shared" si="26"/>
        <v>0</v>
      </c>
      <c r="BB143" s="113">
        <f t="shared" si="26"/>
        <v>0</v>
      </c>
      <c r="BC143" s="113">
        <f t="shared" si="26"/>
        <v>0</v>
      </c>
      <c r="BD143" s="113">
        <f t="shared" si="26"/>
        <v>0</v>
      </c>
      <c r="BE143" s="113">
        <f t="shared" si="26"/>
        <v>0</v>
      </c>
      <c r="BF143" s="113">
        <f t="shared" si="26"/>
        <v>0</v>
      </c>
      <c r="BG143" s="113">
        <f t="shared" si="26"/>
        <v>0</v>
      </c>
      <c r="BH143" s="113">
        <f t="shared" si="26"/>
        <v>0</v>
      </c>
      <c r="BI143" s="113">
        <f t="shared" si="26"/>
        <v>0</v>
      </c>
      <c r="BJ143" s="113">
        <f t="shared" si="26"/>
        <v>0</v>
      </c>
      <c r="BK143" s="113">
        <f t="shared" si="26"/>
        <v>0</v>
      </c>
      <c r="BL143" s="428"/>
      <c r="BM143" s="429"/>
      <c r="BN143" s="429"/>
      <c r="BO143" s="430"/>
      <c r="BP143" s="430"/>
      <c r="BQ143" s="138"/>
      <c r="BR143" s="138"/>
      <c r="BS143" s="138"/>
      <c r="BT143" s="138"/>
      <c r="BU143" s="138"/>
      <c r="BV143" s="138"/>
      <c r="BW143" s="138"/>
      <c r="BX143" s="138"/>
      <c r="BY143" s="138"/>
      <c r="BZ143" s="138"/>
    </row>
    <row r="144" spans="1:78" s="6" customFormat="1" outlineLevel="1" x14ac:dyDescent="0.25">
      <c r="A144" s="1496"/>
      <c r="B144" s="431" t="s">
        <v>291</v>
      </c>
      <c r="C144" s="432"/>
      <c r="D144" s="71"/>
      <c r="E144" s="71"/>
      <c r="F144" s="71"/>
      <c r="G144" s="71"/>
      <c r="H144" s="71"/>
      <c r="I144" s="71"/>
      <c r="J144" s="71"/>
      <c r="K144" s="71"/>
      <c r="L144" s="71"/>
      <c r="M144" s="71"/>
      <c r="N144" s="71"/>
      <c r="O144" s="433">
        <f>SUM(D143:O143)</f>
        <v>0</v>
      </c>
      <c r="P144" s="71"/>
      <c r="Q144" s="71"/>
      <c r="R144" s="71"/>
      <c r="S144" s="71"/>
      <c r="T144" s="71"/>
      <c r="U144" s="71"/>
      <c r="V144" s="71"/>
      <c r="W144" s="71"/>
      <c r="X144" s="71"/>
      <c r="Y144" s="71"/>
      <c r="Z144" s="71"/>
      <c r="AA144" s="433">
        <f>SUM(P143:AA143)</f>
        <v>0</v>
      </c>
      <c r="AB144" s="71"/>
      <c r="AC144" s="71"/>
      <c r="AD144" s="71"/>
      <c r="AE144" s="71"/>
      <c r="AF144" s="71"/>
      <c r="AG144" s="71"/>
      <c r="AH144" s="71"/>
      <c r="AI144" s="71"/>
      <c r="AJ144" s="71"/>
      <c r="AK144" s="71"/>
      <c r="AL144" s="71"/>
      <c r="AM144" s="433">
        <f>SUM(AB143:AM143)</f>
        <v>0</v>
      </c>
      <c r="AN144" s="71"/>
      <c r="AO144" s="71"/>
      <c r="AP144" s="71"/>
      <c r="AQ144" s="71"/>
      <c r="AR144" s="71"/>
      <c r="AS144" s="71"/>
      <c r="AT144" s="71"/>
      <c r="AU144" s="71"/>
      <c r="AV144" s="71"/>
      <c r="AW144" s="71"/>
      <c r="AX144" s="71"/>
      <c r="AY144" s="433">
        <f>SUM(AN143:AY143)</f>
        <v>0</v>
      </c>
      <c r="AZ144" s="71"/>
      <c r="BA144" s="71"/>
      <c r="BB144" s="71"/>
      <c r="BC144" s="71"/>
      <c r="BD144" s="71"/>
      <c r="BE144" s="71"/>
      <c r="BF144" s="71"/>
      <c r="BG144" s="71"/>
      <c r="BH144" s="71"/>
      <c r="BI144" s="71"/>
      <c r="BJ144" s="71"/>
      <c r="BK144" s="433">
        <f>SUM(AZ143:BK143)</f>
        <v>0</v>
      </c>
      <c r="BL144" s="428"/>
      <c r="BM144" s="429"/>
      <c r="BN144" s="429"/>
      <c r="BO144" s="430"/>
      <c r="BP144" s="430"/>
      <c r="BQ144" s="138"/>
      <c r="BR144" s="138"/>
      <c r="BS144" s="138"/>
      <c r="BT144" s="138"/>
      <c r="BU144" s="138"/>
      <c r="BV144" s="138"/>
      <c r="BW144" s="138"/>
      <c r="BX144" s="138"/>
      <c r="BY144" s="138"/>
      <c r="BZ144" s="138"/>
    </row>
    <row r="145" spans="1:78" s="6" customFormat="1" outlineLevel="1" x14ac:dyDescent="0.25">
      <c r="A145" s="1496"/>
      <c r="B145" s="434" t="s">
        <v>292</v>
      </c>
      <c r="C145" s="435">
        <v>0</v>
      </c>
      <c r="D145" s="436">
        <f>C122</f>
        <v>1</v>
      </c>
      <c r="E145" s="436">
        <f t="shared" ref="E145:O145" si="27">D145</f>
        <v>1</v>
      </c>
      <c r="F145" s="436">
        <f t="shared" si="27"/>
        <v>1</v>
      </c>
      <c r="G145" s="436">
        <f t="shared" si="27"/>
        <v>1</v>
      </c>
      <c r="H145" s="436">
        <f t="shared" si="27"/>
        <v>1</v>
      </c>
      <c r="I145" s="436">
        <f t="shared" si="27"/>
        <v>1</v>
      </c>
      <c r="J145" s="436">
        <f t="shared" si="27"/>
        <v>1</v>
      </c>
      <c r="K145" s="436">
        <f t="shared" si="27"/>
        <v>1</v>
      </c>
      <c r="L145" s="436">
        <f t="shared" si="27"/>
        <v>1</v>
      </c>
      <c r="M145" s="436">
        <f t="shared" si="27"/>
        <v>1</v>
      </c>
      <c r="N145" s="436">
        <f t="shared" si="27"/>
        <v>1</v>
      </c>
      <c r="O145" s="436">
        <f t="shared" si="27"/>
        <v>1</v>
      </c>
      <c r="P145" s="437">
        <f>D122</f>
        <v>1.04</v>
      </c>
      <c r="Q145" s="436">
        <f t="shared" ref="Q145:AA145" si="28">P145</f>
        <v>1.04</v>
      </c>
      <c r="R145" s="436">
        <f t="shared" si="28"/>
        <v>1.04</v>
      </c>
      <c r="S145" s="436">
        <f t="shared" si="28"/>
        <v>1.04</v>
      </c>
      <c r="T145" s="436">
        <f t="shared" si="28"/>
        <v>1.04</v>
      </c>
      <c r="U145" s="436">
        <f t="shared" si="28"/>
        <v>1.04</v>
      </c>
      <c r="V145" s="436">
        <f t="shared" si="28"/>
        <v>1.04</v>
      </c>
      <c r="W145" s="436">
        <f t="shared" si="28"/>
        <v>1.04</v>
      </c>
      <c r="X145" s="436">
        <f t="shared" si="28"/>
        <v>1.04</v>
      </c>
      <c r="Y145" s="436">
        <f t="shared" si="28"/>
        <v>1.04</v>
      </c>
      <c r="Z145" s="436">
        <f t="shared" si="28"/>
        <v>1.04</v>
      </c>
      <c r="AA145" s="436">
        <f t="shared" si="28"/>
        <v>1.04</v>
      </c>
      <c r="AB145" s="437">
        <f>E122</f>
        <v>1.0608</v>
      </c>
      <c r="AC145" s="436">
        <f t="shared" ref="AC145:AM145" si="29">AB145</f>
        <v>1.0608</v>
      </c>
      <c r="AD145" s="436">
        <f t="shared" si="29"/>
        <v>1.0608</v>
      </c>
      <c r="AE145" s="436">
        <f t="shared" si="29"/>
        <v>1.0608</v>
      </c>
      <c r="AF145" s="436">
        <f t="shared" si="29"/>
        <v>1.0608</v>
      </c>
      <c r="AG145" s="436">
        <f t="shared" si="29"/>
        <v>1.0608</v>
      </c>
      <c r="AH145" s="436">
        <f t="shared" si="29"/>
        <v>1.0608</v>
      </c>
      <c r="AI145" s="436">
        <f t="shared" si="29"/>
        <v>1.0608</v>
      </c>
      <c r="AJ145" s="436">
        <f t="shared" si="29"/>
        <v>1.0608</v>
      </c>
      <c r="AK145" s="436">
        <f t="shared" si="29"/>
        <v>1.0608</v>
      </c>
      <c r="AL145" s="436">
        <f t="shared" si="29"/>
        <v>1.0608</v>
      </c>
      <c r="AM145" s="436">
        <f t="shared" si="29"/>
        <v>1.0608</v>
      </c>
      <c r="AN145" s="437">
        <f>F122</f>
        <v>1.092624</v>
      </c>
      <c r="AO145" s="436">
        <f t="shared" ref="AO145:AY145" si="30">AN145</f>
        <v>1.092624</v>
      </c>
      <c r="AP145" s="436">
        <f t="shared" si="30"/>
        <v>1.092624</v>
      </c>
      <c r="AQ145" s="436">
        <f t="shared" si="30"/>
        <v>1.092624</v>
      </c>
      <c r="AR145" s="436">
        <f t="shared" si="30"/>
        <v>1.092624</v>
      </c>
      <c r="AS145" s="436">
        <f t="shared" si="30"/>
        <v>1.092624</v>
      </c>
      <c r="AT145" s="436">
        <f t="shared" si="30"/>
        <v>1.092624</v>
      </c>
      <c r="AU145" s="436">
        <f t="shared" si="30"/>
        <v>1.092624</v>
      </c>
      <c r="AV145" s="436">
        <f t="shared" si="30"/>
        <v>1.092624</v>
      </c>
      <c r="AW145" s="436">
        <f t="shared" si="30"/>
        <v>1.092624</v>
      </c>
      <c r="AX145" s="436">
        <f t="shared" si="30"/>
        <v>1.092624</v>
      </c>
      <c r="AY145" s="436">
        <f t="shared" si="30"/>
        <v>1.092624</v>
      </c>
      <c r="AZ145" s="437">
        <f>G122</f>
        <v>1.1254027200000001</v>
      </c>
      <c r="BA145" s="436">
        <f t="shared" ref="BA145:BK145" si="31">AZ145</f>
        <v>1.1254027200000001</v>
      </c>
      <c r="BB145" s="436">
        <f t="shared" si="31"/>
        <v>1.1254027200000001</v>
      </c>
      <c r="BC145" s="436">
        <f t="shared" si="31"/>
        <v>1.1254027200000001</v>
      </c>
      <c r="BD145" s="436">
        <f t="shared" si="31"/>
        <v>1.1254027200000001</v>
      </c>
      <c r="BE145" s="436">
        <f t="shared" si="31"/>
        <v>1.1254027200000001</v>
      </c>
      <c r="BF145" s="436">
        <f t="shared" si="31"/>
        <v>1.1254027200000001</v>
      </c>
      <c r="BG145" s="436">
        <f t="shared" si="31"/>
        <v>1.1254027200000001</v>
      </c>
      <c r="BH145" s="436">
        <f t="shared" si="31"/>
        <v>1.1254027200000001</v>
      </c>
      <c r="BI145" s="436">
        <f t="shared" si="31"/>
        <v>1.1254027200000001</v>
      </c>
      <c r="BJ145" s="436">
        <f t="shared" si="31"/>
        <v>1.1254027200000001</v>
      </c>
      <c r="BK145" s="436">
        <f t="shared" si="31"/>
        <v>1.1254027200000001</v>
      </c>
      <c r="BL145" s="438"/>
      <c r="BM145" s="294"/>
      <c r="BN145" s="294"/>
      <c r="BO145" s="296"/>
      <c r="BP145" s="296"/>
      <c r="BQ145" s="296"/>
      <c r="BR145" s="296"/>
      <c r="BS145" s="296"/>
      <c r="BT145" s="296"/>
      <c r="BU145" s="296"/>
      <c r="BV145" s="296"/>
      <c r="BW145" s="138"/>
      <c r="BX145" s="138"/>
      <c r="BY145" s="138"/>
      <c r="BZ145" s="138"/>
    </row>
    <row r="146" spans="1:78" s="6" customFormat="1" outlineLevel="1" x14ac:dyDescent="0.25">
      <c r="A146" s="1496"/>
      <c r="B146" s="439" t="s">
        <v>293</v>
      </c>
      <c r="C146" s="440">
        <v>0</v>
      </c>
      <c r="D146" s="441">
        <f t="shared" ref="D146:AI146" si="32">D143*D145</f>
        <v>0</v>
      </c>
      <c r="E146" s="441">
        <f t="shared" si="32"/>
        <v>0</v>
      </c>
      <c r="F146" s="441">
        <f t="shared" si="32"/>
        <v>0</v>
      </c>
      <c r="G146" s="441">
        <f t="shared" si="32"/>
        <v>0</v>
      </c>
      <c r="H146" s="441">
        <f t="shared" si="32"/>
        <v>0</v>
      </c>
      <c r="I146" s="441">
        <f t="shared" si="32"/>
        <v>0</v>
      </c>
      <c r="J146" s="441">
        <f t="shared" si="32"/>
        <v>0</v>
      </c>
      <c r="K146" s="441">
        <f t="shared" si="32"/>
        <v>0</v>
      </c>
      <c r="L146" s="441">
        <f t="shared" si="32"/>
        <v>0</v>
      </c>
      <c r="M146" s="441">
        <f t="shared" si="32"/>
        <v>0</v>
      </c>
      <c r="N146" s="441">
        <f t="shared" si="32"/>
        <v>0</v>
      </c>
      <c r="O146" s="441">
        <f t="shared" si="32"/>
        <v>0</v>
      </c>
      <c r="P146" s="442">
        <f t="shared" si="32"/>
        <v>0</v>
      </c>
      <c r="Q146" s="441">
        <f t="shared" si="32"/>
        <v>0</v>
      </c>
      <c r="R146" s="441">
        <f t="shared" si="32"/>
        <v>0</v>
      </c>
      <c r="S146" s="441">
        <f t="shared" si="32"/>
        <v>0</v>
      </c>
      <c r="T146" s="441">
        <f t="shared" si="32"/>
        <v>0</v>
      </c>
      <c r="U146" s="441">
        <f t="shared" si="32"/>
        <v>0</v>
      </c>
      <c r="V146" s="441">
        <f t="shared" si="32"/>
        <v>0</v>
      </c>
      <c r="W146" s="441">
        <f t="shared" si="32"/>
        <v>0</v>
      </c>
      <c r="X146" s="441">
        <f t="shared" si="32"/>
        <v>0</v>
      </c>
      <c r="Y146" s="441">
        <f t="shared" si="32"/>
        <v>0</v>
      </c>
      <c r="Z146" s="441">
        <f t="shared" si="32"/>
        <v>0</v>
      </c>
      <c r="AA146" s="441">
        <f t="shared" si="32"/>
        <v>0</v>
      </c>
      <c r="AB146" s="442">
        <f t="shared" si="32"/>
        <v>0</v>
      </c>
      <c r="AC146" s="441">
        <f t="shared" si="32"/>
        <v>0</v>
      </c>
      <c r="AD146" s="441">
        <f t="shared" si="32"/>
        <v>0</v>
      </c>
      <c r="AE146" s="441">
        <f t="shared" si="32"/>
        <v>0</v>
      </c>
      <c r="AF146" s="441">
        <f t="shared" si="32"/>
        <v>0</v>
      </c>
      <c r="AG146" s="441">
        <f t="shared" si="32"/>
        <v>0</v>
      </c>
      <c r="AH146" s="441">
        <f t="shared" si="32"/>
        <v>0</v>
      </c>
      <c r="AI146" s="441">
        <f t="shared" si="32"/>
        <v>0</v>
      </c>
      <c r="AJ146" s="441">
        <f t="shared" ref="AJ146:BO146" si="33">AJ143*AJ145</f>
        <v>0</v>
      </c>
      <c r="AK146" s="441">
        <f t="shared" si="33"/>
        <v>0</v>
      </c>
      <c r="AL146" s="441">
        <f t="shared" si="33"/>
        <v>0</v>
      </c>
      <c r="AM146" s="441">
        <f t="shared" si="33"/>
        <v>0</v>
      </c>
      <c r="AN146" s="442">
        <f t="shared" si="33"/>
        <v>0</v>
      </c>
      <c r="AO146" s="441">
        <f t="shared" si="33"/>
        <v>0</v>
      </c>
      <c r="AP146" s="441">
        <f t="shared" si="33"/>
        <v>0</v>
      </c>
      <c r="AQ146" s="441">
        <f t="shared" si="33"/>
        <v>0</v>
      </c>
      <c r="AR146" s="441">
        <f t="shared" si="33"/>
        <v>0</v>
      </c>
      <c r="AS146" s="441">
        <f t="shared" si="33"/>
        <v>0</v>
      </c>
      <c r="AT146" s="441">
        <f t="shared" si="33"/>
        <v>0</v>
      </c>
      <c r="AU146" s="441">
        <f t="shared" si="33"/>
        <v>0</v>
      </c>
      <c r="AV146" s="441">
        <f t="shared" si="33"/>
        <v>0</v>
      </c>
      <c r="AW146" s="441">
        <f t="shared" si="33"/>
        <v>0</v>
      </c>
      <c r="AX146" s="441">
        <f t="shared" si="33"/>
        <v>0</v>
      </c>
      <c r="AY146" s="441">
        <f t="shared" si="33"/>
        <v>0</v>
      </c>
      <c r="AZ146" s="442">
        <f t="shared" si="33"/>
        <v>0</v>
      </c>
      <c r="BA146" s="441">
        <f t="shared" si="33"/>
        <v>0</v>
      </c>
      <c r="BB146" s="441">
        <f t="shared" si="33"/>
        <v>0</v>
      </c>
      <c r="BC146" s="441">
        <f t="shared" si="33"/>
        <v>0</v>
      </c>
      <c r="BD146" s="441">
        <f t="shared" si="33"/>
        <v>0</v>
      </c>
      <c r="BE146" s="441">
        <f t="shared" si="33"/>
        <v>0</v>
      </c>
      <c r="BF146" s="441">
        <f t="shared" si="33"/>
        <v>0</v>
      </c>
      <c r="BG146" s="441">
        <f t="shared" si="33"/>
        <v>0</v>
      </c>
      <c r="BH146" s="441">
        <f t="shared" si="33"/>
        <v>0</v>
      </c>
      <c r="BI146" s="441">
        <f t="shared" si="33"/>
        <v>0</v>
      </c>
      <c r="BJ146" s="441">
        <f t="shared" si="33"/>
        <v>0</v>
      </c>
      <c r="BK146" s="441">
        <f t="shared" si="33"/>
        <v>0</v>
      </c>
      <c r="BL146" s="443"/>
      <c r="BM146" s="444"/>
      <c r="BN146" s="444"/>
      <c r="BO146" s="430"/>
      <c r="BP146" s="430"/>
      <c r="BQ146" s="138"/>
      <c r="BR146" s="138"/>
      <c r="BS146" s="138"/>
      <c r="BT146" s="138"/>
      <c r="BU146" s="138"/>
      <c r="BV146" s="138"/>
      <c r="BW146" s="138"/>
      <c r="BX146" s="138"/>
      <c r="BY146" s="138"/>
      <c r="BZ146" s="138"/>
    </row>
    <row r="147" spans="1:78" s="6" customFormat="1" outlineLevel="1" x14ac:dyDescent="0.25">
      <c r="A147" s="1496"/>
      <c r="B147" s="434" t="s">
        <v>294</v>
      </c>
      <c r="C147" s="445">
        <v>0</v>
      </c>
      <c r="D147" s="446">
        <f t="shared" ref="D147:O147" si="34">$C131</f>
        <v>0</v>
      </c>
      <c r="E147" s="446">
        <f t="shared" si="34"/>
        <v>0</v>
      </c>
      <c r="F147" s="446">
        <f t="shared" si="34"/>
        <v>0</v>
      </c>
      <c r="G147" s="446">
        <f t="shared" si="34"/>
        <v>0</v>
      </c>
      <c r="H147" s="446">
        <f t="shared" si="34"/>
        <v>0</v>
      </c>
      <c r="I147" s="446">
        <f t="shared" si="34"/>
        <v>0</v>
      </c>
      <c r="J147" s="446">
        <f t="shared" si="34"/>
        <v>0</v>
      </c>
      <c r="K147" s="446">
        <f t="shared" si="34"/>
        <v>0</v>
      </c>
      <c r="L147" s="446">
        <f t="shared" si="34"/>
        <v>0</v>
      </c>
      <c r="M147" s="446">
        <f t="shared" si="34"/>
        <v>0</v>
      </c>
      <c r="N147" s="446">
        <f t="shared" si="34"/>
        <v>0</v>
      </c>
      <c r="O147" s="446">
        <f t="shared" si="34"/>
        <v>0</v>
      </c>
      <c r="P147" s="447">
        <f t="shared" ref="P147:AA147" si="35">$D131</f>
        <v>0</v>
      </c>
      <c r="Q147" s="447">
        <f t="shared" si="35"/>
        <v>0</v>
      </c>
      <c r="R147" s="447">
        <f t="shared" si="35"/>
        <v>0</v>
      </c>
      <c r="S147" s="447">
        <f t="shared" si="35"/>
        <v>0</v>
      </c>
      <c r="T147" s="447">
        <f t="shared" si="35"/>
        <v>0</v>
      </c>
      <c r="U147" s="447">
        <f t="shared" si="35"/>
        <v>0</v>
      </c>
      <c r="V147" s="447">
        <f t="shared" si="35"/>
        <v>0</v>
      </c>
      <c r="W147" s="447">
        <f t="shared" si="35"/>
        <v>0</v>
      </c>
      <c r="X147" s="447">
        <f t="shared" si="35"/>
        <v>0</v>
      </c>
      <c r="Y147" s="447">
        <f t="shared" si="35"/>
        <v>0</v>
      </c>
      <c r="Z147" s="447">
        <f t="shared" si="35"/>
        <v>0</v>
      </c>
      <c r="AA147" s="447">
        <f t="shared" si="35"/>
        <v>0</v>
      </c>
      <c r="AB147" s="447">
        <f t="shared" ref="AB147:AM147" si="36">$E131</f>
        <v>0</v>
      </c>
      <c r="AC147" s="447">
        <f t="shared" si="36"/>
        <v>0</v>
      </c>
      <c r="AD147" s="447">
        <f t="shared" si="36"/>
        <v>0</v>
      </c>
      <c r="AE147" s="447">
        <f t="shared" si="36"/>
        <v>0</v>
      </c>
      <c r="AF147" s="447">
        <f t="shared" si="36"/>
        <v>0</v>
      </c>
      <c r="AG147" s="447">
        <f t="shared" si="36"/>
        <v>0</v>
      </c>
      <c r="AH147" s="447">
        <f t="shared" si="36"/>
        <v>0</v>
      </c>
      <c r="AI147" s="447">
        <f t="shared" si="36"/>
        <v>0</v>
      </c>
      <c r="AJ147" s="447">
        <f t="shared" si="36"/>
        <v>0</v>
      </c>
      <c r="AK147" s="447">
        <f t="shared" si="36"/>
        <v>0</v>
      </c>
      <c r="AL147" s="447">
        <f t="shared" si="36"/>
        <v>0</v>
      </c>
      <c r="AM147" s="447">
        <f t="shared" si="36"/>
        <v>0</v>
      </c>
      <c r="AN147" s="447">
        <f t="shared" ref="AN147:AY147" si="37">$F131</f>
        <v>0</v>
      </c>
      <c r="AO147" s="447">
        <f t="shared" si="37"/>
        <v>0</v>
      </c>
      <c r="AP147" s="447">
        <f t="shared" si="37"/>
        <v>0</v>
      </c>
      <c r="AQ147" s="447">
        <f t="shared" si="37"/>
        <v>0</v>
      </c>
      <c r="AR147" s="447">
        <f t="shared" si="37"/>
        <v>0</v>
      </c>
      <c r="AS147" s="447">
        <f t="shared" si="37"/>
        <v>0</v>
      </c>
      <c r="AT147" s="447">
        <f t="shared" si="37"/>
        <v>0</v>
      </c>
      <c r="AU147" s="447">
        <f t="shared" si="37"/>
        <v>0</v>
      </c>
      <c r="AV147" s="447">
        <f t="shared" si="37"/>
        <v>0</v>
      </c>
      <c r="AW147" s="447">
        <f t="shared" si="37"/>
        <v>0</v>
      </c>
      <c r="AX147" s="447">
        <f t="shared" si="37"/>
        <v>0</v>
      </c>
      <c r="AY147" s="447">
        <f t="shared" si="37"/>
        <v>0</v>
      </c>
      <c r="AZ147" s="447">
        <f t="shared" ref="AZ147:BK147" si="38">$G131</f>
        <v>0</v>
      </c>
      <c r="BA147" s="447">
        <f t="shared" si="38"/>
        <v>0</v>
      </c>
      <c r="BB147" s="447">
        <f t="shared" si="38"/>
        <v>0</v>
      </c>
      <c r="BC147" s="447">
        <f t="shared" si="38"/>
        <v>0</v>
      </c>
      <c r="BD147" s="447">
        <f t="shared" si="38"/>
        <v>0</v>
      </c>
      <c r="BE147" s="447">
        <f t="shared" si="38"/>
        <v>0</v>
      </c>
      <c r="BF147" s="447">
        <f t="shared" si="38"/>
        <v>0</v>
      </c>
      <c r="BG147" s="447">
        <f t="shared" si="38"/>
        <v>0</v>
      </c>
      <c r="BH147" s="447">
        <f t="shared" si="38"/>
        <v>0</v>
      </c>
      <c r="BI147" s="447">
        <f t="shared" si="38"/>
        <v>0</v>
      </c>
      <c r="BJ147" s="447">
        <f t="shared" si="38"/>
        <v>0</v>
      </c>
      <c r="BK147" s="447">
        <f t="shared" si="38"/>
        <v>0</v>
      </c>
      <c r="BL147" s="448"/>
      <c r="BM147" s="449"/>
      <c r="BN147" s="449"/>
      <c r="BO147" s="296"/>
      <c r="BP147" s="296"/>
      <c r="BQ147" s="296"/>
      <c r="BR147" s="296"/>
      <c r="BS147" s="296"/>
      <c r="BT147" s="296"/>
      <c r="BU147" s="296"/>
      <c r="BV147" s="296"/>
      <c r="BW147" s="138"/>
      <c r="BX147" s="138"/>
      <c r="BY147" s="138"/>
      <c r="BZ147" s="138"/>
    </row>
    <row r="148" spans="1:78" s="1" customFormat="1" ht="17.100000000000001" customHeight="1" outlineLevel="1" x14ac:dyDescent="0.25">
      <c r="A148" s="1496"/>
      <c r="B148" s="450" t="s">
        <v>295</v>
      </c>
      <c r="C148" s="440">
        <v>0</v>
      </c>
      <c r="D148" s="441">
        <f t="shared" ref="D148:AI148" si="39">D146*D147</f>
        <v>0</v>
      </c>
      <c r="E148" s="441">
        <f t="shared" si="39"/>
        <v>0</v>
      </c>
      <c r="F148" s="441">
        <f t="shared" si="39"/>
        <v>0</v>
      </c>
      <c r="G148" s="441">
        <f t="shared" si="39"/>
        <v>0</v>
      </c>
      <c r="H148" s="441">
        <f t="shared" si="39"/>
        <v>0</v>
      </c>
      <c r="I148" s="441">
        <f t="shared" si="39"/>
        <v>0</v>
      </c>
      <c r="J148" s="441">
        <f t="shared" si="39"/>
        <v>0</v>
      </c>
      <c r="K148" s="441">
        <f t="shared" si="39"/>
        <v>0</v>
      </c>
      <c r="L148" s="441">
        <f t="shared" si="39"/>
        <v>0</v>
      </c>
      <c r="M148" s="441">
        <f t="shared" si="39"/>
        <v>0</v>
      </c>
      <c r="N148" s="441">
        <f t="shared" si="39"/>
        <v>0</v>
      </c>
      <c r="O148" s="441">
        <f t="shared" si="39"/>
        <v>0</v>
      </c>
      <c r="P148" s="441">
        <f t="shared" si="39"/>
        <v>0</v>
      </c>
      <c r="Q148" s="441">
        <f t="shared" si="39"/>
        <v>0</v>
      </c>
      <c r="R148" s="441">
        <f t="shared" si="39"/>
        <v>0</v>
      </c>
      <c r="S148" s="441">
        <f t="shared" si="39"/>
        <v>0</v>
      </c>
      <c r="T148" s="441">
        <f t="shared" si="39"/>
        <v>0</v>
      </c>
      <c r="U148" s="441">
        <f t="shared" si="39"/>
        <v>0</v>
      </c>
      <c r="V148" s="441">
        <f t="shared" si="39"/>
        <v>0</v>
      </c>
      <c r="W148" s="441">
        <f t="shared" si="39"/>
        <v>0</v>
      </c>
      <c r="X148" s="441">
        <f t="shared" si="39"/>
        <v>0</v>
      </c>
      <c r="Y148" s="441">
        <f t="shared" si="39"/>
        <v>0</v>
      </c>
      <c r="Z148" s="441">
        <f t="shared" si="39"/>
        <v>0</v>
      </c>
      <c r="AA148" s="441">
        <f t="shared" si="39"/>
        <v>0</v>
      </c>
      <c r="AB148" s="441">
        <f t="shared" si="39"/>
        <v>0</v>
      </c>
      <c r="AC148" s="441">
        <f t="shared" si="39"/>
        <v>0</v>
      </c>
      <c r="AD148" s="441">
        <f t="shared" si="39"/>
        <v>0</v>
      </c>
      <c r="AE148" s="441">
        <f t="shared" si="39"/>
        <v>0</v>
      </c>
      <c r="AF148" s="441">
        <f t="shared" si="39"/>
        <v>0</v>
      </c>
      <c r="AG148" s="441">
        <f t="shared" si="39"/>
        <v>0</v>
      </c>
      <c r="AH148" s="441">
        <f t="shared" si="39"/>
        <v>0</v>
      </c>
      <c r="AI148" s="441">
        <f t="shared" si="39"/>
        <v>0</v>
      </c>
      <c r="AJ148" s="441">
        <f t="shared" ref="AJ148:BO148" si="40">AJ146*AJ147</f>
        <v>0</v>
      </c>
      <c r="AK148" s="441">
        <f t="shared" si="40"/>
        <v>0</v>
      </c>
      <c r="AL148" s="441">
        <f t="shared" si="40"/>
        <v>0</v>
      </c>
      <c r="AM148" s="441">
        <f t="shared" si="40"/>
        <v>0</v>
      </c>
      <c r="AN148" s="441">
        <f t="shared" si="40"/>
        <v>0</v>
      </c>
      <c r="AO148" s="441">
        <f t="shared" si="40"/>
        <v>0</v>
      </c>
      <c r="AP148" s="441">
        <f t="shared" si="40"/>
        <v>0</v>
      </c>
      <c r="AQ148" s="441">
        <f t="shared" si="40"/>
        <v>0</v>
      </c>
      <c r="AR148" s="441">
        <f t="shared" si="40"/>
        <v>0</v>
      </c>
      <c r="AS148" s="441">
        <f t="shared" si="40"/>
        <v>0</v>
      </c>
      <c r="AT148" s="441">
        <f t="shared" si="40"/>
        <v>0</v>
      </c>
      <c r="AU148" s="441">
        <f t="shared" si="40"/>
        <v>0</v>
      </c>
      <c r="AV148" s="441">
        <f t="shared" si="40"/>
        <v>0</v>
      </c>
      <c r="AW148" s="441">
        <f t="shared" si="40"/>
        <v>0</v>
      </c>
      <c r="AX148" s="441">
        <f t="shared" si="40"/>
        <v>0</v>
      </c>
      <c r="AY148" s="441">
        <f t="shared" si="40"/>
        <v>0</v>
      </c>
      <c r="AZ148" s="441">
        <f t="shared" si="40"/>
        <v>0</v>
      </c>
      <c r="BA148" s="441">
        <f t="shared" si="40"/>
        <v>0</v>
      </c>
      <c r="BB148" s="441">
        <f t="shared" si="40"/>
        <v>0</v>
      </c>
      <c r="BC148" s="441">
        <f t="shared" si="40"/>
        <v>0</v>
      </c>
      <c r="BD148" s="441">
        <f t="shared" si="40"/>
        <v>0</v>
      </c>
      <c r="BE148" s="441">
        <f t="shared" si="40"/>
        <v>0</v>
      </c>
      <c r="BF148" s="441">
        <f t="shared" si="40"/>
        <v>0</v>
      </c>
      <c r="BG148" s="441">
        <f t="shared" si="40"/>
        <v>0</v>
      </c>
      <c r="BH148" s="441">
        <f t="shared" si="40"/>
        <v>0</v>
      </c>
      <c r="BI148" s="441">
        <f t="shared" si="40"/>
        <v>0</v>
      </c>
      <c r="BJ148" s="441">
        <f t="shared" si="40"/>
        <v>0</v>
      </c>
      <c r="BK148" s="441">
        <f t="shared" si="40"/>
        <v>0</v>
      </c>
      <c r="BL148" s="451"/>
      <c r="BM148" s="452"/>
      <c r="BN148" s="452"/>
      <c r="BO148" s="160"/>
      <c r="BP148" s="160"/>
      <c r="BQ148" s="138"/>
      <c r="BR148" s="138"/>
      <c r="BS148" s="138"/>
      <c r="BT148" s="138"/>
      <c r="BU148" s="138"/>
      <c r="BV148" s="138"/>
      <c r="BW148" s="138"/>
      <c r="BX148" s="138"/>
      <c r="BY148" s="138"/>
      <c r="BZ148" s="138"/>
    </row>
    <row r="149" spans="1:78" s="1" customFormat="1" ht="17.100000000000001" customHeight="1" outlineLevel="1" x14ac:dyDescent="0.25">
      <c r="A149" s="1497"/>
      <c r="B149" s="450" t="s">
        <v>296</v>
      </c>
      <c r="C149" s="453">
        <v>0</v>
      </c>
      <c r="D149" s="454">
        <f t="shared" ref="D149:AI149" si="41">D148*existencias_A</f>
        <v>0</v>
      </c>
      <c r="E149" s="454">
        <f t="shared" si="41"/>
        <v>0</v>
      </c>
      <c r="F149" s="454">
        <f t="shared" si="41"/>
        <v>0</v>
      </c>
      <c r="G149" s="454">
        <f t="shared" si="41"/>
        <v>0</v>
      </c>
      <c r="H149" s="454">
        <f t="shared" si="41"/>
        <v>0</v>
      </c>
      <c r="I149" s="454">
        <f t="shared" si="41"/>
        <v>0</v>
      </c>
      <c r="J149" s="454">
        <f t="shared" si="41"/>
        <v>0</v>
      </c>
      <c r="K149" s="454">
        <f t="shared" si="41"/>
        <v>0</v>
      </c>
      <c r="L149" s="454">
        <f t="shared" si="41"/>
        <v>0</v>
      </c>
      <c r="M149" s="454">
        <f t="shared" si="41"/>
        <v>0</v>
      </c>
      <c r="N149" s="454">
        <f t="shared" si="41"/>
        <v>0</v>
      </c>
      <c r="O149" s="454">
        <f t="shared" si="41"/>
        <v>0</v>
      </c>
      <c r="P149" s="455">
        <f t="shared" si="41"/>
        <v>0</v>
      </c>
      <c r="Q149" s="454">
        <f t="shared" si="41"/>
        <v>0</v>
      </c>
      <c r="R149" s="454">
        <f t="shared" si="41"/>
        <v>0</v>
      </c>
      <c r="S149" s="454">
        <f t="shared" si="41"/>
        <v>0</v>
      </c>
      <c r="T149" s="454">
        <f t="shared" si="41"/>
        <v>0</v>
      </c>
      <c r="U149" s="454">
        <f t="shared" si="41"/>
        <v>0</v>
      </c>
      <c r="V149" s="454">
        <f t="shared" si="41"/>
        <v>0</v>
      </c>
      <c r="W149" s="454">
        <f t="shared" si="41"/>
        <v>0</v>
      </c>
      <c r="X149" s="454">
        <f t="shared" si="41"/>
        <v>0</v>
      </c>
      <c r="Y149" s="454">
        <f t="shared" si="41"/>
        <v>0</v>
      </c>
      <c r="Z149" s="454">
        <f t="shared" si="41"/>
        <v>0</v>
      </c>
      <c r="AA149" s="454">
        <f t="shared" si="41"/>
        <v>0</v>
      </c>
      <c r="AB149" s="455">
        <f t="shared" si="41"/>
        <v>0</v>
      </c>
      <c r="AC149" s="454">
        <f t="shared" si="41"/>
        <v>0</v>
      </c>
      <c r="AD149" s="454">
        <f t="shared" si="41"/>
        <v>0</v>
      </c>
      <c r="AE149" s="454">
        <f t="shared" si="41"/>
        <v>0</v>
      </c>
      <c r="AF149" s="454">
        <f t="shared" si="41"/>
        <v>0</v>
      </c>
      <c r="AG149" s="454">
        <f t="shared" si="41"/>
        <v>0</v>
      </c>
      <c r="AH149" s="454">
        <f t="shared" si="41"/>
        <v>0</v>
      </c>
      <c r="AI149" s="454">
        <f t="shared" si="41"/>
        <v>0</v>
      </c>
      <c r="AJ149" s="454">
        <f t="shared" ref="AJ149:BO149" si="42">AJ148*existencias_A</f>
        <v>0</v>
      </c>
      <c r="AK149" s="454">
        <f t="shared" si="42"/>
        <v>0</v>
      </c>
      <c r="AL149" s="454">
        <f t="shared" si="42"/>
        <v>0</v>
      </c>
      <c r="AM149" s="454">
        <f t="shared" si="42"/>
        <v>0</v>
      </c>
      <c r="AN149" s="455">
        <f t="shared" si="42"/>
        <v>0</v>
      </c>
      <c r="AO149" s="454">
        <f t="shared" si="42"/>
        <v>0</v>
      </c>
      <c r="AP149" s="454">
        <f t="shared" si="42"/>
        <v>0</v>
      </c>
      <c r="AQ149" s="454">
        <f t="shared" si="42"/>
        <v>0</v>
      </c>
      <c r="AR149" s="454">
        <f t="shared" si="42"/>
        <v>0</v>
      </c>
      <c r="AS149" s="454">
        <f t="shared" si="42"/>
        <v>0</v>
      </c>
      <c r="AT149" s="454">
        <f t="shared" si="42"/>
        <v>0</v>
      </c>
      <c r="AU149" s="454">
        <f t="shared" si="42"/>
        <v>0</v>
      </c>
      <c r="AV149" s="454">
        <f t="shared" si="42"/>
        <v>0</v>
      </c>
      <c r="AW149" s="454">
        <f t="shared" si="42"/>
        <v>0</v>
      </c>
      <c r="AX149" s="454">
        <f t="shared" si="42"/>
        <v>0</v>
      </c>
      <c r="AY149" s="454">
        <f t="shared" si="42"/>
        <v>0</v>
      </c>
      <c r="AZ149" s="455">
        <f t="shared" si="42"/>
        <v>0</v>
      </c>
      <c r="BA149" s="454">
        <f t="shared" si="42"/>
        <v>0</v>
      </c>
      <c r="BB149" s="454">
        <f t="shared" si="42"/>
        <v>0</v>
      </c>
      <c r="BC149" s="454">
        <f t="shared" si="42"/>
        <v>0</v>
      </c>
      <c r="BD149" s="454">
        <f t="shared" si="42"/>
        <v>0</v>
      </c>
      <c r="BE149" s="454">
        <f t="shared" si="42"/>
        <v>0</v>
      </c>
      <c r="BF149" s="454">
        <f t="shared" si="42"/>
        <v>0</v>
      </c>
      <c r="BG149" s="454">
        <f t="shared" si="42"/>
        <v>0</v>
      </c>
      <c r="BH149" s="454">
        <f t="shared" si="42"/>
        <v>0</v>
      </c>
      <c r="BI149" s="454">
        <f t="shared" si="42"/>
        <v>0</v>
      </c>
      <c r="BJ149" s="454">
        <f t="shared" si="42"/>
        <v>0</v>
      </c>
      <c r="BK149" s="454">
        <f t="shared" si="42"/>
        <v>0</v>
      </c>
      <c r="BL149" s="451"/>
      <c r="BM149" s="452"/>
      <c r="BN149" s="452"/>
      <c r="BO149" s="160"/>
      <c r="BP149" s="160"/>
      <c r="BQ149" s="138"/>
      <c r="BR149" s="138"/>
      <c r="BS149" s="138"/>
      <c r="BT149" s="138"/>
      <c r="BU149" s="138"/>
      <c r="BV149" s="138"/>
      <c r="BW149" s="138"/>
      <c r="BX149" s="138"/>
      <c r="BY149" s="138"/>
      <c r="BZ149" s="138"/>
    </row>
    <row r="150" spans="1:78" s="6" customFormat="1" ht="32.1" customHeight="1" outlineLevel="1" x14ac:dyDescent="0.25">
      <c r="A150" s="1495" t="s">
        <v>245</v>
      </c>
      <c r="B150" s="426" t="s">
        <v>297</v>
      </c>
      <c r="C150" s="456">
        <v>0</v>
      </c>
      <c r="D150" s="113">
        <f t="shared" ref="D150:O150" si="43">SOM1B/12</f>
        <v>0</v>
      </c>
      <c r="E150" s="113">
        <f t="shared" si="43"/>
        <v>0</v>
      </c>
      <c r="F150" s="113">
        <f t="shared" si="43"/>
        <v>0</v>
      </c>
      <c r="G150" s="113">
        <f t="shared" si="43"/>
        <v>0</v>
      </c>
      <c r="H150" s="113">
        <f t="shared" si="43"/>
        <v>0</v>
      </c>
      <c r="I150" s="113">
        <f t="shared" si="43"/>
        <v>0</v>
      </c>
      <c r="J150" s="113">
        <f t="shared" si="43"/>
        <v>0</v>
      </c>
      <c r="K150" s="113">
        <f t="shared" si="43"/>
        <v>0</v>
      </c>
      <c r="L150" s="113">
        <f t="shared" si="43"/>
        <v>0</v>
      </c>
      <c r="M150" s="113">
        <f t="shared" si="43"/>
        <v>0</v>
      </c>
      <c r="N150" s="113">
        <f t="shared" si="43"/>
        <v>0</v>
      </c>
      <c r="O150" s="113">
        <f t="shared" si="43"/>
        <v>0</v>
      </c>
      <c r="P150" s="113">
        <f t="shared" ref="P150:AA150" si="44">SOM2B/12</f>
        <v>0</v>
      </c>
      <c r="Q150" s="113">
        <f t="shared" si="44"/>
        <v>0</v>
      </c>
      <c r="R150" s="113">
        <f t="shared" si="44"/>
        <v>0</v>
      </c>
      <c r="S150" s="113">
        <f t="shared" si="44"/>
        <v>0</v>
      </c>
      <c r="T150" s="113">
        <f t="shared" si="44"/>
        <v>0</v>
      </c>
      <c r="U150" s="113">
        <f t="shared" si="44"/>
        <v>0</v>
      </c>
      <c r="V150" s="113">
        <f t="shared" si="44"/>
        <v>0</v>
      </c>
      <c r="W150" s="113">
        <f t="shared" si="44"/>
        <v>0</v>
      </c>
      <c r="X150" s="113">
        <f t="shared" si="44"/>
        <v>0</v>
      </c>
      <c r="Y150" s="113">
        <f t="shared" si="44"/>
        <v>0</v>
      </c>
      <c r="Z150" s="113">
        <f t="shared" si="44"/>
        <v>0</v>
      </c>
      <c r="AA150" s="113">
        <f t="shared" si="44"/>
        <v>0</v>
      </c>
      <c r="AB150" s="113">
        <f t="shared" ref="AB150:AM150" si="45">SOM3B/12</f>
        <v>0</v>
      </c>
      <c r="AC150" s="113">
        <f t="shared" si="45"/>
        <v>0</v>
      </c>
      <c r="AD150" s="113">
        <f t="shared" si="45"/>
        <v>0</v>
      </c>
      <c r="AE150" s="113">
        <f t="shared" si="45"/>
        <v>0</v>
      </c>
      <c r="AF150" s="113">
        <f t="shared" si="45"/>
        <v>0</v>
      </c>
      <c r="AG150" s="113">
        <f t="shared" si="45"/>
        <v>0</v>
      </c>
      <c r="AH150" s="113">
        <f t="shared" si="45"/>
        <v>0</v>
      </c>
      <c r="AI150" s="113">
        <f t="shared" si="45"/>
        <v>0</v>
      </c>
      <c r="AJ150" s="113">
        <f t="shared" si="45"/>
        <v>0</v>
      </c>
      <c r="AK150" s="113">
        <f t="shared" si="45"/>
        <v>0</v>
      </c>
      <c r="AL150" s="113">
        <f t="shared" si="45"/>
        <v>0</v>
      </c>
      <c r="AM150" s="113">
        <f t="shared" si="45"/>
        <v>0</v>
      </c>
      <c r="AN150" s="113">
        <f t="shared" ref="AN150:AY150" si="46">SOM4B/12</f>
        <v>0</v>
      </c>
      <c r="AO150" s="113">
        <f t="shared" si="46"/>
        <v>0</v>
      </c>
      <c r="AP150" s="113">
        <f t="shared" si="46"/>
        <v>0</v>
      </c>
      <c r="AQ150" s="113">
        <f t="shared" si="46"/>
        <v>0</v>
      </c>
      <c r="AR150" s="113">
        <f t="shared" si="46"/>
        <v>0</v>
      </c>
      <c r="AS150" s="113">
        <f t="shared" si="46"/>
        <v>0</v>
      </c>
      <c r="AT150" s="113">
        <f t="shared" si="46"/>
        <v>0</v>
      </c>
      <c r="AU150" s="113">
        <f t="shared" si="46"/>
        <v>0</v>
      </c>
      <c r="AV150" s="113">
        <f t="shared" si="46"/>
        <v>0</v>
      </c>
      <c r="AW150" s="113">
        <f t="shared" si="46"/>
        <v>0</v>
      </c>
      <c r="AX150" s="113">
        <f t="shared" si="46"/>
        <v>0</v>
      </c>
      <c r="AY150" s="113">
        <f t="shared" si="46"/>
        <v>0</v>
      </c>
      <c r="AZ150" s="113">
        <f t="shared" ref="AZ150:BK150" si="47">SOM5B/12</f>
        <v>0</v>
      </c>
      <c r="BA150" s="113">
        <f t="shared" si="47"/>
        <v>0</v>
      </c>
      <c r="BB150" s="113">
        <f t="shared" si="47"/>
        <v>0</v>
      </c>
      <c r="BC150" s="113">
        <f t="shared" si="47"/>
        <v>0</v>
      </c>
      <c r="BD150" s="113">
        <f t="shared" si="47"/>
        <v>0</v>
      </c>
      <c r="BE150" s="113">
        <f t="shared" si="47"/>
        <v>0</v>
      </c>
      <c r="BF150" s="113">
        <f t="shared" si="47"/>
        <v>0</v>
      </c>
      <c r="BG150" s="113">
        <f t="shared" si="47"/>
        <v>0</v>
      </c>
      <c r="BH150" s="113">
        <f t="shared" si="47"/>
        <v>0</v>
      </c>
      <c r="BI150" s="113">
        <f t="shared" si="47"/>
        <v>0</v>
      </c>
      <c r="BJ150" s="113">
        <f t="shared" si="47"/>
        <v>0</v>
      </c>
      <c r="BK150" s="113">
        <f t="shared" si="47"/>
        <v>0</v>
      </c>
      <c r="BL150" s="428"/>
      <c r="BM150" s="429"/>
      <c r="BN150" s="429"/>
      <c r="BO150" s="430"/>
      <c r="BP150" s="430"/>
      <c r="BQ150" s="138"/>
      <c r="BR150" s="138"/>
      <c r="BS150" s="138"/>
      <c r="BT150" s="138"/>
      <c r="BU150" s="138"/>
      <c r="BV150" s="138"/>
      <c r="BW150" s="138"/>
      <c r="BX150" s="138"/>
      <c r="BY150" s="138"/>
      <c r="BZ150" s="138"/>
    </row>
    <row r="151" spans="1:78" s="6" customFormat="1" outlineLevel="1" x14ac:dyDescent="0.25">
      <c r="A151" s="1496"/>
      <c r="B151" s="431" t="s">
        <v>298</v>
      </c>
      <c r="C151" s="457"/>
      <c r="D151" s="72"/>
      <c r="E151" s="72"/>
      <c r="F151" s="72"/>
      <c r="G151" s="72"/>
      <c r="H151" s="72"/>
      <c r="I151" s="72"/>
      <c r="J151" s="72"/>
      <c r="K151" s="72"/>
      <c r="L151" s="72"/>
      <c r="M151" s="72"/>
      <c r="N151" s="72"/>
      <c r="O151" s="458">
        <f>SUM(D150:O150)</f>
        <v>0</v>
      </c>
      <c r="P151" s="72"/>
      <c r="Q151" s="72"/>
      <c r="R151" s="72"/>
      <c r="S151" s="72"/>
      <c r="T151" s="72"/>
      <c r="U151" s="72"/>
      <c r="V151" s="72"/>
      <c r="W151" s="72"/>
      <c r="X151" s="72"/>
      <c r="Y151" s="72"/>
      <c r="Z151" s="72"/>
      <c r="AA151" s="458">
        <f>SUM(P150:AA150)</f>
        <v>0</v>
      </c>
      <c r="AB151" s="72"/>
      <c r="AC151" s="72"/>
      <c r="AD151" s="72"/>
      <c r="AE151" s="72"/>
      <c r="AF151" s="72"/>
      <c r="AG151" s="72"/>
      <c r="AH151" s="72"/>
      <c r="AI151" s="72"/>
      <c r="AJ151" s="72"/>
      <c r="AK151" s="72"/>
      <c r="AL151" s="72"/>
      <c r="AM151" s="458">
        <f>SUM(AB150:AM150)</f>
        <v>0</v>
      </c>
      <c r="AN151" s="72"/>
      <c r="AO151" s="72"/>
      <c r="AP151" s="72"/>
      <c r="AQ151" s="72"/>
      <c r="AR151" s="72"/>
      <c r="AS151" s="72"/>
      <c r="AT151" s="72"/>
      <c r="AU151" s="72"/>
      <c r="AV151" s="72"/>
      <c r="AW151" s="72"/>
      <c r="AX151" s="72"/>
      <c r="AY151" s="458">
        <f>SUM(AN150:AY150)</f>
        <v>0</v>
      </c>
      <c r="AZ151" s="72"/>
      <c r="BA151" s="72"/>
      <c r="BB151" s="72"/>
      <c r="BC151" s="72"/>
      <c r="BD151" s="72"/>
      <c r="BE151" s="72"/>
      <c r="BF151" s="72"/>
      <c r="BG151" s="72"/>
      <c r="BH151" s="72"/>
      <c r="BI151" s="72"/>
      <c r="BJ151" s="72"/>
      <c r="BK151" s="458">
        <f>SUM(AZ150:BK150)</f>
        <v>0</v>
      </c>
      <c r="BL151" s="428"/>
      <c r="BM151" s="429"/>
      <c r="BN151" s="429"/>
      <c r="BO151" s="430"/>
      <c r="BP151" s="430"/>
      <c r="BQ151" s="138"/>
      <c r="BR151" s="138"/>
      <c r="BS151" s="138"/>
      <c r="BT151" s="138"/>
      <c r="BU151" s="138"/>
      <c r="BV151" s="138"/>
      <c r="BW151" s="138"/>
      <c r="BX151" s="138"/>
      <c r="BY151" s="138"/>
      <c r="BZ151" s="138"/>
    </row>
    <row r="152" spans="1:78" s="6" customFormat="1" outlineLevel="1" x14ac:dyDescent="0.25">
      <c r="A152" s="1496"/>
      <c r="B152" s="434" t="s">
        <v>299</v>
      </c>
      <c r="C152" s="459">
        <v>0</v>
      </c>
      <c r="D152" s="460">
        <f>C123</f>
        <v>0</v>
      </c>
      <c r="E152" s="460">
        <f t="shared" ref="E152:O152" si="48">D152</f>
        <v>0</v>
      </c>
      <c r="F152" s="460">
        <f t="shared" si="48"/>
        <v>0</v>
      </c>
      <c r="G152" s="460">
        <f t="shared" si="48"/>
        <v>0</v>
      </c>
      <c r="H152" s="460">
        <f t="shared" si="48"/>
        <v>0</v>
      </c>
      <c r="I152" s="460">
        <f t="shared" si="48"/>
        <v>0</v>
      </c>
      <c r="J152" s="460">
        <f t="shared" si="48"/>
        <v>0</v>
      </c>
      <c r="K152" s="460">
        <f t="shared" si="48"/>
        <v>0</v>
      </c>
      <c r="L152" s="460">
        <f t="shared" si="48"/>
        <v>0</v>
      </c>
      <c r="M152" s="460">
        <f t="shared" si="48"/>
        <v>0</v>
      </c>
      <c r="N152" s="460">
        <f t="shared" si="48"/>
        <v>0</v>
      </c>
      <c r="O152" s="460">
        <f t="shared" si="48"/>
        <v>0</v>
      </c>
      <c r="P152" s="461">
        <f>D123</f>
        <v>0</v>
      </c>
      <c r="Q152" s="460">
        <f t="shared" ref="Q152:AA152" si="49">P152</f>
        <v>0</v>
      </c>
      <c r="R152" s="460">
        <f t="shared" si="49"/>
        <v>0</v>
      </c>
      <c r="S152" s="460">
        <f t="shared" si="49"/>
        <v>0</v>
      </c>
      <c r="T152" s="460">
        <f t="shared" si="49"/>
        <v>0</v>
      </c>
      <c r="U152" s="460">
        <f t="shared" si="49"/>
        <v>0</v>
      </c>
      <c r="V152" s="460">
        <f t="shared" si="49"/>
        <v>0</v>
      </c>
      <c r="W152" s="460">
        <f t="shared" si="49"/>
        <v>0</v>
      </c>
      <c r="X152" s="460">
        <f t="shared" si="49"/>
        <v>0</v>
      </c>
      <c r="Y152" s="460">
        <f t="shared" si="49"/>
        <v>0</v>
      </c>
      <c r="Z152" s="460">
        <f t="shared" si="49"/>
        <v>0</v>
      </c>
      <c r="AA152" s="460">
        <f t="shared" si="49"/>
        <v>0</v>
      </c>
      <c r="AB152" s="461">
        <f>E123</f>
        <v>0</v>
      </c>
      <c r="AC152" s="460">
        <f t="shared" ref="AC152:AM152" si="50">AB152</f>
        <v>0</v>
      </c>
      <c r="AD152" s="460">
        <f t="shared" si="50"/>
        <v>0</v>
      </c>
      <c r="AE152" s="460">
        <f t="shared" si="50"/>
        <v>0</v>
      </c>
      <c r="AF152" s="460">
        <f t="shared" si="50"/>
        <v>0</v>
      </c>
      <c r="AG152" s="460">
        <f t="shared" si="50"/>
        <v>0</v>
      </c>
      <c r="AH152" s="460">
        <f t="shared" si="50"/>
        <v>0</v>
      </c>
      <c r="AI152" s="460">
        <f t="shared" si="50"/>
        <v>0</v>
      </c>
      <c r="AJ152" s="460">
        <f t="shared" si="50"/>
        <v>0</v>
      </c>
      <c r="AK152" s="460">
        <f t="shared" si="50"/>
        <v>0</v>
      </c>
      <c r="AL152" s="460">
        <f t="shared" si="50"/>
        <v>0</v>
      </c>
      <c r="AM152" s="460">
        <f t="shared" si="50"/>
        <v>0</v>
      </c>
      <c r="AN152" s="461">
        <f>F123</f>
        <v>0</v>
      </c>
      <c r="AO152" s="460">
        <f t="shared" ref="AO152:AY152" si="51">AN152</f>
        <v>0</v>
      </c>
      <c r="AP152" s="460">
        <f t="shared" si="51"/>
        <v>0</v>
      </c>
      <c r="AQ152" s="460">
        <f t="shared" si="51"/>
        <v>0</v>
      </c>
      <c r="AR152" s="460">
        <f t="shared" si="51"/>
        <v>0</v>
      </c>
      <c r="AS152" s="460">
        <f t="shared" si="51"/>
        <v>0</v>
      </c>
      <c r="AT152" s="460">
        <f t="shared" si="51"/>
        <v>0</v>
      </c>
      <c r="AU152" s="460">
        <f t="shared" si="51"/>
        <v>0</v>
      </c>
      <c r="AV152" s="460">
        <f t="shared" si="51"/>
        <v>0</v>
      </c>
      <c r="AW152" s="460">
        <f t="shared" si="51"/>
        <v>0</v>
      </c>
      <c r="AX152" s="460">
        <f t="shared" si="51"/>
        <v>0</v>
      </c>
      <c r="AY152" s="460">
        <f t="shared" si="51"/>
        <v>0</v>
      </c>
      <c r="AZ152" s="461">
        <f>G123</f>
        <v>0</v>
      </c>
      <c r="BA152" s="460">
        <f t="shared" ref="BA152:BK152" si="52">AZ152</f>
        <v>0</v>
      </c>
      <c r="BB152" s="460">
        <f t="shared" si="52"/>
        <v>0</v>
      </c>
      <c r="BC152" s="460">
        <f t="shared" si="52"/>
        <v>0</v>
      </c>
      <c r="BD152" s="460">
        <f t="shared" si="52"/>
        <v>0</v>
      </c>
      <c r="BE152" s="460">
        <f t="shared" si="52"/>
        <v>0</v>
      </c>
      <c r="BF152" s="460">
        <f t="shared" si="52"/>
        <v>0</v>
      </c>
      <c r="BG152" s="460">
        <f t="shared" si="52"/>
        <v>0</v>
      </c>
      <c r="BH152" s="460">
        <f t="shared" si="52"/>
        <v>0</v>
      </c>
      <c r="BI152" s="460">
        <f t="shared" si="52"/>
        <v>0</v>
      </c>
      <c r="BJ152" s="460">
        <f t="shared" si="52"/>
        <v>0</v>
      </c>
      <c r="BK152" s="460">
        <f t="shared" si="52"/>
        <v>0</v>
      </c>
      <c r="BL152" s="438"/>
      <c r="BM152" s="294"/>
      <c r="BN152" s="294"/>
      <c r="BO152" s="296"/>
      <c r="BP152" s="296"/>
      <c r="BQ152" s="296"/>
      <c r="BR152" s="296"/>
      <c r="BS152" s="296"/>
      <c r="BT152" s="296"/>
      <c r="BU152" s="296"/>
      <c r="BV152" s="296"/>
      <c r="BW152" s="138"/>
      <c r="BX152" s="138"/>
      <c r="BY152" s="138"/>
      <c r="BZ152" s="138"/>
    </row>
    <row r="153" spans="1:78" s="6" customFormat="1" outlineLevel="1" x14ac:dyDescent="0.25">
      <c r="A153" s="1496"/>
      <c r="B153" s="439" t="s">
        <v>300</v>
      </c>
      <c r="C153" s="453">
        <v>0</v>
      </c>
      <c r="D153" s="454">
        <f t="shared" ref="D153:AI153" si="53">D150*D152</f>
        <v>0</v>
      </c>
      <c r="E153" s="454">
        <f t="shared" si="53"/>
        <v>0</v>
      </c>
      <c r="F153" s="454">
        <f t="shared" si="53"/>
        <v>0</v>
      </c>
      <c r="G153" s="454">
        <f t="shared" si="53"/>
        <v>0</v>
      </c>
      <c r="H153" s="454">
        <f t="shared" si="53"/>
        <v>0</v>
      </c>
      <c r="I153" s="454">
        <f t="shared" si="53"/>
        <v>0</v>
      </c>
      <c r="J153" s="454">
        <f t="shared" si="53"/>
        <v>0</v>
      </c>
      <c r="K153" s="454">
        <f t="shared" si="53"/>
        <v>0</v>
      </c>
      <c r="L153" s="454">
        <f t="shared" si="53"/>
        <v>0</v>
      </c>
      <c r="M153" s="454">
        <f t="shared" si="53"/>
        <v>0</v>
      </c>
      <c r="N153" s="454">
        <f t="shared" si="53"/>
        <v>0</v>
      </c>
      <c r="O153" s="454">
        <f t="shared" si="53"/>
        <v>0</v>
      </c>
      <c r="P153" s="455">
        <f t="shared" si="53"/>
        <v>0</v>
      </c>
      <c r="Q153" s="454">
        <f t="shared" si="53"/>
        <v>0</v>
      </c>
      <c r="R153" s="454">
        <f t="shared" si="53"/>
        <v>0</v>
      </c>
      <c r="S153" s="454">
        <f t="shared" si="53"/>
        <v>0</v>
      </c>
      <c r="T153" s="454">
        <f t="shared" si="53"/>
        <v>0</v>
      </c>
      <c r="U153" s="454">
        <f t="shared" si="53"/>
        <v>0</v>
      </c>
      <c r="V153" s="454">
        <f t="shared" si="53"/>
        <v>0</v>
      </c>
      <c r="W153" s="454">
        <f t="shared" si="53"/>
        <v>0</v>
      </c>
      <c r="X153" s="454">
        <f t="shared" si="53"/>
        <v>0</v>
      </c>
      <c r="Y153" s="454">
        <f t="shared" si="53"/>
        <v>0</v>
      </c>
      <c r="Z153" s="454">
        <f t="shared" si="53"/>
        <v>0</v>
      </c>
      <c r="AA153" s="454">
        <f t="shared" si="53"/>
        <v>0</v>
      </c>
      <c r="AB153" s="455">
        <f t="shared" si="53"/>
        <v>0</v>
      </c>
      <c r="AC153" s="454">
        <f t="shared" si="53"/>
        <v>0</v>
      </c>
      <c r="AD153" s="454">
        <f t="shared" si="53"/>
        <v>0</v>
      </c>
      <c r="AE153" s="454">
        <f t="shared" si="53"/>
        <v>0</v>
      </c>
      <c r="AF153" s="454">
        <f t="shared" si="53"/>
        <v>0</v>
      </c>
      <c r="AG153" s="454">
        <f t="shared" si="53"/>
        <v>0</v>
      </c>
      <c r="AH153" s="454">
        <f t="shared" si="53"/>
        <v>0</v>
      </c>
      <c r="AI153" s="454">
        <f t="shared" si="53"/>
        <v>0</v>
      </c>
      <c r="AJ153" s="454">
        <f t="shared" ref="AJ153:BO153" si="54">AJ150*AJ152</f>
        <v>0</v>
      </c>
      <c r="AK153" s="454">
        <f t="shared" si="54"/>
        <v>0</v>
      </c>
      <c r="AL153" s="454">
        <f t="shared" si="54"/>
        <v>0</v>
      </c>
      <c r="AM153" s="454">
        <f t="shared" si="54"/>
        <v>0</v>
      </c>
      <c r="AN153" s="455">
        <f t="shared" si="54"/>
        <v>0</v>
      </c>
      <c r="AO153" s="454">
        <f t="shared" si="54"/>
        <v>0</v>
      </c>
      <c r="AP153" s="454">
        <f t="shared" si="54"/>
        <v>0</v>
      </c>
      <c r="AQ153" s="454">
        <f t="shared" si="54"/>
        <v>0</v>
      </c>
      <c r="AR153" s="454">
        <f t="shared" si="54"/>
        <v>0</v>
      </c>
      <c r="AS153" s="454">
        <f t="shared" si="54"/>
        <v>0</v>
      </c>
      <c r="AT153" s="454">
        <f t="shared" si="54"/>
        <v>0</v>
      </c>
      <c r="AU153" s="454">
        <f t="shared" si="54"/>
        <v>0</v>
      </c>
      <c r="AV153" s="454">
        <f t="shared" si="54"/>
        <v>0</v>
      </c>
      <c r="AW153" s="454">
        <f t="shared" si="54"/>
        <v>0</v>
      </c>
      <c r="AX153" s="454">
        <f t="shared" si="54"/>
        <v>0</v>
      </c>
      <c r="AY153" s="454">
        <f t="shared" si="54"/>
        <v>0</v>
      </c>
      <c r="AZ153" s="455">
        <f t="shared" si="54"/>
        <v>0</v>
      </c>
      <c r="BA153" s="454">
        <f t="shared" si="54"/>
        <v>0</v>
      </c>
      <c r="BB153" s="454">
        <f t="shared" si="54"/>
        <v>0</v>
      </c>
      <c r="BC153" s="454">
        <f t="shared" si="54"/>
        <v>0</v>
      </c>
      <c r="BD153" s="454">
        <f t="shared" si="54"/>
        <v>0</v>
      </c>
      <c r="BE153" s="454">
        <f t="shared" si="54"/>
        <v>0</v>
      </c>
      <c r="BF153" s="454">
        <f t="shared" si="54"/>
        <v>0</v>
      </c>
      <c r="BG153" s="454">
        <f t="shared" si="54"/>
        <v>0</v>
      </c>
      <c r="BH153" s="454">
        <f t="shared" si="54"/>
        <v>0</v>
      </c>
      <c r="BI153" s="454">
        <f t="shared" si="54"/>
        <v>0</v>
      </c>
      <c r="BJ153" s="454">
        <f t="shared" si="54"/>
        <v>0</v>
      </c>
      <c r="BK153" s="454">
        <f t="shared" si="54"/>
        <v>0</v>
      </c>
      <c r="BL153" s="443"/>
      <c r="BM153" s="444"/>
      <c r="BN153" s="444"/>
      <c r="BO153" s="430"/>
      <c r="BP153" s="430"/>
      <c r="BQ153" s="138"/>
      <c r="BR153" s="138"/>
      <c r="BS153" s="138"/>
      <c r="BT153" s="138"/>
      <c r="BU153" s="138"/>
      <c r="BV153" s="138"/>
      <c r="BW153" s="138"/>
      <c r="BX153" s="138"/>
      <c r="BY153" s="138"/>
      <c r="BZ153" s="138"/>
    </row>
    <row r="154" spans="1:78" s="6" customFormat="1" outlineLevel="1" x14ac:dyDescent="0.25">
      <c r="A154" s="1496"/>
      <c r="B154" s="434" t="s">
        <v>301</v>
      </c>
      <c r="C154" s="462">
        <v>0</v>
      </c>
      <c r="D154" s="463">
        <f t="shared" ref="D154:O154" si="55">$C135</f>
        <v>0</v>
      </c>
      <c r="E154" s="463">
        <f t="shared" si="55"/>
        <v>0</v>
      </c>
      <c r="F154" s="463">
        <f t="shared" si="55"/>
        <v>0</v>
      </c>
      <c r="G154" s="463">
        <f t="shared" si="55"/>
        <v>0</v>
      </c>
      <c r="H154" s="463">
        <f t="shared" si="55"/>
        <v>0</v>
      </c>
      <c r="I154" s="463">
        <f t="shared" si="55"/>
        <v>0</v>
      </c>
      <c r="J154" s="463">
        <f t="shared" si="55"/>
        <v>0</v>
      </c>
      <c r="K154" s="463">
        <f t="shared" si="55"/>
        <v>0</v>
      </c>
      <c r="L154" s="463">
        <f t="shared" si="55"/>
        <v>0</v>
      </c>
      <c r="M154" s="463">
        <f t="shared" si="55"/>
        <v>0</v>
      </c>
      <c r="N154" s="463">
        <f t="shared" si="55"/>
        <v>0</v>
      </c>
      <c r="O154" s="463">
        <f t="shared" si="55"/>
        <v>0</v>
      </c>
      <c r="P154" s="463">
        <f t="shared" ref="P154:AA154" si="56">$D135</f>
        <v>0</v>
      </c>
      <c r="Q154" s="463">
        <f t="shared" si="56"/>
        <v>0</v>
      </c>
      <c r="R154" s="463">
        <f t="shared" si="56"/>
        <v>0</v>
      </c>
      <c r="S154" s="463">
        <f t="shared" si="56"/>
        <v>0</v>
      </c>
      <c r="T154" s="463">
        <f t="shared" si="56"/>
        <v>0</v>
      </c>
      <c r="U154" s="463">
        <f t="shared" si="56"/>
        <v>0</v>
      </c>
      <c r="V154" s="463">
        <f t="shared" si="56"/>
        <v>0</v>
      </c>
      <c r="W154" s="463">
        <f t="shared" si="56"/>
        <v>0</v>
      </c>
      <c r="X154" s="463">
        <f t="shared" si="56"/>
        <v>0</v>
      </c>
      <c r="Y154" s="463">
        <f t="shared" si="56"/>
        <v>0</v>
      </c>
      <c r="Z154" s="463">
        <f t="shared" si="56"/>
        <v>0</v>
      </c>
      <c r="AA154" s="463">
        <f t="shared" si="56"/>
        <v>0</v>
      </c>
      <c r="AB154" s="463">
        <f t="shared" ref="AB154:AM154" si="57">$E135</f>
        <v>0</v>
      </c>
      <c r="AC154" s="463">
        <f t="shared" si="57"/>
        <v>0</v>
      </c>
      <c r="AD154" s="463">
        <f t="shared" si="57"/>
        <v>0</v>
      </c>
      <c r="AE154" s="463">
        <f t="shared" si="57"/>
        <v>0</v>
      </c>
      <c r="AF154" s="463">
        <f t="shared" si="57"/>
        <v>0</v>
      </c>
      <c r="AG154" s="463">
        <f t="shared" si="57"/>
        <v>0</v>
      </c>
      <c r="AH154" s="463">
        <f t="shared" si="57"/>
        <v>0</v>
      </c>
      <c r="AI154" s="463">
        <f t="shared" si="57"/>
        <v>0</v>
      </c>
      <c r="AJ154" s="463">
        <f t="shared" si="57"/>
        <v>0</v>
      </c>
      <c r="AK154" s="463">
        <f t="shared" si="57"/>
        <v>0</v>
      </c>
      <c r="AL154" s="463">
        <f t="shared" si="57"/>
        <v>0</v>
      </c>
      <c r="AM154" s="463">
        <f t="shared" si="57"/>
        <v>0</v>
      </c>
      <c r="AN154" s="463">
        <f t="shared" ref="AN154:AY154" si="58">$F135</f>
        <v>0</v>
      </c>
      <c r="AO154" s="463">
        <f t="shared" si="58"/>
        <v>0</v>
      </c>
      <c r="AP154" s="463">
        <f t="shared" si="58"/>
        <v>0</v>
      </c>
      <c r="AQ154" s="463">
        <f t="shared" si="58"/>
        <v>0</v>
      </c>
      <c r="AR154" s="463">
        <f t="shared" si="58"/>
        <v>0</v>
      </c>
      <c r="AS154" s="463">
        <f t="shared" si="58"/>
        <v>0</v>
      </c>
      <c r="AT154" s="463">
        <f t="shared" si="58"/>
        <v>0</v>
      </c>
      <c r="AU154" s="463">
        <f t="shared" si="58"/>
        <v>0</v>
      </c>
      <c r="AV154" s="463">
        <f t="shared" si="58"/>
        <v>0</v>
      </c>
      <c r="AW154" s="463">
        <f t="shared" si="58"/>
        <v>0</v>
      </c>
      <c r="AX154" s="463">
        <f t="shared" si="58"/>
        <v>0</v>
      </c>
      <c r="AY154" s="463">
        <f t="shared" si="58"/>
        <v>0</v>
      </c>
      <c r="AZ154" s="463">
        <f t="shared" ref="AZ154:BK154" si="59">$G135</f>
        <v>0</v>
      </c>
      <c r="BA154" s="463">
        <f t="shared" si="59"/>
        <v>0</v>
      </c>
      <c r="BB154" s="463">
        <f t="shared" si="59"/>
        <v>0</v>
      </c>
      <c r="BC154" s="463">
        <f t="shared" si="59"/>
        <v>0</v>
      </c>
      <c r="BD154" s="463">
        <f t="shared" si="59"/>
        <v>0</v>
      </c>
      <c r="BE154" s="463">
        <f t="shared" si="59"/>
        <v>0</v>
      </c>
      <c r="BF154" s="463">
        <f t="shared" si="59"/>
        <v>0</v>
      </c>
      <c r="BG154" s="463">
        <f t="shared" si="59"/>
        <v>0</v>
      </c>
      <c r="BH154" s="463">
        <f t="shared" si="59"/>
        <v>0</v>
      </c>
      <c r="BI154" s="463">
        <f t="shared" si="59"/>
        <v>0</v>
      </c>
      <c r="BJ154" s="463">
        <f t="shared" si="59"/>
        <v>0</v>
      </c>
      <c r="BK154" s="463">
        <f t="shared" si="59"/>
        <v>0</v>
      </c>
      <c r="BL154" s="448"/>
      <c r="BM154" s="449"/>
      <c r="BN154" s="449"/>
      <c r="BO154" s="296"/>
      <c r="BP154" s="296"/>
      <c r="BQ154" s="296"/>
      <c r="BR154" s="296"/>
      <c r="BS154" s="296"/>
      <c r="BT154" s="296"/>
      <c r="BU154" s="296"/>
      <c r="BV154" s="296"/>
      <c r="BW154" s="138"/>
      <c r="BX154" s="138"/>
      <c r="BY154" s="138"/>
      <c r="BZ154" s="138"/>
    </row>
    <row r="155" spans="1:78" s="1" customFormat="1" ht="17.100000000000001" customHeight="1" outlineLevel="1" x14ac:dyDescent="0.25">
      <c r="A155" s="1496"/>
      <c r="B155" s="450" t="s">
        <v>302</v>
      </c>
      <c r="C155" s="453">
        <v>0</v>
      </c>
      <c r="D155" s="454">
        <f t="shared" ref="D155:AI155" si="60">D153*D154</f>
        <v>0</v>
      </c>
      <c r="E155" s="454">
        <f t="shared" si="60"/>
        <v>0</v>
      </c>
      <c r="F155" s="454">
        <f t="shared" si="60"/>
        <v>0</v>
      </c>
      <c r="G155" s="454">
        <f t="shared" si="60"/>
        <v>0</v>
      </c>
      <c r="H155" s="454">
        <f t="shared" si="60"/>
        <v>0</v>
      </c>
      <c r="I155" s="454">
        <f t="shared" si="60"/>
        <v>0</v>
      </c>
      <c r="J155" s="454">
        <f t="shared" si="60"/>
        <v>0</v>
      </c>
      <c r="K155" s="454">
        <f t="shared" si="60"/>
        <v>0</v>
      </c>
      <c r="L155" s="454">
        <f t="shared" si="60"/>
        <v>0</v>
      </c>
      <c r="M155" s="454">
        <f t="shared" si="60"/>
        <v>0</v>
      </c>
      <c r="N155" s="454">
        <f t="shared" si="60"/>
        <v>0</v>
      </c>
      <c r="O155" s="454">
        <f t="shared" si="60"/>
        <v>0</v>
      </c>
      <c r="P155" s="454">
        <f t="shared" si="60"/>
        <v>0</v>
      </c>
      <c r="Q155" s="454">
        <f t="shared" si="60"/>
        <v>0</v>
      </c>
      <c r="R155" s="454">
        <f t="shared" si="60"/>
        <v>0</v>
      </c>
      <c r="S155" s="454">
        <f t="shared" si="60"/>
        <v>0</v>
      </c>
      <c r="T155" s="454">
        <f t="shared" si="60"/>
        <v>0</v>
      </c>
      <c r="U155" s="454">
        <f t="shared" si="60"/>
        <v>0</v>
      </c>
      <c r="V155" s="454">
        <f t="shared" si="60"/>
        <v>0</v>
      </c>
      <c r="W155" s="454">
        <f t="shared" si="60"/>
        <v>0</v>
      </c>
      <c r="X155" s="454">
        <f t="shared" si="60"/>
        <v>0</v>
      </c>
      <c r="Y155" s="454">
        <f t="shared" si="60"/>
        <v>0</v>
      </c>
      <c r="Z155" s="454">
        <f t="shared" si="60"/>
        <v>0</v>
      </c>
      <c r="AA155" s="454">
        <f t="shared" si="60"/>
        <v>0</v>
      </c>
      <c r="AB155" s="454">
        <f t="shared" si="60"/>
        <v>0</v>
      </c>
      <c r="AC155" s="454">
        <f t="shared" si="60"/>
        <v>0</v>
      </c>
      <c r="AD155" s="454">
        <f t="shared" si="60"/>
        <v>0</v>
      </c>
      <c r="AE155" s="454">
        <f t="shared" si="60"/>
        <v>0</v>
      </c>
      <c r="AF155" s="454">
        <f t="shared" si="60"/>
        <v>0</v>
      </c>
      <c r="AG155" s="454">
        <f t="shared" si="60"/>
        <v>0</v>
      </c>
      <c r="AH155" s="454">
        <f t="shared" si="60"/>
        <v>0</v>
      </c>
      <c r="AI155" s="454">
        <f t="shared" si="60"/>
        <v>0</v>
      </c>
      <c r="AJ155" s="454">
        <f t="shared" ref="AJ155:BO155" si="61">AJ153*AJ154</f>
        <v>0</v>
      </c>
      <c r="AK155" s="454">
        <f t="shared" si="61"/>
        <v>0</v>
      </c>
      <c r="AL155" s="454">
        <f t="shared" si="61"/>
        <v>0</v>
      </c>
      <c r="AM155" s="454">
        <f t="shared" si="61"/>
        <v>0</v>
      </c>
      <c r="AN155" s="454">
        <f t="shared" si="61"/>
        <v>0</v>
      </c>
      <c r="AO155" s="454">
        <f t="shared" si="61"/>
        <v>0</v>
      </c>
      <c r="AP155" s="454">
        <f t="shared" si="61"/>
        <v>0</v>
      </c>
      <c r="AQ155" s="454">
        <f t="shared" si="61"/>
        <v>0</v>
      </c>
      <c r="AR155" s="454">
        <f t="shared" si="61"/>
        <v>0</v>
      </c>
      <c r="AS155" s="454">
        <f t="shared" si="61"/>
        <v>0</v>
      </c>
      <c r="AT155" s="454">
        <f t="shared" si="61"/>
        <v>0</v>
      </c>
      <c r="AU155" s="454">
        <f t="shared" si="61"/>
        <v>0</v>
      </c>
      <c r="AV155" s="454">
        <f t="shared" si="61"/>
        <v>0</v>
      </c>
      <c r="AW155" s="454">
        <f t="shared" si="61"/>
        <v>0</v>
      </c>
      <c r="AX155" s="454">
        <f t="shared" si="61"/>
        <v>0</v>
      </c>
      <c r="AY155" s="454">
        <f t="shared" si="61"/>
        <v>0</v>
      </c>
      <c r="AZ155" s="454">
        <f t="shared" si="61"/>
        <v>0</v>
      </c>
      <c r="BA155" s="454">
        <f t="shared" si="61"/>
        <v>0</v>
      </c>
      <c r="BB155" s="454">
        <f t="shared" si="61"/>
        <v>0</v>
      </c>
      <c r="BC155" s="454">
        <f t="shared" si="61"/>
        <v>0</v>
      </c>
      <c r="BD155" s="454">
        <f t="shared" si="61"/>
        <v>0</v>
      </c>
      <c r="BE155" s="454">
        <f t="shared" si="61"/>
        <v>0</v>
      </c>
      <c r="BF155" s="454">
        <f t="shared" si="61"/>
        <v>0</v>
      </c>
      <c r="BG155" s="454">
        <f t="shared" si="61"/>
        <v>0</v>
      </c>
      <c r="BH155" s="454">
        <f t="shared" si="61"/>
        <v>0</v>
      </c>
      <c r="BI155" s="454">
        <f t="shared" si="61"/>
        <v>0</v>
      </c>
      <c r="BJ155" s="454">
        <f t="shared" si="61"/>
        <v>0</v>
      </c>
      <c r="BK155" s="454">
        <f t="shared" si="61"/>
        <v>0</v>
      </c>
      <c r="BL155" s="451"/>
      <c r="BM155" s="452"/>
      <c r="BN155" s="452"/>
      <c r="BO155" s="160"/>
      <c r="BP155" s="160"/>
      <c r="BQ155" s="138"/>
      <c r="BR155" s="138"/>
      <c r="BS155" s="138"/>
      <c r="BT155" s="138"/>
      <c r="BU155" s="138"/>
      <c r="BV155" s="138"/>
      <c r="BW155" s="138"/>
      <c r="BX155" s="138"/>
      <c r="BY155" s="138"/>
      <c r="BZ155" s="138"/>
    </row>
    <row r="156" spans="1:78" s="1" customFormat="1" ht="17.100000000000001" customHeight="1" outlineLevel="1" x14ac:dyDescent="0.25">
      <c r="A156" s="1497"/>
      <c r="B156" s="450" t="s">
        <v>303</v>
      </c>
      <c r="C156" s="440">
        <v>0</v>
      </c>
      <c r="D156" s="441">
        <f t="shared" ref="D156:AI156" si="62">existencias_B*D155</f>
        <v>0</v>
      </c>
      <c r="E156" s="441">
        <f t="shared" si="62"/>
        <v>0</v>
      </c>
      <c r="F156" s="441">
        <f t="shared" si="62"/>
        <v>0</v>
      </c>
      <c r="G156" s="441">
        <f t="shared" si="62"/>
        <v>0</v>
      </c>
      <c r="H156" s="441">
        <f t="shared" si="62"/>
        <v>0</v>
      </c>
      <c r="I156" s="441">
        <f t="shared" si="62"/>
        <v>0</v>
      </c>
      <c r="J156" s="441">
        <f t="shared" si="62"/>
        <v>0</v>
      </c>
      <c r="K156" s="441">
        <f t="shared" si="62"/>
        <v>0</v>
      </c>
      <c r="L156" s="441">
        <f t="shared" si="62"/>
        <v>0</v>
      </c>
      <c r="M156" s="441">
        <f t="shared" si="62"/>
        <v>0</v>
      </c>
      <c r="N156" s="441">
        <f t="shared" si="62"/>
        <v>0</v>
      </c>
      <c r="O156" s="441">
        <f t="shared" si="62"/>
        <v>0</v>
      </c>
      <c r="P156" s="442">
        <f t="shared" si="62"/>
        <v>0</v>
      </c>
      <c r="Q156" s="441">
        <f t="shared" si="62"/>
        <v>0</v>
      </c>
      <c r="R156" s="441">
        <f t="shared" si="62"/>
        <v>0</v>
      </c>
      <c r="S156" s="441">
        <f t="shared" si="62"/>
        <v>0</v>
      </c>
      <c r="T156" s="441">
        <f t="shared" si="62"/>
        <v>0</v>
      </c>
      <c r="U156" s="441">
        <f t="shared" si="62"/>
        <v>0</v>
      </c>
      <c r="V156" s="441">
        <f t="shared" si="62"/>
        <v>0</v>
      </c>
      <c r="W156" s="441">
        <f t="shared" si="62"/>
        <v>0</v>
      </c>
      <c r="X156" s="441">
        <f t="shared" si="62"/>
        <v>0</v>
      </c>
      <c r="Y156" s="441">
        <f t="shared" si="62"/>
        <v>0</v>
      </c>
      <c r="Z156" s="441">
        <f t="shared" si="62"/>
        <v>0</v>
      </c>
      <c r="AA156" s="441">
        <f t="shared" si="62"/>
        <v>0</v>
      </c>
      <c r="AB156" s="442">
        <f t="shared" si="62"/>
        <v>0</v>
      </c>
      <c r="AC156" s="441">
        <f t="shared" si="62"/>
        <v>0</v>
      </c>
      <c r="AD156" s="441">
        <f t="shared" si="62"/>
        <v>0</v>
      </c>
      <c r="AE156" s="441">
        <f t="shared" si="62"/>
        <v>0</v>
      </c>
      <c r="AF156" s="441">
        <f t="shared" si="62"/>
        <v>0</v>
      </c>
      <c r="AG156" s="441">
        <f t="shared" si="62"/>
        <v>0</v>
      </c>
      <c r="AH156" s="441">
        <f t="shared" si="62"/>
        <v>0</v>
      </c>
      <c r="AI156" s="441">
        <f t="shared" si="62"/>
        <v>0</v>
      </c>
      <c r="AJ156" s="441">
        <f t="shared" ref="AJ156:BO156" si="63">existencias_B*AJ155</f>
        <v>0</v>
      </c>
      <c r="AK156" s="441">
        <f t="shared" si="63"/>
        <v>0</v>
      </c>
      <c r="AL156" s="441">
        <f t="shared" si="63"/>
        <v>0</v>
      </c>
      <c r="AM156" s="441">
        <f t="shared" si="63"/>
        <v>0</v>
      </c>
      <c r="AN156" s="442">
        <f t="shared" si="63"/>
        <v>0</v>
      </c>
      <c r="AO156" s="441">
        <f t="shared" si="63"/>
        <v>0</v>
      </c>
      <c r="AP156" s="441">
        <f t="shared" si="63"/>
        <v>0</v>
      </c>
      <c r="AQ156" s="441">
        <f t="shared" si="63"/>
        <v>0</v>
      </c>
      <c r="AR156" s="441">
        <f t="shared" si="63"/>
        <v>0</v>
      </c>
      <c r="AS156" s="441">
        <f t="shared" si="63"/>
        <v>0</v>
      </c>
      <c r="AT156" s="441">
        <f t="shared" si="63"/>
        <v>0</v>
      </c>
      <c r="AU156" s="441">
        <f t="shared" si="63"/>
        <v>0</v>
      </c>
      <c r="AV156" s="441">
        <f t="shared" si="63"/>
        <v>0</v>
      </c>
      <c r="AW156" s="441">
        <f t="shared" si="63"/>
        <v>0</v>
      </c>
      <c r="AX156" s="441">
        <f t="shared" si="63"/>
        <v>0</v>
      </c>
      <c r="AY156" s="441">
        <f t="shared" si="63"/>
        <v>0</v>
      </c>
      <c r="AZ156" s="442">
        <f t="shared" si="63"/>
        <v>0</v>
      </c>
      <c r="BA156" s="441">
        <f t="shared" si="63"/>
        <v>0</v>
      </c>
      <c r="BB156" s="441">
        <f t="shared" si="63"/>
        <v>0</v>
      </c>
      <c r="BC156" s="441">
        <f t="shared" si="63"/>
        <v>0</v>
      </c>
      <c r="BD156" s="441">
        <f t="shared" si="63"/>
        <v>0</v>
      </c>
      <c r="BE156" s="441">
        <f t="shared" si="63"/>
        <v>0</v>
      </c>
      <c r="BF156" s="441">
        <f t="shared" si="63"/>
        <v>0</v>
      </c>
      <c r="BG156" s="441">
        <f t="shared" si="63"/>
        <v>0</v>
      </c>
      <c r="BH156" s="441">
        <f t="shared" si="63"/>
        <v>0</v>
      </c>
      <c r="BI156" s="441">
        <f t="shared" si="63"/>
        <v>0</v>
      </c>
      <c r="BJ156" s="441">
        <f t="shared" si="63"/>
        <v>0</v>
      </c>
      <c r="BK156" s="441">
        <f t="shared" si="63"/>
        <v>0</v>
      </c>
      <c r="BL156" s="451"/>
      <c r="BM156" s="452"/>
      <c r="BN156" s="452"/>
      <c r="BO156" s="160"/>
      <c r="BP156" s="160"/>
      <c r="BQ156" s="138"/>
      <c r="BR156" s="138"/>
      <c r="BS156" s="138"/>
      <c r="BT156" s="138"/>
      <c r="BU156" s="138"/>
      <c r="BV156" s="138"/>
      <c r="BW156" s="138"/>
      <c r="BX156" s="138"/>
      <c r="BY156" s="138"/>
      <c r="BZ156" s="138"/>
    </row>
    <row r="157" spans="1:78" s="6" customFormat="1" ht="32.1" customHeight="1" outlineLevel="1" x14ac:dyDescent="0.25">
      <c r="A157" s="1542" t="s">
        <v>250</v>
      </c>
      <c r="B157" s="426" t="s">
        <v>304</v>
      </c>
      <c r="C157" s="427">
        <v>0</v>
      </c>
      <c r="D157" s="113">
        <f t="shared" ref="D157:O157" si="64">SOM1C/12</f>
        <v>0</v>
      </c>
      <c r="E157" s="113">
        <f t="shared" si="64"/>
        <v>0</v>
      </c>
      <c r="F157" s="113">
        <f t="shared" si="64"/>
        <v>0</v>
      </c>
      <c r="G157" s="113">
        <f t="shared" si="64"/>
        <v>0</v>
      </c>
      <c r="H157" s="113">
        <f t="shared" si="64"/>
        <v>0</v>
      </c>
      <c r="I157" s="113">
        <f t="shared" si="64"/>
        <v>0</v>
      </c>
      <c r="J157" s="113">
        <f t="shared" si="64"/>
        <v>0</v>
      </c>
      <c r="K157" s="113">
        <f t="shared" si="64"/>
        <v>0</v>
      </c>
      <c r="L157" s="113">
        <f t="shared" si="64"/>
        <v>0</v>
      </c>
      <c r="M157" s="113">
        <f t="shared" si="64"/>
        <v>0</v>
      </c>
      <c r="N157" s="113">
        <f t="shared" si="64"/>
        <v>0</v>
      </c>
      <c r="O157" s="113">
        <f t="shared" si="64"/>
        <v>0</v>
      </c>
      <c r="P157" s="113">
        <f t="shared" ref="P157:AA157" si="65">SOM2C/12</f>
        <v>0</v>
      </c>
      <c r="Q157" s="113">
        <f t="shared" si="65"/>
        <v>0</v>
      </c>
      <c r="R157" s="113">
        <f t="shared" si="65"/>
        <v>0</v>
      </c>
      <c r="S157" s="113">
        <f t="shared" si="65"/>
        <v>0</v>
      </c>
      <c r="T157" s="113">
        <f t="shared" si="65"/>
        <v>0</v>
      </c>
      <c r="U157" s="113">
        <f t="shared" si="65"/>
        <v>0</v>
      </c>
      <c r="V157" s="113">
        <f t="shared" si="65"/>
        <v>0</v>
      </c>
      <c r="W157" s="113">
        <f t="shared" si="65"/>
        <v>0</v>
      </c>
      <c r="X157" s="113">
        <f t="shared" si="65"/>
        <v>0</v>
      </c>
      <c r="Y157" s="113">
        <f t="shared" si="65"/>
        <v>0</v>
      </c>
      <c r="Z157" s="113">
        <f t="shared" si="65"/>
        <v>0</v>
      </c>
      <c r="AA157" s="113">
        <f t="shared" si="65"/>
        <v>0</v>
      </c>
      <c r="AB157" s="113">
        <f t="shared" ref="AB157:AM157" si="66">SOM3C/12</f>
        <v>0</v>
      </c>
      <c r="AC157" s="113">
        <f t="shared" si="66"/>
        <v>0</v>
      </c>
      <c r="AD157" s="113">
        <f t="shared" si="66"/>
        <v>0</v>
      </c>
      <c r="AE157" s="113">
        <f t="shared" si="66"/>
        <v>0</v>
      </c>
      <c r="AF157" s="113">
        <f t="shared" si="66"/>
        <v>0</v>
      </c>
      <c r="AG157" s="113">
        <f t="shared" si="66"/>
        <v>0</v>
      </c>
      <c r="AH157" s="113">
        <f t="shared" si="66"/>
        <v>0</v>
      </c>
      <c r="AI157" s="113">
        <f t="shared" si="66"/>
        <v>0</v>
      </c>
      <c r="AJ157" s="113">
        <f t="shared" si="66"/>
        <v>0</v>
      </c>
      <c r="AK157" s="113">
        <f t="shared" si="66"/>
        <v>0</v>
      </c>
      <c r="AL157" s="113">
        <f t="shared" si="66"/>
        <v>0</v>
      </c>
      <c r="AM157" s="113">
        <f t="shared" si="66"/>
        <v>0</v>
      </c>
      <c r="AN157" s="113">
        <f t="shared" ref="AN157:AY157" si="67">SOM4C/12</f>
        <v>0</v>
      </c>
      <c r="AO157" s="113">
        <f t="shared" si="67"/>
        <v>0</v>
      </c>
      <c r="AP157" s="113">
        <f t="shared" si="67"/>
        <v>0</v>
      </c>
      <c r="AQ157" s="113">
        <f t="shared" si="67"/>
        <v>0</v>
      </c>
      <c r="AR157" s="113">
        <f t="shared" si="67"/>
        <v>0</v>
      </c>
      <c r="AS157" s="113">
        <f t="shared" si="67"/>
        <v>0</v>
      </c>
      <c r="AT157" s="113">
        <f t="shared" si="67"/>
        <v>0</v>
      </c>
      <c r="AU157" s="113">
        <f t="shared" si="67"/>
        <v>0</v>
      </c>
      <c r="AV157" s="113">
        <f t="shared" si="67"/>
        <v>0</v>
      </c>
      <c r="AW157" s="113">
        <f t="shared" si="67"/>
        <v>0</v>
      </c>
      <c r="AX157" s="113">
        <f t="shared" si="67"/>
        <v>0</v>
      </c>
      <c r="AY157" s="113">
        <f t="shared" si="67"/>
        <v>0</v>
      </c>
      <c r="AZ157" s="113">
        <f t="shared" ref="AZ157:BK157" si="68">SOM5C/12</f>
        <v>0</v>
      </c>
      <c r="BA157" s="113">
        <f t="shared" si="68"/>
        <v>0</v>
      </c>
      <c r="BB157" s="113">
        <f t="shared" si="68"/>
        <v>0</v>
      </c>
      <c r="BC157" s="113">
        <f t="shared" si="68"/>
        <v>0</v>
      </c>
      <c r="BD157" s="113">
        <f t="shared" si="68"/>
        <v>0</v>
      </c>
      <c r="BE157" s="113">
        <f t="shared" si="68"/>
        <v>0</v>
      </c>
      <c r="BF157" s="113">
        <f t="shared" si="68"/>
        <v>0</v>
      </c>
      <c r="BG157" s="113">
        <f t="shared" si="68"/>
        <v>0</v>
      </c>
      <c r="BH157" s="113">
        <f t="shared" si="68"/>
        <v>0</v>
      </c>
      <c r="BI157" s="113">
        <f t="shared" si="68"/>
        <v>0</v>
      </c>
      <c r="BJ157" s="113">
        <f t="shared" si="68"/>
        <v>0</v>
      </c>
      <c r="BK157" s="113">
        <f t="shared" si="68"/>
        <v>0</v>
      </c>
      <c r="BL157" s="428"/>
      <c r="BM157" s="429"/>
      <c r="BN157" s="429"/>
      <c r="BO157" s="430"/>
      <c r="BP157" s="430"/>
      <c r="BQ157" s="138"/>
      <c r="BR157" s="138"/>
      <c r="BS157" s="138"/>
      <c r="BT157" s="138"/>
      <c r="BU157" s="138"/>
      <c r="BV157" s="138"/>
      <c r="BW157" s="138"/>
      <c r="BX157" s="138"/>
      <c r="BY157" s="138"/>
      <c r="BZ157" s="138"/>
    </row>
    <row r="158" spans="1:78" s="6" customFormat="1" outlineLevel="1" x14ac:dyDescent="0.25">
      <c r="A158" s="1496"/>
      <c r="B158" s="431" t="s">
        <v>305</v>
      </c>
      <c r="C158" s="432"/>
      <c r="D158" s="71"/>
      <c r="E158" s="71"/>
      <c r="F158" s="71"/>
      <c r="G158" s="71"/>
      <c r="H158" s="71"/>
      <c r="I158" s="71"/>
      <c r="J158" s="71"/>
      <c r="K158" s="71"/>
      <c r="L158" s="71"/>
      <c r="M158" s="71"/>
      <c r="N158" s="71"/>
      <c r="O158" s="433">
        <f>SUM(D157:O157)</f>
        <v>0</v>
      </c>
      <c r="P158" s="71"/>
      <c r="Q158" s="71"/>
      <c r="R158" s="71"/>
      <c r="S158" s="71"/>
      <c r="T158" s="71"/>
      <c r="U158" s="71"/>
      <c r="V158" s="71"/>
      <c r="W158" s="71"/>
      <c r="X158" s="71"/>
      <c r="Y158" s="71"/>
      <c r="Z158" s="71"/>
      <c r="AA158" s="433">
        <f>SUM(P157:AA157)</f>
        <v>0</v>
      </c>
      <c r="AB158" s="71"/>
      <c r="AC158" s="71"/>
      <c r="AD158" s="71"/>
      <c r="AE158" s="71"/>
      <c r="AF158" s="71"/>
      <c r="AG158" s="71"/>
      <c r="AH158" s="71"/>
      <c r="AI158" s="71"/>
      <c r="AJ158" s="71"/>
      <c r="AK158" s="71"/>
      <c r="AL158" s="71"/>
      <c r="AM158" s="433">
        <f>SUM(AB157:AM157)</f>
        <v>0</v>
      </c>
      <c r="AN158" s="71"/>
      <c r="AO158" s="71"/>
      <c r="AP158" s="71"/>
      <c r="AQ158" s="71"/>
      <c r="AR158" s="71"/>
      <c r="AS158" s="71"/>
      <c r="AT158" s="71"/>
      <c r="AU158" s="71"/>
      <c r="AV158" s="71"/>
      <c r="AW158" s="71"/>
      <c r="AX158" s="71"/>
      <c r="AY158" s="433">
        <f>SUM(AN157:AY157)</f>
        <v>0</v>
      </c>
      <c r="AZ158" s="71"/>
      <c r="BA158" s="71"/>
      <c r="BB158" s="71"/>
      <c r="BC158" s="71"/>
      <c r="BD158" s="71"/>
      <c r="BE158" s="71"/>
      <c r="BF158" s="71"/>
      <c r="BG158" s="71"/>
      <c r="BH158" s="71"/>
      <c r="BI158" s="71"/>
      <c r="BJ158" s="71"/>
      <c r="BK158" s="433">
        <f>SUM(AZ157:BK157)</f>
        <v>0</v>
      </c>
      <c r="BL158" s="428"/>
      <c r="BM158" s="429"/>
      <c r="BN158" s="429"/>
      <c r="BO158" s="430"/>
      <c r="BP158" s="430"/>
      <c r="BQ158" s="138"/>
      <c r="BR158" s="138"/>
      <c r="BS158" s="138"/>
      <c r="BT158" s="138"/>
      <c r="BU158" s="138"/>
      <c r="BV158" s="138"/>
      <c r="BW158" s="138"/>
      <c r="BX158" s="138"/>
      <c r="BY158" s="138"/>
      <c r="BZ158" s="138"/>
    </row>
    <row r="159" spans="1:78" s="6" customFormat="1" outlineLevel="1" x14ac:dyDescent="0.25">
      <c r="A159" s="1496"/>
      <c r="B159" s="434" t="s">
        <v>306</v>
      </c>
      <c r="C159" s="435">
        <v>0</v>
      </c>
      <c r="D159" s="436">
        <f>C124</f>
        <v>0</v>
      </c>
      <c r="E159" s="436">
        <f t="shared" ref="E159:O159" si="69">D159</f>
        <v>0</v>
      </c>
      <c r="F159" s="436">
        <f t="shared" si="69"/>
        <v>0</v>
      </c>
      <c r="G159" s="436">
        <f t="shared" si="69"/>
        <v>0</v>
      </c>
      <c r="H159" s="436">
        <f t="shared" si="69"/>
        <v>0</v>
      </c>
      <c r="I159" s="436">
        <f t="shared" si="69"/>
        <v>0</v>
      </c>
      <c r="J159" s="436">
        <f t="shared" si="69"/>
        <v>0</v>
      </c>
      <c r="K159" s="436">
        <f t="shared" si="69"/>
        <v>0</v>
      </c>
      <c r="L159" s="436">
        <f t="shared" si="69"/>
        <v>0</v>
      </c>
      <c r="M159" s="436">
        <f t="shared" si="69"/>
        <v>0</v>
      </c>
      <c r="N159" s="436">
        <f t="shared" si="69"/>
        <v>0</v>
      </c>
      <c r="O159" s="436">
        <f t="shared" si="69"/>
        <v>0</v>
      </c>
      <c r="P159" s="437">
        <f>D124</f>
        <v>0</v>
      </c>
      <c r="Q159" s="436">
        <f t="shared" ref="Q159:AA159" si="70">P159</f>
        <v>0</v>
      </c>
      <c r="R159" s="436">
        <f t="shared" si="70"/>
        <v>0</v>
      </c>
      <c r="S159" s="436">
        <f t="shared" si="70"/>
        <v>0</v>
      </c>
      <c r="T159" s="436">
        <f t="shared" si="70"/>
        <v>0</v>
      </c>
      <c r="U159" s="436">
        <f t="shared" si="70"/>
        <v>0</v>
      </c>
      <c r="V159" s="436">
        <f t="shared" si="70"/>
        <v>0</v>
      </c>
      <c r="W159" s="436">
        <f t="shared" si="70"/>
        <v>0</v>
      </c>
      <c r="X159" s="436">
        <f t="shared" si="70"/>
        <v>0</v>
      </c>
      <c r="Y159" s="436">
        <f t="shared" si="70"/>
        <v>0</v>
      </c>
      <c r="Z159" s="436">
        <f t="shared" si="70"/>
        <v>0</v>
      </c>
      <c r="AA159" s="436">
        <f t="shared" si="70"/>
        <v>0</v>
      </c>
      <c r="AB159" s="437">
        <f>E124</f>
        <v>0</v>
      </c>
      <c r="AC159" s="436">
        <f t="shared" ref="AC159:AM159" si="71">AB159</f>
        <v>0</v>
      </c>
      <c r="AD159" s="436">
        <f t="shared" si="71"/>
        <v>0</v>
      </c>
      <c r="AE159" s="436">
        <f t="shared" si="71"/>
        <v>0</v>
      </c>
      <c r="AF159" s="436">
        <f t="shared" si="71"/>
        <v>0</v>
      </c>
      <c r="AG159" s="436">
        <f t="shared" si="71"/>
        <v>0</v>
      </c>
      <c r="AH159" s="436">
        <f t="shared" si="71"/>
        <v>0</v>
      </c>
      <c r="AI159" s="436">
        <f t="shared" si="71"/>
        <v>0</v>
      </c>
      <c r="AJ159" s="436">
        <f t="shared" si="71"/>
        <v>0</v>
      </c>
      <c r="AK159" s="436">
        <f t="shared" si="71"/>
        <v>0</v>
      </c>
      <c r="AL159" s="436">
        <f t="shared" si="71"/>
        <v>0</v>
      </c>
      <c r="AM159" s="436">
        <f t="shared" si="71"/>
        <v>0</v>
      </c>
      <c r="AN159" s="437">
        <f>F124</f>
        <v>0</v>
      </c>
      <c r="AO159" s="436">
        <f t="shared" ref="AO159:AY159" si="72">AN159</f>
        <v>0</v>
      </c>
      <c r="AP159" s="436">
        <f t="shared" si="72"/>
        <v>0</v>
      </c>
      <c r="AQ159" s="436">
        <f t="shared" si="72"/>
        <v>0</v>
      </c>
      <c r="AR159" s="436">
        <f t="shared" si="72"/>
        <v>0</v>
      </c>
      <c r="AS159" s="436">
        <f t="shared" si="72"/>
        <v>0</v>
      </c>
      <c r="AT159" s="436">
        <f t="shared" si="72"/>
        <v>0</v>
      </c>
      <c r="AU159" s="436">
        <f t="shared" si="72"/>
        <v>0</v>
      </c>
      <c r="AV159" s="436">
        <f t="shared" si="72"/>
        <v>0</v>
      </c>
      <c r="AW159" s="436">
        <f t="shared" si="72"/>
        <v>0</v>
      </c>
      <c r="AX159" s="436">
        <f t="shared" si="72"/>
        <v>0</v>
      </c>
      <c r="AY159" s="436">
        <f t="shared" si="72"/>
        <v>0</v>
      </c>
      <c r="AZ159" s="437">
        <f>G124</f>
        <v>0</v>
      </c>
      <c r="BA159" s="436">
        <f t="shared" ref="BA159:BK159" si="73">AZ159</f>
        <v>0</v>
      </c>
      <c r="BB159" s="436">
        <f t="shared" si="73"/>
        <v>0</v>
      </c>
      <c r="BC159" s="436">
        <f t="shared" si="73"/>
        <v>0</v>
      </c>
      <c r="BD159" s="436">
        <f t="shared" si="73"/>
        <v>0</v>
      </c>
      <c r="BE159" s="436">
        <f t="shared" si="73"/>
        <v>0</v>
      </c>
      <c r="BF159" s="436">
        <f t="shared" si="73"/>
        <v>0</v>
      </c>
      <c r="BG159" s="436">
        <f t="shared" si="73"/>
        <v>0</v>
      </c>
      <c r="BH159" s="436">
        <f t="shared" si="73"/>
        <v>0</v>
      </c>
      <c r="BI159" s="436">
        <f t="shared" si="73"/>
        <v>0</v>
      </c>
      <c r="BJ159" s="436">
        <f t="shared" si="73"/>
        <v>0</v>
      </c>
      <c r="BK159" s="436">
        <f t="shared" si="73"/>
        <v>0</v>
      </c>
      <c r="BL159" s="438"/>
      <c r="BM159" s="294"/>
      <c r="BN159" s="294"/>
      <c r="BO159" s="296"/>
      <c r="BP159" s="296"/>
      <c r="BQ159" s="296"/>
      <c r="BR159" s="296"/>
      <c r="BS159" s="296"/>
      <c r="BT159" s="296"/>
      <c r="BU159" s="296"/>
      <c r="BV159" s="296"/>
      <c r="BW159" s="138"/>
      <c r="BX159" s="138"/>
      <c r="BY159" s="138"/>
      <c r="BZ159" s="138"/>
    </row>
    <row r="160" spans="1:78" s="6" customFormat="1" outlineLevel="1" x14ac:dyDescent="0.25">
      <c r="A160" s="1496"/>
      <c r="B160" s="439" t="s">
        <v>307</v>
      </c>
      <c r="C160" s="440">
        <v>0</v>
      </c>
      <c r="D160" s="441">
        <f t="shared" ref="D160:AI160" si="74">D157*D159</f>
        <v>0</v>
      </c>
      <c r="E160" s="441">
        <f t="shared" si="74"/>
        <v>0</v>
      </c>
      <c r="F160" s="441">
        <f t="shared" si="74"/>
        <v>0</v>
      </c>
      <c r="G160" s="441">
        <f t="shared" si="74"/>
        <v>0</v>
      </c>
      <c r="H160" s="441">
        <f t="shared" si="74"/>
        <v>0</v>
      </c>
      <c r="I160" s="441">
        <f t="shared" si="74"/>
        <v>0</v>
      </c>
      <c r="J160" s="441">
        <f t="shared" si="74"/>
        <v>0</v>
      </c>
      <c r="K160" s="441">
        <f t="shared" si="74"/>
        <v>0</v>
      </c>
      <c r="L160" s="441">
        <f t="shared" si="74"/>
        <v>0</v>
      </c>
      <c r="M160" s="441">
        <f t="shared" si="74"/>
        <v>0</v>
      </c>
      <c r="N160" s="441">
        <f t="shared" si="74"/>
        <v>0</v>
      </c>
      <c r="O160" s="441">
        <f t="shared" si="74"/>
        <v>0</v>
      </c>
      <c r="P160" s="442">
        <f t="shared" si="74"/>
        <v>0</v>
      </c>
      <c r="Q160" s="441">
        <f t="shared" si="74"/>
        <v>0</v>
      </c>
      <c r="R160" s="441">
        <f t="shared" si="74"/>
        <v>0</v>
      </c>
      <c r="S160" s="441">
        <f t="shared" si="74"/>
        <v>0</v>
      </c>
      <c r="T160" s="441">
        <f t="shared" si="74"/>
        <v>0</v>
      </c>
      <c r="U160" s="441">
        <f t="shared" si="74"/>
        <v>0</v>
      </c>
      <c r="V160" s="441">
        <f t="shared" si="74"/>
        <v>0</v>
      </c>
      <c r="W160" s="441">
        <f t="shared" si="74"/>
        <v>0</v>
      </c>
      <c r="X160" s="441">
        <f t="shared" si="74"/>
        <v>0</v>
      </c>
      <c r="Y160" s="441">
        <f t="shared" si="74"/>
        <v>0</v>
      </c>
      <c r="Z160" s="441">
        <f t="shared" si="74"/>
        <v>0</v>
      </c>
      <c r="AA160" s="441">
        <f t="shared" si="74"/>
        <v>0</v>
      </c>
      <c r="AB160" s="442">
        <f t="shared" si="74"/>
        <v>0</v>
      </c>
      <c r="AC160" s="441">
        <f t="shared" si="74"/>
        <v>0</v>
      </c>
      <c r="AD160" s="441">
        <f t="shared" si="74"/>
        <v>0</v>
      </c>
      <c r="AE160" s="441">
        <f t="shared" si="74"/>
        <v>0</v>
      </c>
      <c r="AF160" s="441">
        <f t="shared" si="74"/>
        <v>0</v>
      </c>
      <c r="AG160" s="441">
        <f t="shared" si="74"/>
        <v>0</v>
      </c>
      <c r="AH160" s="441">
        <f t="shared" si="74"/>
        <v>0</v>
      </c>
      <c r="AI160" s="441">
        <f t="shared" si="74"/>
        <v>0</v>
      </c>
      <c r="AJ160" s="441">
        <f t="shared" ref="AJ160:BO160" si="75">AJ157*AJ159</f>
        <v>0</v>
      </c>
      <c r="AK160" s="441">
        <f t="shared" si="75"/>
        <v>0</v>
      </c>
      <c r="AL160" s="441">
        <f t="shared" si="75"/>
        <v>0</v>
      </c>
      <c r="AM160" s="441">
        <f t="shared" si="75"/>
        <v>0</v>
      </c>
      <c r="AN160" s="442">
        <f t="shared" si="75"/>
        <v>0</v>
      </c>
      <c r="AO160" s="441">
        <f t="shared" si="75"/>
        <v>0</v>
      </c>
      <c r="AP160" s="441">
        <f t="shared" si="75"/>
        <v>0</v>
      </c>
      <c r="AQ160" s="441">
        <f t="shared" si="75"/>
        <v>0</v>
      </c>
      <c r="AR160" s="441">
        <f t="shared" si="75"/>
        <v>0</v>
      </c>
      <c r="AS160" s="441">
        <f t="shared" si="75"/>
        <v>0</v>
      </c>
      <c r="AT160" s="441">
        <f t="shared" si="75"/>
        <v>0</v>
      </c>
      <c r="AU160" s="441">
        <f t="shared" si="75"/>
        <v>0</v>
      </c>
      <c r="AV160" s="441">
        <f t="shared" si="75"/>
        <v>0</v>
      </c>
      <c r="AW160" s="441">
        <f t="shared" si="75"/>
        <v>0</v>
      </c>
      <c r="AX160" s="441">
        <f t="shared" si="75"/>
        <v>0</v>
      </c>
      <c r="AY160" s="441">
        <f t="shared" si="75"/>
        <v>0</v>
      </c>
      <c r="AZ160" s="442">
        <f t="shared" si="75"/>
        <v>0</v>
      </c>
      <c r="BA160" s="441">
        <f t="shared" si="75"/>
        <v>0</v>
      </c>
      <c r="BB160" s="441">
        <f t="shared" si="75"/>
        <v>0</v>
      </c>
      <c r="BC160" s="441">
        <f t="shared" si="75"/>
        <v>0</v>
      </c>
      <c r="BD160" s="441">
        <f t="shared" si="75"/>
        <v>0</v>
      </c>
      <c r="BE160" s="441">
        <f t="shared" si="75"/>
        <v>0</v>
      </c>
      <c r="BF160" s="441">
        <f t="shared" si="75"/>
        <v>0</v>
      </c>
      <c r="BG160" s="441">
        <f t="shared" si="75"/>
        <v>0</v>
      </c>
      <c r="BH160" s="441">
        <f t="shared" si="75"/>
        <v>0</v>
      </c>
      <c r="BI160" s="441">
        <f t="shared" si="75"/>
        <v>0</v>
      </c>
      <c r="BJ160" s="441">
        <f t="shared" si="75"/>
        <v>0</v>
      </c>
      <c r="BK160" s="441">
        <f t="shared" si="75"/>
        <v>0</v>
      </c>
      <c r="BL160" s="443"/>
      <c r="BM160" s="444"/>
      <c r="BN160" s="444"/>
      <c r="BO160" s="430"/>
      <c r="BP160" s="430"/>
      <c r="BQ160" s="138"/>
      <c r="BR160" s="138"/>
      <c r="BS160" s="138"/>
      <c r="BT160" s="138"/>
      <c r="BU160" s="138"/>
      <c r="BV160" s="138"/>
      <c r="BW160" s="138"/>
      <c r="BX160" s="138"/>
      <c r="BY160" s="138"/>
      <c r="BZ160" s="138"/>
    </row>
    <row r="161" spans="1:78" s="6" customFormat="1" outlineLevel="1" x14ac:dyDescent="0.25">
      <c r="A161" s="1496"/>
      <c r="B161" s="434" t="s">
        <v>308</v>
      </c>
      <c r="C161" s="445">
        <v>0</v>
      </c>
      <c r="D161" s="446">
        <f t="shared" ref="D161:O161" si="76">$C139</f>
        <v>0</v>
      </c>
      <c r="E161" s="446">
        <f t="shared" si="76"/>
        <v>0</v>
      </c>
      <c r="F161" s="446">
        <f t="shared" si="76"/>
        <v>0</v>
      </c>
      <c r="G161" s="446">
        <f t="shared" si="76"/>
        <v>0</v>
      </c>
      <c r="H161" s="446">
        <f t="shared" si="76"/>
        <v>0</v>
      </c>
      <c r="I161" s="446">
        <f t="shared" si="76"/>
        <v>0</v>
      </c>
      <c r="J161" s="446">
        <f t="shared" si="76"/>
        <v>0</v>
      </c>
      <c r="K161" s="446">
        <f t="shared" si="76"/>
        <v>0</v>
      </c>
      <c r="L161" s="446">
        <f t="shared" si="76"/>
        <v>0</v>
      </c>
      <c r="M161" s="446">
        <f t="shared" si="76"/>
        <v>0</v>
      </c>
      <c r="N161" s="446">
        <f t="shared" si="76"/>
        <v>0</v>
      </c>
      <c r="O161" s="446">
        <f t="shared" si="76"/>
        <v>0</v>
      </c>
      <c r="P161" s="446">
        <f t="shared" ref="P161:AA161" si="77">$D139</f>
        <v>0</v>
      </c>
      <c r="Q161" s="446">
        <f t="shared" si="77"/>
        <v>0</v>
      </c>
      <c r="R161" s="446">
        <f t="shared" si="77"/>
        <v>0</v>
      </c>
      <c r="S161" s="446">
        <f t="shared" si="77"/>
        <v>0</v>
      </c>
      <c r="T161" s="446">
        <f t="shared" si="77"/>
        <v>0</v>
      </c>
      <c r="U161" s="446">
        <f t="shared" si="77"/>
        <v>0</v>
      </c>
      <c r="V161" s="446">
        <f t="shared" si="77"/>
        <v>0</v>
      </c>
      <c r="W161" s="446">
        <f t="shared" si="77"/>
        <v>0</v>
      </c>
      <c r="X161" s="446">
        <f t="shared" si="77"/>
        <v>0</v>
      </c>
      <c r="Y161" s="446">
        <f t="shared" si="77"/>
        <v>0</v>
      </c>
      <c r="Z161" s="446">
        <f t="shared" si="77"/>
        <v>0</v>
      </c>
      <c r="AA161" s="446">
        <f t="shared" si="77"/>
        <v>0</v>
      </c>
      <c r="AB161" s="446">
        <f t="shared" ref="AB161:AM161" si="78">$E139</f>
        <v>0</v>
      </c>
      <c r="AC161" s="446">
        <f t="shared" si="78"/>
        <v>0</v>
      </c>
      <c r="AD161" s="446">
        <f t="shared" si="78"/>
        <v>0</v>
      </c>
      <c r="AE161" s="446">
        <f t="shared" si="78"/>
        <v>0</v>
      </c>
      <c r="AF161" s="446">
        <f t="shared" si="78"/>
        <v>0</v>
      </c>
      <c r="AG161" s="446">
        <f t="shared" si="78"/>
        <v>0</v>
      </c>
      <c r="AH161" s="446">
        <f t="shared" si="78"/>
        <v>0</v>
      </c>
      <c r="AI161" s="446">
        <f t="shared" si="78"/>
        <v>0</v>
      </c>
      <c r="AJ161" s="446">
        <f t="shared" si="78"/>
        <v>0</v>
      </c>
      <c r="AK161" s="446">
        <f t="shared" si="78"/>
        <v>0</v>
      </c>
      <c r="AL161" s="446">
        <f t="shared" si="78"/>
        <v>0</v>
      </c>
      <c r="AM161" s="446">
        <f t="shared" si="78"/>
        <v>0</v>
      </c>
      <c r="AN161" s="446">
        <f t="shared" ref="AN161:AY161" si="79">$F139</f>
        <v>0</v>
      </c>
      <c r="AO161" s="446">
        <f t="shared" si="79"/>
        <v>0</v>
      </c>
      <c r="AP161" s="446">
        <f t="shared" si="79"/>
        <v>0</v>
      </c>
      <c r="AQ161" s="446">
        <f t="shared" si="79"/>
        <v>0</v>
      </c>
      <c r="AR161" s="446">
        <f t="shared" si="79"/>
        <v>0</v>
      </c>
      <c r="AS161" s="446">
        <f t="shared" si="79"/>
        <v>0</v>
      </c>
      <c r="AT161" s="446">
        <f t="shared" si="79"/>
        <v>0</v>
      </c>
      <c r="AU161" s="446">
        <f t="shared" si="79"/>
        <v>0</v>
      </c>
      <c r="AV161" s="446">
        <f t="shared" si="79"/>
        <v>0</v>
      </c>
      <c r="AW161" s="446">
        <f t="shared" si="79"/>
        <v>0</v>
      </c>
      <c r="AX161" s="446">
        <f t="shared" si="79"/>
        <v>0</v>
      </c>
      <c r="AY161" s="446">
        <f t="shared" si="79"/>
        <v>0</v>
      </c>
      <c r="AZ161" s="446">
        <f t="shared" ref="AZ161:BK161" si="80">$G139</f>
        <v>0</v>
      </c>
      <c r="BA161" s="446">
        <f t="shared" si="80"/>
        <v>0</v>
      </c>
      <c r="BB161" s="446">
        <f t="shared" si="80"/>
        <v>0</v>
      </c>
      <c r="BC161" s="446">
        <f t="shared" si="80"/>
        <v>0</v>
      </c>
      <c r="BD161" s="446">
        <f t="shared" si="80"/>
        <v>0</v>
      </c>
      <c r="BE161" s="446">
        <f t="shared" si="80"/>
        <v>0</v>
      </c>
      <c r="BF161" s="446">
        <f t="shared" si="80"/>
        <v>0</v>
      </c>
      <c r="BG161" s="446">
        <f t="shared" si="80"/>
        <v>0</v>
      </c>
      <c r="BH161" s="446">
        <f t="shared" si="80"/>
        <v>0</v>
      </c>
      <c r="BI161" s="446">
        <f t="shared" si="80"/>
        <v>0</v>
      </c>
      <c r="BJ161" s="446">
        <f t="shared" si="80"/>
        <v>0</v>
      </c>
      <c r="BK161" s="446">
        <f t="shared" si="80"/>
        <v>0</v>
      </c>
      <c r="BL161" s="448"/>
      <c r="BM161" s="449"/>
      <c r="BN161" s="449"/>
      <c r="BO161" s="296"/>
      <c r="BP161" s="296"/>
      <c r="BQ161" s="296"/>
      <c r="BR161" s="296"/>
      <c r="BS161" s="296"/>
      <c r="BT161" s="296"/>
      <c r="BU161" s="296"/>
      <c r="BV161" s="296"/>
      <c r="BW161" s="138"/>
      <c r="BX161" s="138"/>
      <c r="BY161" s="138"/>
      <c r="BZ161" s="138"/>
    </row>
    <row r="162" spans="1:78" s="1" customFormat="1" ht="17.100000000000001" customHeight="1" outlineLevel="1" x14ac:dyDescent="0.25">
      <c r="A162" s="1496"/>
      <c r="B162" s="450" t="s">
        <v>309</v>
      </c>
      <c r="C162" s="440">
        <v>0</v>
      </c>
      <c r="D162" s="441">
        <f>D160*D161</f>
        <v>0</v>
      </c>
      <c r="E162" s="441">
        <f t="shared" ref="E162:BK162" si="81">E160*E161</f>
        <v>0</v>
      </c>
      <c r="F162" s="441">
        <f t="shared" si="81"/>
        <v>0</v>
      </c>
      <c r="G162" s="441">
        <f t="shared" si="81"/>
        <v>0</v>
      </c>
      <c r="H162" s="441">
        <f t="shared" si="81"/>
        <v>0</v>
      </c>
      <c r="I162" s="441">
        <f t="shared" si="81"/>
        <v>0</v>
      </c>
      <c r="J162" s="441">
        <f t="shared" si="81"/>
        <v>0</v>
      </c>
      <c r="K162" s="441">
        <f t="shared" si="81"/>
        <v>0</v>
      </c>
      <c r="L162" s="441">
        <f t="shared" si="81"/>
        <v>0</v>
      </c>
      <c r="M162" s="441">
        <f t="shared" si="81"/>
        <v>0</v>
      </c>
      <c r="N162" s="441">
        <f t="shared" si="81"/>
        <v>0</v>
      </c>
      <c r="O162" s="441">
        <f t="shared" si="81"/>
        <v>0</v>
      </c>
      <c r="P162" s="441">
        <f t="shared" si="81"/>
        <v>0</v>
      </c>
      <c r="Q162" s="441">
        <f t="shared" si="81"/>
        <v>0</v>
      </c>
      <c r="R162" s="441">
        <f t="shared" si="81"/>
        <v>0</v>
      </c>
      <c r="S162" s="441">
        <f t="shared" si="81"/>
        <v>0</v>
      </c>
      <c r="T162" s="441">
        <f t="shared" si="81"/>
        <v>0</v>
      </c>
      <c r="U162" s="441">
        <f t="shared" si="81"/>
        <v>0</v>
      </c>
      <c r="V162" s="441">
        <f t="shared" si="81"/>
        <v>0</v>
      </c>
      <c r="W162" s="441">
        <f t="shared" si="81"/>
        <v>0</v>
      </c>
      <c r="X162" s="441">
        <f t="shared" si="81"/>
        <v>0</v>
      </c>
      <c r="Y162" s="441">
        <f t="shared" si="81"/>
        <v>0</v>
      </c>
      <c r="Z162" s="441">
        <f t="shared" si="81"/>
        <v>0</v>
      </c>
      <c r="AA162" s="441">
        <f t="shared" si="81"/>
        <v>0</v>
      </c>
      <c r="AB162" s="441">
        <f t="shared" si="81"/>
        <v>0</v>
      </c>
      <c r="AC162" s="441">
        <f t="shared" si="81"/>
        <v>0</v>
      </c>
      <c r="AD162" s="441">
        <f t="shared" si="81"/>
        <v>0</v>
      </c>
      <c r="AE162" s="441">
        <f t="shared" si="81"/>
        <v>0</v>
      </c>
      <c r="AF162" s="441">
        <f t="shared" si="81"/>
        <v>0</v>
      </c>
      <c r="AG162" s="441">
        <f t="shared" si="81"/>
        <v>0</v>
      </c>
      <c r="AH162" s="441">
        <f t="shared" si="81"/>
        <v>0</v>
      </c>
      <c r="AI162" s="441">
        <f t="shared" si="81"/>
        <v>0</v>
      </c>
      <c r="AJ162" s="441">
        <f t="shared" si="81"/>
        <v>0</v>
      </c>
      <c r="AK162" s="441">
        <f t="shared" si="81"/>
        <v>0</v>
      </c>
      <c r="AL162" s="441">
        <f t="shared" si="81"/>
        <v>0</v>
      </c>
      <c r="AM162" s="441">
        <f t="shared" si="81"/>
        <v>0</v>
      </c>
      <c r="AN162" s="441">
        <f t="shared" si="81"/>
        <v>0</v>
      </c>
      <c r="AO162" s="441">
        <f t="shared" si="81"/>
        <v>0</v>
      </c>
      <c r="AP162" s="441">
        <f t="shared" si="81"/>
        <v>0</v>
      </c>
      <c r="AQ162" s="441">
        <f t="shared" si="81"/>
        <v>0</v>
      </c>
      <c r="AR162" s="441">
        <f t="shared" si="81"/>
        <v>0</v>
      </c>
      <c r="AS162" s="441">
        <f t="shared" si="81"/>
        <v>0</v>
      </c>
      <c r="AT162" s="441">
        <f t="shared" si="81"/>
        <v>0</v>
      </c>
      <c r="AU162" s="441">
        <f t="shared" si="81"/>
        <v>0</v>
      </c>
      <c r="AV162" s="441">
        <f t="shared" si="81"/>
        <v>0</v>
      </c>
      <c r="AW162" s="441">
        <f t="shared" si="81"/>
        <v>0</v>
      </c>
      <c r="AX162" s="441">
        <f t="shared" si="81"/>
        <v>0</v>
      </c>
      <c r="AY162" s="441">
        <f t="shared" si="81"/>
        <v>0</v>
      </c>
      <c r="AZ162" s="441">
        <f t="shared" si="81"/>
        <v>0</v>
      </c>
      <c r="BA162" s="441">
        <f t="shared" si="81"/>
        <v>0</v>
      </c>
      <c r="BB162" s="441">
        <f t="shared" si="81"/>
        <v>0</v>
      </c>
      <c r="BC162" s="441">
        <f t="shared" si="81"/>
        <v>0</v>
      </c>
      <c r="BD162" s="441">
        <f t="shared" si="81"/>
        <v>0</v>
      </c>
      <c r="BE162" s="441">
        <f t="shared" si="81"/>
        <v>0</v>
      </c>
      <c r="BF162" s="441">
        <f t="shared" si="81"/>
        <v>0</v>
      </c>
      <c r="BG162" s="441">
        <f t="shared" si="81"/>
        <v>0</v>
      </c>
      <c r="BH162" s="441">
        <f t="shared" si="81"/>
        <v>0</v>
      </c>
      <c r="BI162" s="441">
        <f t="shared" si="81"/>
        <v>0</v>
      </c>
      <c r="BJ162" s="441">
        <f t="shared" si="81"/>
        <v>0</v>
      </c>
      <c r="BK162" s="441">
        <f t="shared" si="81"/>
        <v>0</v>
      </c>
      <c r="BL162" s="451"/>
      <c r="BM162" s="452"/>
      <c r="BN162" s="452"/>
      <c r="BO162" s="160"/>
      <c r="BP162" s="160"/>
      <c r="BQ162" s="138"/>
      <c r="BR162" s="138"/>
      <c r="BS162" s="138"/>
      <c r="BT162" s="138"/>
      <c r="BU162" s="138"/>
      <c r="BV162" s="138"/>
      <c r="BW162" s="138"/>
      <c r="BX162" s="138"/>
      <c r="BY162" s="138"/>
      <c r="BZ162" s="138"/>
    </row>
    <row r="163" spans="1:78" s="1" customFormat="1" ht="21.95" customHeight="1" outlineLevel="1" x14ac:dyDescent="0.25">
      <c r="A163" s="1530"/>
      <c r="B163" s="464" t="s">
        <v>310</v>
      </c>
      <c r="C163" s="465">
        <v>0</v>
      </c>
      <c r="D163" s="466">
        <f t="shared" ref="D163:AI163" si="82">existencias_C*D162</f>
        <v>0</v>
      </c>
      <c r="E163" s="466">
        <f t="shared" si="82"/>
        <v>0</v>
      </c>
      <c r="F163" s="466">
        <f t="shared" si="82"/>
        <v>0</v>
      </c>
      <c r="G163" s="466">
        <f t="shared" si="82"/>
        <v>0</v>
      </c>
      <c r="H163" s="466">
        <f t="shared" si="82"/>
        <v>0</v>
      </c>
      <c r="I163" s="466">
        <f t="shared" si="82"/>
        <v>0</v>
      </c>
      <c r="J163" s="466">
        <f t="shared" si="82"/>
        <v>0</v>
      </c>
      <c r="K163" s="466">
        <f t="shared" si="82"/>
        <v>0</v>
      </c>
      <c r="L163" s="466">
        <f t="shared" si="82"/>
        <v>0</v>
      </c>
      <c r="M163" s="466">
        <f t="shared" si="82"/>
        <v>0</v>
      </c>
      <c r="N163" s="466">
        <f t="shared" si="82"/>
        <v>0</v>
      </c>
      <c r="O163" s="466">
        <f t="shared" si="82"/>
        <v>0</v>
      </c>
      <c r="P163" s="467">
        <f t="shared" si="82"/>
        <v>0</v>
      </c>
      <c r="Q163" s="466">
        <f t="shared" si="82"/>
        <v>0</v>
      </c>
      <c r="R163" s="466">
        <f t="shared" si="82"/>
        <v>0</v>
      </c>
      <c r="S163" s="466">
        <f t="shared" si="82"/>
        <v>0</v>
      </c>
      <c r="T163" s="466">
        <f t="shared" si="82"/>
        <v>0</v>
      </c>
      <c r="U163" s="466">
        <f t="shared" si="82"/>
        <v>0</v>
      </c>
      <c r="V163" s="466">
        <f t="shared" si="82"/>
        <v>0</v>
      </c>
      <c r="W163" s="466">
        <f t="shared" si="82"/>
        <v>0</v>
      </c>
      <c r="X163" s="466">
        <f t="shared" si="82"/>
        <v>0</v>
      </c>
      <c r="Y163" s="466">
        <f t="shared" si="82"/>
        <v>0</v>
      </c>
      <c r="Z163" s="466">
        <f t="shared" si="82"/>
        <v>0</v>
      </c>
      <c r="AA163" s="466">
        <f t="shared" si="82"/>
        <v>0</v>
      </c>
      <c r="AB163" s="467">
        <f t="shared" si="82"/>
        <v>0</v>
      </c>
      <c r="AC163" s="466">
        <f t="shared" si="82"/>
        <v>0</v>
      </c>
      <c r="AD163" s="466">
        <f t="shared" si="82"/>
        <v>0</v>
      </c>
      <c r="AE163" s="466">
        <f t="shared" si="82"/>
        <v>0</v>
      </c>
      <c r="AF163" s="466">
        <f t="shared" si="82"/>
        <v>0</v>
      </c>
      <c r="AG163" s="466">
        <f t="shared" si="82"/>
        <v>0</v>
      </c>
      <c r="AH163" s="466">
        <f t="shared" si="82"/>
        <v>0</v>
      </c>
      <c r="AI163" s="466">
        <f t="shared" si="82"/>
        <v>0</v>
      </c>
      <c r="AJ163" s="466">
        <f t="shared" ref="AJ163:BO163" si="83">existencias_C*AJ162</f>
        <v>0</v>
      </c>
      <c r="AK163" s="466">
        <f t="shared" si="83"/>
        <v>0</v>
      </c>
      <c r="AL163" s="466">
        <f t="shared" si="83"/>
        <v>0</v>
      </c>
      <c r="AM163" s="466">
        <f t="shared" si="83"/>
        <v>0</v>
      </c>
      <c r="AN163" s="455">
        <f t="shared" si="83"/>
        <v>0</v>
      </c>
      <c r="AO163" s="454">
        <f t="shared" si="83"/>
        <v>0</v>
      </c>
      <c r="AP163" s="454">
        <f t="shared" si="83"/>
        <v>0</v>
      </c>
      <c r="AQ163" s="454">
        <f t="shared" si="83"/>
        <v>0</v>
      </c>
      <c r="AR163" s="454">
        <f t="shared" si="83"/>
        <v>0</v>
      </c>
      <c r="AS163" s="454">
        <f t="shared" si="83"/>
        <v>0</v>
      </c>
      <c r="AT163" s="454">
        <f t="shared" si="83"/>
        <v>0</v>
      </c>
      <c r="AU163" s="454">
        <f t="shared" si="83"/>
        <v>0</v>
      </c>
      <c r="AV163" s="454">
        <f t="shared" si="83"/>
        <v>0</v>
      </c>
      <c r="AW163" s="454">
        <f t="shared" si="83"/>
        <v>0</v>
      </c>
      <c r="AX163" s="454">
        <f t="shared" si="83"/>
        <v>0</v>
      </c>
      <c r="AY163" s="454">
        <f t="shared" si="83"/>
        <v>0</v>
      </c>
      <c r="AZ163" s="455">
        <f t="shared" si="83"/>
        <v>0</v>
      </c>
      <c r="BA163" s="454">
        <f t="shared" si="83"/>
        <v>0</v>
      </c>
      <c r="BB163" s="454">
        <f t="shared" si="83"/>
        <v>0</v>
      </c>
      <c r="BC163" s="454">
        <f t="shared" si="83"/>
        <v>0</v>
      </c>
      <c r="BD163" s="454">
        <f t="shared" si="83"/>
        <v>0</v>
      </c>
      <c r="BE163" s="454">
        <f t="shared" si="83"/>
        <v>0</v>
      </c>
      <c r="BF163" s="454">
        <f t="shared" si="83"/>
        <v>0</v>
      </c>
      <c r="BG163" s="454">
        <f t="shared" si="83"/>
        <v>0</v>
      </c>
      <c r="BH163" s="454">
        <f t="shared" si="83"/>
        <v>0</v>
      </c>
      <c r="BI163" s="454">
        <f t="shared" si="83"/>
        <v>0</v>
      </c>
      <c r="BJ163" s="454">
        <f t="shared" si="83"/>
        <v>0</v>
      </c>
      <c r="BK163" s="454">
        <f t="shared" si="83"/>
        <v>0</v>
      </c>
      <c r="BL163" s="451"/>
      <c r="BM163" s="452"/>
      <c r="BN163" s="452"/>
      <c r="BO163" s="160"/>
      <c r="BP163" s="160"/>
      <c r="BQ163" s="138"/>
      <c r="BR163" s="138"/>
      <c r="BS163" s="138"/>
      <c r="BT163" s="138"/>
      <c r="BU163" s="138"/>
      <c r="BV163" s="138"/>
      <c r="BW163" s="138"/>
      <c r="BX163" s="138"/>
      <c r="BY163" s="138"/>
      <c r="BZ163" s="138"/>
    </row>
    <row r="164" spans="1:78" s="6" customFormat="1" ht="30" customHeight="1" outlineLevel="1" x14ac:dyDescent="0.25">
      <c r="A164" s="138"/>
      <c r="B164" s="468" t="s">
        <v>311</v>
      </c>
      <c r="C164" s="469">
        <v>0</v>
      </c>
      <c r="D164" s="114">
        <v>0</v>
      </c>
      <c r="E164" s="114">
        <v>0</v>
      </c>
      <c r="F164" s="114">
        <v>0</v>
      </c>
      <c r="G164" s="115">
        <v>0</v>
      </c>
      <c r="H164" s="115">
        <v>0</v>
      </c>
      <c r="I164" s="115">
        <v>0</v>
      </c>
      <c r="J164" s="115">
        <v>0</v>
      </c>
      <c r="K164" s="115">
        <v>0</v>
      </c>
      <c r="L164" s="115">
        <v>0</v>
      </c>
      <c r="M164" s="115">
        <v>0</v>
      </c>
      <c r="N164" s="115">
        <v>0</v>
      </c>
      <c r="O164" s="116">
        <v>0</v>
      </c>
      <c r="P164" s="117">
        <v>0</v>
      </c>
      <c r="Q164" s="115">
        <v>0</v>
      </c>
      <c r="R164" s="115">
        <v>0</v>
      </c>
      <c r="S164" s="115">
        <v>0</v>
      </c>
      <c r="T164" s="115">
        <v>0</v>
      </c>
      <c r="U164" s="115">
        <v>0</v>
      </c>
      <c r="V164" s="115">
        <v>0</v>
      </c>
      <c r="W164" s="115">
        <v>0</v>
      </c>
      <c r="X164" s="115">
        <v>0</v>
      </c>
      <c r="Y164" s="115">
        <v>0</v>
      </c>
      <c r="Z164" s="115">
        <v>0</v>
      </c>
      <c r="AA164" s="116">
        <v>0</v>
      </c>
      <c r="AB164" s="117">
        <v>0</v>
      </c>
      <c r="AC164" s="115">
        <v>0</v>
      </c>
      <c r="AD164" s="115">
        <v>0</v>
      </c>
      <c r="AE164" s="115">
        <v>0</v>
      </c>
      <c r="AF164" s="115">
        <v>0</v>
      </c>
      <c r="AG164" s="115">
        <v>0</v>
      </c>
      <c r="AH164" s="115">
        <v>0</v>
      </c>
      <c r="AI164" s="115">
        <v>0</v>
      </c>
      <c r="AJ164" s="115">
        <v>0</v>
      </c>
      <c r="AK164" s="115">
        <v>0</v>
      </c>
      <c r="AL164" s="115">
        <v>0</v>
      </c>
      <c r="AM164" s="116">
        <v>0</v>
      </c>
      <c r="AN164" s="117">
        <v>0</v>
      </c>
      <c r="AO164" s="115">
        <v>0</v>
      </c>
      <c r="AP164" s="115">
        <v>0</v>
      </c>
      <c r="AQ164" s="115">
        <v>0</v>
      </c>
      <c r="AR164" s="115">
        <v>0</v>
      </c>
      <c r="AS164" s="115">
        <v>0</v>
      </c>
      <c r="AT164" s="115">
        <v>0</v>
      </c>
      <c r="AU164" s="115">
        <v>0</v>
      </c>
      <c r="AV164" s="115">
        <v>0</v>
      </c>
      <c r="AW164" s="115">
        <v>0</v>
      </c>
      <c r="AX164" s="115">
        <v>0</v>
      </c>
      <c r="AY164" s="115">
        <v>0</v>
      </c>
      <c r="AZ164" s="117">
        <v>0</v>
      </c>
      <c r="BA164" s="115">
        <v>0</v>
      </c>
      <c r="BB164" s="115">
        <v>0</v>
      </c>
      <c r="BC164" s="115">
        <v>0</v>
      </c>
      <c r="BD164" s="115">
        <v>0</v>
      </c>
      <c r="BE164" s="115">
        <v>0</v>
      </c>
      <c r="BF164" s="115">
        <v>0</v>
      </c>
      <c r="BG164" s="115">
        <v>0</v>
      </c>
      <c r="BH164" s="115">
        <v>0</v>
      </c>
      <c r="BI164" s="115">
        <v>0</v>
      </c>
      <c r="BJ164" s="115">
        <v>0</v>
      </c>
      <c r="BK164" s="115">
        <v>0</v>
      </c>
      <c r="BL164" s="470"/>
      <c r="BM164" s="471"/>
      <c r="BN164" s="471"/>
      <c r="BO164" s="430"/>
      <c r="BP164" s="430"/>
      <c r="BQ164" s="138"/>
      <c r="BR164" s="138"/>
      <c r="BS164" s="138"/>
      <c r="BT164" s="138"/>
      <c r="BU164" s="138"/>
      <c r="BV164" s="138"/>
      <c r="BW164" s="138"/>
      <c r="BX164" s="138"/>
      <c r="BY164" s="138"/>
      <c r="BZ164" s="138"/>
    </row>
    <row r="165" spans="1:78" s="5" customFormat="1" ht="15" customHeight="1" x14ac:dyDescent="0.25">
      <c r="A165" s="297"/>
      <c r="B165" s="377"/>
      <c r="C165" s="377"/>
      <c r="D165" s="377"/>
      <c r="E165" s="377"/>
      <c r="F165" s="297"/>
      <c r="G165" s="297"/>
      <c r="H165" s="297"/>
      <c r="I165" s="297"/>
      <c r="J165" s="297"/>
      <c r="K165" s="297"/>
      <c r="L165" s="297"/>
      <c r="M165" s="297"/>
      <c r="N165" s="297"/>
      <c r="O165" s="297"/>
      <c r="P165" s="297"/>
      <c r="Q165" s="297"/>
      <c r="R165" s="297"/>
      <c r="S165" s="297"/>
      <c r="T165" s="297"/>
      <c r="U165" s="297"/>
      <c r="V165" s="297"/>
      <c r="W165" s="297"/>
      <c r="X165" s="297"/>
      <c r="Y165" s="297"/>
      <c r="Z165" s="297"/>
      <c r="AA165" s="297"/>
      <c r="AB165" s="297"/>
      <c r="AC165" s="297"/>
      <c r="AD165" s="297"/>
      <c r="AE165" s="297"/>
      <c r="AF165" s="297"/>
      <c r="AG165" s="297"/>
      <c r="AH165" s="297"/>
      <c r="AI165" s="297"/>
      <c r="AJ165" s="297"/>
      <c r="AK165" s="297"/>
      <c r="AL165" s="297"/>
      <c r="AM165" s="297"/>
      <c r="AN165" s="297"/>
      <c r="AO165" s="297"/>
      <c r="AP165" s="297"/>
      <c r="AQ165" s="297"/>
      <c r="AR165" s="297"/>
      <c r="AS165" s="297"/>
      <c r="AT165" s="297"/>
      <c r="AU165" s="297"/>
      <c r="AV165" s="297"/>
      <c r="AW165" s="297"/>
      <c r="AX165" s="297"/>
      <c r="AY165" s="297"/>
      <c r="AZ165" s="297"/>
      <c r="BA165" s="297"/>
      <c r="BB165" s="297"/>
      <c r="BC165" s="297"/>
      <c r="BD165" s="297"/>
      <c r="BE165" s="297"/>
      <c r="BF165" s="297"/>
      <c r="BG165" s="297"/>
      <c r="BH165" s="297"/>
      <c r="BI165" s="297"/>
      <c r="BJ165" s="297"/>
      <c r="BK165" s="297"/>
      <c r="BL165" s="378"/>
      <c r="BM165" s="138"/>
      <c r="BN165" s="138"/>
      <c r="BO165" s="296"/>
      <c r="BP165" s="296"/>
      <c r="BQ165" s="138"/>
      <c r="BR165" s="138"/>
      <c r="BS165" s="138"/>
      <c r="BT165" s="138"/>
      <c r="BU165" s="138"/>
      <c r="BV165" s="138"/>
      <c r="BW165" s="138"/>
      <c r="BX165" s="138"/>
      <c r="BY165" s="138"/>
      <c r="BZ165" s="138"/>
    </row>
    <row r="166" spans="1:78" s="6" customFormat="1" ht="80.099999999999994" customHeight="1" x14ac:dyDescent="0.25">
      <c r="A166" s="472"/>
      <c r="B166" s="377"/>
      <c r="C166" s="473"/>
      <c r="D166" s="473"/>
      <c r="E166" s="473"/>
      <c r="F166" s="474"/>
      <c r="G166" s="474"/>
      <c r="H166" s="474"/>
      <c r="I166" s="474"/>
      <c r="J166" s="474"/>
      <c r="K166" s="474"/>
      <c r="L166" s="474"/>
      <c r="M166" s="474"/>
      <c r="N166" s="474"/>
      <c r="O166" s="297"/>
      <c r="P166" s="297"/>
      <c r="Q166" s="297"/>
      <c r="R166" s="297"/>
      <c r="S166" s="297"/>
      <c r="T166" s="297"/>
      <c r="U166" s="297"/>
      <c r="V166" s="297"/>
      <c r="W166" s="297"/>
      <c r="X166" s="297"/>
      <c r="Y166" s="297"/>
      <c r="Z166" s="297"/>
      <c r="AA166" s="297"/>
      <c r="AB166" s="297"/>
      <c r="AC166" s="297"/>
      <c r="AD166" s="297"/>
      <c r="AE166" s="297"/>
      <c r="AF166" s="297"/>
      <c r="AG166" s="297"/>
      <c r="AH166" s="297"/>
      <c r="AI166" s="297"/>
      <c r="AJ166" s="297"/>
      <c r="AK166" s="297"/>
      <c r="AL166" s="297"/>
      <c r="AM166" s="297"/>
      <c r="AN166" s="297"/>
      <c r="AO166" s="297"/>
      <c r="AP166" s="297"/>
      <c r="AQ166" s="297"/>
      <c r="AR166" s="297"/>
      <c r="AS166" s="297"/>
      <c r="AT166" s="297"/>
      <c r="AU166" s="297"/>
      <c r="AV166" s="297"/>
      <c r="AW166" s="297"/>
      <c r="AX166" s="297"/>
      <c r="AY166" s="297"/>
      <c r="AZ166" s="297"/>
      <c r="BA166" s="297"/>
      <c r="BB166" s="297"/>
      <c r="BC166" s="297"/>
      <c r="BD166" s="297"/>
      <c r="BE166" s="297"/>
      <c r="BF166" s="297"/>
      <c r="BG166" s="297"/>
      <c r="BH166" s="297"/>
      <c r="BI166" s="297"/>
      <c r="BJ166" s="297"/>
      <c r="BK166" s="297"/>
      <c r="BL166" s="378"/>
      <c r="BM166" s="296"/>
      <c r="BN166" s="296"/>
      <c r="BO166" s="296"/>
      <c r="BP166" s="296"/>
      <c r="BQ166" s="296"/>
      <c r="BR166" s="296"/>
      <c r="BS166" s="296"/>
      <c r="BT166" s="296"/>
      <c r="BU166" s="296"/>
      <c r="BV166" s="296"/>
      <c r="BW166" s="138"/>
      <c r="BX166" s="138"/>
      <c r="BY166" s="138"/>
      <c r="BZ166" s="138"/>
    </row>
    <row r="167" spans="1:78" x14ac:dyDescent="0.25">
      <c r="A167" s="153"/>
      <c r="B167" s="175"/>
      <c r="C167" s="175"/>
      <c r="D167" s="175"/>
      <c r="E167" s="175"/>
      <c r="F167" s="153"/>
      <c r="G167" s="153"/>
      <c r="H167" s="153"/>
      <c r="I167" s="153"/>
      <c r="J167" s="153"/>
      <c r="K167" s="153"/>
      <c r="L167" s="153"/>
      <c r="M167" s="153"/>
      <c r="N167" s="153"/>
      <c r="O167" s="153"/>
      <c r="P167" s="153"/>
      <c r="Q167" s="153"/>
      <c r="R167" s="153"/>
      <c r="S167" s="153"/>
      <c r="T167" s="153"/>
      <c r="U167" s="153"/>
      <c r="V167" s="153"/>
      <c r="W167" s="153"/>
      <c r="X167" s="153"/>
      <c r="Y167" s="153"/>
      <c r="Z167" s="153"/>
      <c r="AA167" s="153"/>
      <c r="AB167" s="153"/>
      <c r="AC167" s="153"/>
      <c r="AD167" s="153"/>
      <c r="AE167" s="153"/>
      <c r="AF167" s="153"/>
      <c r="AG167" s="153"/>
      <c r="AH167" s="153"/>
      <c r="AI167" s="153"/>
      <c r="AJ167" s="153"/>
      <c r="AK167" s="153"/>
      <c r="AL167" s="153"/>
      <c r="AM167" s="153"/>
      <c r="AN167" s="153"/>
      <c r="AO167" s="153"/>
      <c r="AP167" s="153"/>
      <c r="AQ167" s="153"/>
      <c r="AR167" s="153"/>
      <c r="AS167" s="153"/>
      <c r="AT167" s="153"/>
      <c r="AU167" s="153"/>
      <c r="AV167" s="153"/>
      <c r="AW167" s="153"/>
      <c r="AX167" s="153"/>
      <c r="AY167" s="153"/>
      <c r="AZ167" s="153"/>
      <c r="BA167" s="153"/>
      <c r="BB167" s="153"/>
      <c r="BC167" s="153"/>
      <c r="BD167" s="153"/>
      <c r="BE167" s="153"/>
      <c r="BF167" s="153"/>
      <c r="BG167" s="153"/>
      <c r="BH167" s="153"/>
      <c r="BI167" s="153"/>
      <c r="BJ167" s="153"/>
      <c r="BK167" s="153"/>
      <c r="BL167" s="138"/>
      <c r="BM167" s="138"/>
      <c r="BN167" s="138"/>
      <c r="BO167" s="138"/>
      <c r="BP167" s="138"/>
      <c r="BQ167" s="138"/>
      <c r="BR167" s="138"/>
      <c r="BS167" s="138"/>
      <c r="BT167" s="138"/>
      <c r="BU167" s="138"/>
      <c r="BV167" s="138"/>
      <c r="BW167" s="138"/>
      <c r="BX167" s="138"/>
      <c r="BY167" s="138"/>
      <c r="BZ167" s="138"/>
    </row>
    <row r="168" spans="1:78" x14ac:dyDescent="0.25">
      <c r="A168" s="153"/>
      <c r="B168" s="175"/>
      <c r="C168" s="175"/>
      <c r="D168" s="175"/>
      <c r="E168" s="175"/>
      <c r="F168" s="153"/>
      <c r="G168" s="153"/>
      <c r="H168" s="153"/>
      <c r="I168" s="153"/>
      <c r="J168" s="138"/>
      <c r="K168" s="138"/>
      <c r="L168" s="138"/>
      <c r="M168" s="138"/>
      <c r="N168" s="138"/>
      <c r="O168" s="138"/>
      <c r="P168" s="138"/>
      <c r="Q168" s="153"/>
      <c r="R168" s="153"/>
      <c r="S168" s="153"/>
      <c r="T168" s="153"/>
      <c r="U168" s="153"/>
      <c r="V168" s="153"/>
      <c r="W168" s="153"/>
      <c r="X168" s="153"/>
      <c r="Y168" s="153"/>
      <c r="Z168" s="153"/>
      <c r="AA168" s="153"/>
      <c r="AB168" s="153"/>
      <c r="AC168" s="153"/>
      <c r="AD168" s="153"/>
      <c r="AE168" s="153"/>
      <c r="AF168" s="153"/>
      <c r="AG168" s="153"/>
      <c r="AH168" s="153"/>
      <c r="AI168" s="153"/>
      <c r="AJ168" s="153"/>
      <c r="AK168" s="153"/>
      <c r="AL168" s="153"/>
      <c r="AM168" s="153"/>
      <c r="AN168" s="153"/>
      <c r="AO168" s="153"/>
      <c r="AP168" s="153"/>
      <c r="AQ168" s="153"/>
      <c r="AR168" s="153"/>
      <c r="AS168" s="153"/>
      <c r="AT168" s="153"/>
      <c r="AU168" s="153"/>
      <c r="AV168" s="153"/>
      <c r="AW168" s="153"/>
      <c r="AX168" s="153"/>
      <c r="AY168" s="153"/>
      <c r="AZ168" s="153"/>
      <c r="BA168" s="153"/>
      <c r="BB168" s="153"/>
      <c r="BC168" s="153"/>
      <c r="BD168" s="153"/>
      <c r="BE168" s="153"/>
      <c r="BF168" s="153"/>
      <c r="BG168" s="153"/>
      <c r="BH168" s="153"/>
      <c r="BI168" s="153"/>
      <c r="BJ168" s="153"/>
      <c r="BK168" s="153"/>
      <c r="BL168" s="138"/>
      <c r="BM168" s="138"/>
      <c r="BN168" s="138"/>
      <c r="BO168" s="138"/>
      <c r="BP168" s="138"/>
      <c r="BQ168" s="138"/>
      <c r="BR168" s="138"/>
      <c r="BS168" s="138"/>
      <c r="BT168" s="138"/>
      <c r="BU168" s="138"/>
      <c r="BV168" s="138"/>
      <c r="BW168" s="138"/>
      <c r="BX168" s="138"/>
      <c r="BY168" s="138"/>
      <c r="BZ168" s="138"/>
    </row>
    <row r="169" spans="1:78" x14ac:dyDescent="0.25">
      <c r="A169" s="153"/>
      <c r="B169" s="175"/>
      <c r="C169" s="175"/>
      <c r="D169" s="175"/>
      <c r="E169" s="175"/>
      <c r="F169" s="153"/>
      <c r="G169" s="153"/>
      <c r="H169" s="153"/>
      <c r="I169" s="153"/>
      <c r="J169" s="138"/>
      <c r="K169" s="138"/>
      <c r="L169" s="138"/>
      <c r="M169" s="138"/>
      <c r="N169" s="138"/>
      <c r="O169" s="138"/>
      <c r="P169" s="138"/>
      <c r="Q169" s="153"/>
      <c r="R169" s="153"/>
      <c r="S169" s="153"/>
      <c r="T169" s="153"/>
      <c r="U169" s="153"/>
      <c r="V169" s="153"/>
      <c r="W169" s="153"/>
      <c r="X169" s="153"/>
      <c r="Y169" s="153"/>
      <c r="Z169" s="153"/>
      <c r="AA169" s="153"/>
      <c r="AB169" s="153"/>
      <c r="AC169" s="153"/>
      <c r="AD169" s="153"/>
      <c r="AE169" s="153"/>
      <c r="AF169" s="153"/>
      <c r="AG169" s="153"/>
      <c r="AH169" s="153"/>
      <c r="AI169" s="153"/>
      <c r="AJ169" s="153"/>
      <c r="AK169" s="153"/>
      <c r="AL169" s="153"/>
      <c r="AM169" s="153"/>
      <c r="AN169" s="153"/>
      <c r="AO169" s="153"/>
      <c r="AP169" s="153"/>
      <c r="AQ169" s="153"/>
      <c r="AR169" s="153"/>
      <c r="AS169" s="153"/>
      <c r="AT169" s="153"/>
      <c r="AU169" s="153"/>
      <c r="AV169" s="153"/>
      <c r="AW169" s="153"/>
      <c r="AX169" s="153"/>
      <c r="AY169" s="153"/>
      <c r="AZ169" s="153"/>
      <c r="BA169" s="153"/>
      <c r="BB169" s="153"/>
      <c r="BC169" s="153"/>
      <c r="BD169" s="153"/>
      <c r="BE169" s="153"/>
      <c r="BF169" s="153"/>
      <c r="BG169" s="153"/>
      <c r="BH169" s="153"/>
      <c r="BI169" s="153"/>
      <c r="BJ169" s="153"/>
      <c r="BK169" s="153"/>
      <c r="BL169" s="138"/>
      <c r="BM169" s="138"/>
      <c r="BN169" s="138"/>
      <c r="BO169" s="138"/>
      <c r="BP169" s="138"/>
      <c r="BQ169" s="138"/>
      <c r="BR169" s="138"/>
      <c r="BS169" s="138"/>
      <c r="BT169" s="138"/>
      <c r="BU169" s="138"/>
      <c r="BV169" s="138"/>
      <c r="BW169" s="138"/>
      <c r="BX169" s="138"/>
      <c r="BY169" s="138"/>
      <c r="BZ169" s="138"/>
    </row>
    <row r="170" spans="1:78" x14ac:dyDescent="0.25">
      <c r="A170" s="153"/>
      <c r="B170" s="175"/>
      <c r="C170" s="175"/>
      <c r="D170" s="175"/>
      <c r="E170" s="175"/>
      <c r="F170" s="153"/>
      <c r="G170" s="153"/>
      <c r="H170" s="153"/>
      <c r="I170" s="153"/>
      <c r="J170" s="138"/>
      <c r="K170" s="138"/>
      <c r="L170" s="138"/>
      <c r="M170" s="138"/>
      <c r="N170" s="138"/>
      <c r="O170" s="138"/>
      <c r="P170" s="138"/>
      <c r="Q170" s="153"/>
      <c r="R170" s="153"/>
      <c r="S170" s="153"/>
      <c r="T170" s="153"/>
      <c r="U170" s="153"/>
      <c r="V170" s="153"/>
      <c r="W170" s="153"/>
      <c r="X170" s="153"/>
      <c r="Y170" s="153"/>
      <c r="Z170" s="153"/>
      <c r="AA170" s="153"/>
      <c r="AB170" s="153"/>
      <c r="AC170" s="153"/>
      <c r="AD170" s="153"/>
      <c r="AE170" s="153"/>
      <c r="AF170" s="153"/>
      <c r="AG170" s="153"/>
      <c r="AH170" s="153"/>
      <c r="AI170" s="153"/>
      <c r="AJ170" s="153"/>
      <c r="AK170" s="153"/>
      <c r="AL170" s="153"/>
      <c r="AM170" s="153"/>
      <c r="AN170" s="153"/>
      <c r="AO170" s="153"/>
      <c r="AP170" s="153"/>
      <c r="AQ170" s="153"/>
      <c r="AR170" s="153"/>
      <c r="AS170" s="153"/>
      <c r="AT170" s="153"/>
      <c r="AU170" s="153"/>
      <c r="AV170" s="153"/>
      <c r="AW170" s="153"/>
      <c r="AX170" s="153"/>
      <c r="AY170" s="153"/>
      <c r="AZ170" s="153"/>
      <c r="BA170" s="153"/>
      <c r="BB170" s="153"/>
      <c r="BC170" s="153"/>
      <c r="BD170" s="153"/>
      <c r="BE170" s="153"/>
      <c r="BF170" s="153"/>
      <c r="BG170" s="153"/>
      <c r="BH170" s="153"/>
      <c r="BI170" s="153"/>
      <c r="BJ170" s="153"/>
      <c r="BK170" s="153"/>
      <c r="BL170" s="138"/>
      <c r="BM170" s="138"/>
      <c r="BN170" s="138"/>
      <c r="BO170" s="138"/>
      <c r="BP170" s="138"/>
      <c r="BQ170" s="138"/>
      <c r="BR170" s="138"/>
      <c r="BS170" s="138"/>
      <c r="BT170" s="138"/>
      <c r="BU170" s="138"/>
      <c r="BV170" s="138"/>
      <c r="BW170" s="138"/>
      <c r="BX170" s="138"/>
      <c r="BY170" s="138"/>
      <c r="BZ170" s="138"/>
    </row>
    <row r="171" spans="1:78" x14ac:dyDescent="0.25">
      <c r="A171" s="153"/>
      <c r="B171" s="175"/>
      <c r="C171" s="175"/>
      <c r="D171" s="175"/>
      <c r="E171" s="175"/>
      <c r="F171" s="153"/>
      <c r="G171" s="153"/>
      <c r="H171" s="153"/>
      <c r="I171" s="153"/>
      <c r="J171" s="138"/>
      <c r="K171" s="138"/>
      <c r="L171" s="138"/>
      <c r="M171" s="138"/>
      <c r="N171" s="138"/>
      <c r="O171" s="138"/>
      <c r="P171" s="138"/>
      <c r="Q171" s="153"/>
      <c r="R171" s="153"/>
      <c r="S171" s="153"/>
      <c r="T171" s="153"/>
      <c r="U171" s="153"/>
      <c r="V171" s="153"/>
      <c r="W171" s="153"/>
      <c r="X171" s="153"/>
      <c r="Y171" s="153"/>
      <c r="Z171" s="153"/>
      <c r="AA171" s="153"/>
      <c r="AB171" s="153"/>
      <c r="AC171" s="153"/>
      <c r="AD171" s="153"/>
      <c r="AE171" s="153"/>
      <c r="AF171" s="153"/>
      <c r="AG171" s="153"/>
      <c r="AH171" s="153"/>
      <c r="AI171" s="153"/>
      <c r="AJ171" s="153"/>
      <c r="AK171" s="153"/>
      <c r="AL171" s="153"/>
      <c r="AM171" s="153"/>
      <c r="AN171" s="153"/>
      <c r="AO171" s="153"/>
      <c r="AP171" s="153"/>
      <c r="AQ171" s="153"/>
      <c r="AR171" s="153"/>
      <c r="AS171" s="153"/>
      <c r="AT171" s="153"/>
      <c r="AU171" s="153"/>
      <c r="AV171" s="153"/>
      <c r="AW171" s="153"/>
      <c r="AX171" s="153"/>
      <c r="AY171" s="153"/>
      <c r="AZ171" s="153"/>
      <c r="BA171" s="153"/>
      <c r="BB171" s="153"/>
      <c r="BC171" s="153"/>
      <c r="BD171" s="153"/>
      <c r="BE171" s="153"/>
      <c r="BF171" s="153"/>
      <c r="BG171" s="153"/>
      <c r="BH171" s="153"/>
      <c r="BI171" s="153"/>
      <c r="BJ171" s="153"/>
      <c r="BK171" s="153"/>
      <c r="BL171" s="138"/>
      <c r="BM171" s="138"/>
      <c r="BN171" s="138"/>
      <c r="BO171" s="138"/>
      <c r="BP171" s="138"/>
      <c r="BQ171" s="138"/>
      <c r="BR171" s="138"/>
      <c r="BS171" s="138"/>
      <c r="BT171" s="138"/>
      <c r="BU171" s="138"/>
      <c r="BV171" s="138"/>
      <c r="BW171" s="138"/>
      <c r="BX171" s="138"/>
      <c r="BY171" s="138"/>
      <c r="BZ171" s="138"/>
    </row>
    <row r="172" spans="1:78" x14ac:dyDescent="0.25">
      <c r="A172" s="153"/>
      <c r="B172" s="175"/>
      <c r="C172" s="175"/>
      <c r="D172" s="175"/>
      <c r="E172" s="175"/>
      <c r="F172" s="153"/>
      <c r="G172" s="153"/>
      <c r="H172" s="153"/>
      <c r="I172" s="153"/>
      <c r="J172" s="138"/>
      <c r="K172" s="138"/>
      <c r="L172" s="138"/>
      <c r="M172" s="138"/>
      <c r="N172" s="138"/>
      <c r="O172" s="138"/>
      <c r="P172" s="138"/>
      <c r="Q172" s="153"/>
      <c r="R172" s="153"/>
      <c r="S172" s="153"/>
      <c r="T172" s="153"/>
      <c r="U172" s="153"/>
      <c r="V172" s="153"/>
      <c r="W172" s="153"/>
      <c r="X172" s="153"/>
      <c r="Y172" s="153"/>
      <c r="Z172" s="153"/>
      <c r="AA172" s="153"/>
      <c r="AB172" s="153"/>
      <c r="AC172" s="153"/>
      <c r="AD172" s="153"/>
      <c r="AE172" s="153"/>
      <c r="AF172" s="153"/>
      <c r="AG172" s="153"/>
      <c r="AH172" s="153"/>
      <c r="AI172" s="153"/>
      <c r="AJ172" s="153"/>
      <c r="AK172" s="153"/>
      <c r="AL172" s="153"/>
      <c r="AM172" s="153"/>
      <c r="AN172" s="153"/>
      <c r="AO172" s="153"/>
      <c r="AP172" s="153"/>
      <c r="AQ172" s="153"/>
      <c r="AR172" s="153"/>
      <c r="AS172" s="153"/>
      <c r="AT172" s="153"/>
      <c r="AU172" s="153"/>
      <c r="AV172" s="153"/>
      <c r="AW172" s="153"/>
      <c r="AX172" s="153"/>
      <c r="AY172" s="153"/>
      <c r="AZ172" s="153"/>
      <c r="BA172" s="153"/>
      <c r="BB172" s="153"/>
      <c r="BC172" s="153"/>
      <c r="BD172" s="153"/>
      <c r="BE172" s="153"/>
      <c r="BF172" s="153"/>
      <c r="BG172" s="153"/>
      <c r="BH172" s="153"/>
      <c r="BI172" s="153"/>
      <c r="BJ172" s="153"/>
      <c r="BK172" s="153"/>
      <c r="BL172" s="138"/>
      <c r="BM172" s="138"/>
      <c r="BN172" s="138"/>
      <c r="BO172" s="138"/>
      <c r="BP172" s="138"/>
      <c r="BQ172" s="138"/>
      <c r="BR172" s="138"/>
      <c r="BS172" s="138"/>
      <c r="BT172" s="138"/>
      <c r="BU172" s="138"/>
      <c r="BV172" s="138"/>
      <c r="BW172" s="138"/>
      <c r="BX172" s="138"/>
      <c r="BY172" s="138"/>
      <c r="BZ172" s="138"/>
    </row>
    <row r="173" spans="1:78" x14ac:dyDescent="0.25">
      <c r="A173" s="153"/>
      <c r="B173" s="175"/>
      <c r="C173" s="175"/>
      <c r="D173" s="175"/>
      <c r="E173" s="175"/>
      <c r="F173" s="153"/>
      <c r="G173" s="153"/>
      <c r="H173" s="153"/>
      <c r="I173" s="153"/>
      <c r="J173" s="138"/>
      <c r="K173" s="138"/>
      <c r="L173" s="138"/>
      <c r="M173" s="138"/>
      <c r="N173" s="138"/>
      <c r="O173" s="138"/>
      <c r="P173" s="138"/>
      <c r="Q173" s="153"/>
      <c r="R173" s="153"/>
      <c r="S173" s="153"/>
      <c r="T173" s="153"/>
      <c r="U173" s="153"/>
      <c r="V173" s="153"/>
      <c r="W173" s="153"/>
      <c r="X173" s="153"/>
      <c r="Y173" s="153"/>
      <c r="Z173" s="153"/>
      <c r="AA173" s="153"/>
      <c r="AB173" s="153"/>
      <c r="AC173" s="153"/>
      <c r="AD173" s="153"/>
      <c r="AE173" s="153"/>
      <c r="AF173" s="153"/>
      <c r="AG173" s="153"/>
      <c r="AH173" s="153"/>
      <c r="AI173" s="153"/>
      <c r="AJ173" s="153"/>
      <c r="AK173" s="153"/>
      <c r="AL173" s="153"/>
      <c r="AM173" s="153"/>
      <c r="AN173" s="153"/>
      <c r="AO173" s="153"/>
      <c r="AP173" s="153"/>
      <c r="AQ173" s="153"/>
      <c r="AR173" s="153"/>
      <c r="AS173" s="153"/>
      <c r="AT173" s="153"/>
      <c r="AU173" s="153"/>
      <c r="AV173" s="153"/>
      <c r="AW173" s="153"/>
      <c r="AX173" s="153"/>
      <c r="AY173" s="153"/>
      <c r="AZ173" s="153"/>
      <c r="BA173" s="153"/>
      <c r="BB173" s="153"/>
      <c r="BC173" s="153"/>
      <c r="BD173" s="153"/>
      <c r="BE173" s="153"/>
      <c r="BF173" s="153"/>
      <c r="BG173" s="153"/>
      <c r="BH173" s="153"/>
      <c r="BI173" s="153"/>
      <c r="BJ173" s="153"/>
      <c r="BK173" s="153"/>
      <c r="BL173" s="138"/>
      <c r="BM173" s="138"/>
      <c r="BN173" s="138"/>
      <c r="BO173" s="138"/>
      <c r="BP173" s="138"/>
      <c r="BQ173" s="138"/>
      <c r="BR173" s="138"/>
      <c r="BS173" s="138"/>
      <c r="BT173" s="138"/>
      <c r="BU173" s="138"/>
      <c r="BV173" s="138"/>
      <c r="BW173" s="138"/>
      <c r="BX173" s="138"/>
      <c r="BY173" s="138"/>
      <c r="BZ173" s="138"/>
    </row>
    <row r="174" spans="1:78" x14ac:dyDescent="0.25">
      <c r="A174" s="153"/>
      <c r="B174" s="175"/>
      <c r="C174" s="175"/>
      <c r="D174" s="175"/>
      <c r="E174" s="138"/>
      <c r="F174" s="138"/>
      <c r="G174" s="138"/>
      <c r="H174" s="138"/>
      <c r="I174" s="138"/>
      <c r="J174" s="138"/>
      <c r="K174" s="138"/>
      <c r="L174" s="138"/>
      <c r="M174" s="138"/>
      <c r="N174" s="138"/>
      <c r="O174" s="138"/>
      <c r="P174" s="138"/>
      <c r="Q174" s="153"/>
      <c r="R174" s="153"/>
      <c r="S174" s="153"/>
      <c r="T174" s="153"/>
      <c r="U174" s="153"/>
      <c r="V174" s="153"/>
      <c r="W174" s="153"/>
      <c r="X174" s="153"/>
      <c r="Y174" s="153"/>
      <c r="Z174" s="153"/>
      <c r="AA174" s="153"/>
      <c r="AB174" s="153"/>
      <c r="AC174" s="153"/>
      <c r="AD174" s="153"/>
      <c r="AE174" s="153"/>
      <c r="AF174" s="153"/>
      <c r="AG174" s="153"/>
      <c r="AH174" s="153"/>
      <c r="AI174" s="153"/>
      <c r="AJ174" s="153"/>
      <c r="AK174" s="153"/>
      <c r="AL174" s="153"/>
      <c r="AM174" s="153"/>
      <c r="AN174" s="153"/>
      <c r="AO174" s="153"/>
      <c r="AP174" s="153"/>
      <c r="AQ174" s="153"/>
      <c r="AR174" s="153"/>
      <c r="AS174" s="153"/>
      <c r="AT174" s="153"/>
      <c r="AU174" s="153"/>
      <c r="AV174" s="153"/>
      <c r="AW174" s="153"/>
      <c r="AX174" s="153"/>
      <c r="AY174" s="153"/>
      <c r="AZ174" s="153"/>
      <c r="BA174" s="153"/>
      <c r="BB174" s="153"/>
      <c r="BC174" s="153"/>
      <c r="BD174" s="153"/>
      <c r="BE174" s="153"/>
      <c r="BF174" s="153"/>
      <c r="BG174" s="153"/>
      <c r="BH174" s="153"/>
      <c r="BI174" s="153"/>
      <c r="BJ174" s="153"/>
      <c r="BK174" s="153"/>
      <c r="BL174" s="138"/>
      <c r="BM174" s="138"/>
      <c r="BN174" s="138"/>
      <c r="BO174" s="138"/>
      <c r="BP174" s="138"/>
      <c r="BQ174" s="138"/>
      <c r="BR174" s="138"/>
      <c r="BS174" s="138"/>
      <c r="BT174" s="138"/>
      <c r="BU174" s="138"/>
      <c r="BV174" s="138"/>
      <c r="BW174" s="138"/>
      <c r="BX174" s="138"/>
      <c r="BY174" s="138"/>
      <c r="BZ174" s="138"/>
    </row>
    <row r="175" spans="1:78" x14ac:dyDescent="0.25">
      <c r="A175" s="153"/>
      <c r="B175" s="175"/>
      <c r="C175" s="175"/>
      <c r="D175" s="175"/>
      <c r="E175" s="138"/>
      <c r="F175" s="138"/>
      <c r="G175" s="138"/>
      <c r="H175" s="138"/>
      <c r="I175" s="138"/>
      <c r="J175" s="138"/>
      <c r="K175" s="138"/>
      <c r="L175" s="138"/>
      <c r="M175" s="138"/>
      <c r="N175" s="138"/>
      <c r="O175" s="138"/>
      <c r="P175" s="138"/>
      <c r="Q175" s="153"/>
      <c r="R175" s="153"/>
      <c r="S175" s="153"/>
      <c r="T175" s="153"/>
      <c r="U175" s="153"/>
      <c r="V175" s="153"/>
      <c r="W175" s="153"/>
      <c r="X175" s="153"/>
      <c r="Y175" s="153"/>
      <c r="Z175" s="153"/>
      <c r="AA175" s="153"/>
      <c r="AB175" s="153"/>
      <c r="AC175" s="153"/>
      <c r="AD175" s="153"/>
      <c r="AE175" s="153"/>
      <c r="AF175" s="153"/>
      <c r="AG175" s="153"/>
      <c r="AH175" s="153"/>
      <c r="AI175" s="153"/>
      <c r="AJ175" s="153"/>
      <c r="AK175" s="153"/>
      <c r="AL175" s="153"/>
      <c r="AM175" s="153"/>
      <c r="AN175" s="153"/>
      <c r="AO175" s="153"/>
      <c r="AP175" s="153"/>
      <c r="AQ175" s="153"/>
      <c r="AR175" s="153"/>
      <c r="AS175" s="153"/>
      <c r="AT175" s="153"/>
      <c r="AU175" s="153"/>
      <c r="AV175" s="153"/>
      <c r="AW175" s="153"/>
      <c r="AX175" s="153"/>
      <c r="AY175" s="153"/>
      <c r="AZ175" s="153"/>
      <c r="BA175" s="153"/>
      <c r="BB175" s="153"/>
      <c r="BC175" s="153"/>
      <c r="BD175" s="153"/>
      <c r="BE175" s="153"/>
      <c r="BF175" s="153"/>
      <c r="BG175" s="153"/>
      <c r="BH175" s="153"/>
      <c r="BI175" s="153"/>
      <c r="BJ175" s="153"/>
      <c r="BK175" s="153"/>
      <c r="BL175" s="138"/>
      <c r="BM175" s="138"/>
      <c r="BN175" s="138"/>
      <c r="BO175" s="138"/>
      <c r="BP175" s="138"/>
      <c r="BQ175" s="138"/>
      <c r="BR175" s="138"/>
      <c r="BS175" s="138"/>
      <c r="BT175" s="138"/>
      <c r="BU175" s="138"/>
      <c r="BV175" s="138"/>
      <c r="BW175" s="138"/>
      <c r="BX175" s="138"/>
      <c r="BY175" s="138"/>
      <c r="BZ175" s="138"/>
    </row>
    <row r="176" spans="1:78" x14ac:dyDescent="0.25">
      <c r="A176" s="153"/>
      <c r="B176" s="175"/>
      <c r="C176" s="175"/>
      <c r="D176" s="175"/>
      <c r="E176" s="138"/>
      <c r="F176" s="138"/>
      <c r="G176" s="138"/>
      <c r="H176" s="138"/>
      <c r="I176" s="138"/>
      <c r="J176" s="138"/>
      <c r="K176" s="138"/>
      <c r="L176" s="138"/>
      <c r="M176" s="138"/>
      <c r="N176" s="138"/>
      <c r="O176" s="138"/>
      <c r="P176" s="138"/>
      <c r="Q176" s="153"/>
      <c r="R176" s="153"/>
      <c r="S176" s="153"/>
      <c r="T176" s="153"/>
      <c r="U176" s="153"/>
      <c r="V176" s="153"/>
      <c r="W176" s="153"/>
      <c r="X176" s="153"/>
      <c r="Y176" s="153"/>
      <c r="Z176" s="153"/>
      <c r="AA176" s="153"/>
      <c r="AB176" s="153"/>
      <c r="AC176" s="153"/>
      <c r="AD176" s="153"/>
      <c r="AE176" s="153"/>
      <c r="AF176" s="153"/>
      <c r="AG176" s="153"/>
      <c r="AH176" s="153"/>
      <c r="AI176" s="153"/>
      <c r="AJ176" s="153"/>
      <c r="AK176" s="153"/>
      <c r="AL176" s="153"/>
      <c r="AM176" s="153"/>
      <c r="AN176" s="153"/>
      <c r="AO176" s="153"/>
      <c r="AP176" s="153"/>
      <c r="AQ176" s="153"/>
      <c r="AR176" s="153"/>
      <c r="AS176" s="153"/>
      <c r="AT176" s="153"/>
      <c r="AU176" s="153"/>
      <c r="AV176" s="153"/>
      <c r="AW176" s="153"/>
      <c r="AX176" s="153"/>
      <c r="AY176" s="153"/>
      <c r="AZ176" s="153"/>
      <c r="BA176" s="153"/>
      <c r="BB176" s="153"/>
      <c r="BC176" s="153"/>
      <c r="BD176" s="153"/>
      <c r="BE176" s="153"/>
      <c r="BF176" s="153"/>
      <c r="BG176" s="153"/>
      <c r="BH176" s="153"/>
      <c r="BI176" s="153"/>
      <c r="BJ176" s="153"/>
      <c r="BK176" s="153"/>
      <c r="BL176" s="138"/>
      <c r="BM176" s="138"/>
      <c r="BN176" s="138"/>
      <c r="BO176" s="138"/>
      <c r="BP176" s="138"/>
      <c r="BQ176" s="138"/>
      <c r="BR176" s="138"/>
      <c r="BS176" s="138"/>
      <c r="BT176" s="138"/>
      <c r="BU176" s="138"/>
      <c r="BV176" s="138"/>
      <c r="BW176" s="138"/>
      <c r="BX176" s="138"/>
      <c r="BY176" s="138"/>
      <c r="BZ176" s="138"/>
    </row>
    <row r="177" spans="1:78" x14ac:dyDescent="0.25">
      <c r="A177" s="153"/>
      <c r="B177" s="175"/>
      <c r="C177" s="175"/>
      <c r="D177" s="175"/>
      <c r="E177" s="138"/>
      <c r="F177" s="138"/>
      <c r="G177" s="138"/>
      <c r="H177" s="138"/>
      <c r="I177" s="138"/>
      <c r="J177" s="138"/>
      <c r="K177" s="138"/>
      <c r="L177" s="138"/>
      <c r="M177" s="138"/>
      <c r="N177" s="138"/>
      <c r="O177" s="138"/>
      <c r="P177" s="138"/>
      <c r="Q177" s="153"/>
      <c r="R177" s="153"/>
      <c r="S177" s="153"/>
      <c r="T177" s="153"/>
      <c r="U177" s="153"/>
      <c r="V177" s="153"/>
      <c r="W177" s="153"/>
      <c r="X177" s="153"/>
      <c r="Y177" s="153"/>
      <c r="Z177" s="153"/>
      <c r="AA177" s="153"/>
      <c r="AB177" s="153"/>
      <c r="AC177" s="153"/>
      <c r="AD177" s="153"/>
      <c r="AE177" s="153"/>
      <c r="AF177" s="153"/>
      <c r="AG177" s="153"/>
      <c r="AH177" s="153"/>
      <c r="AI177" s="153"/>
      <c r="AJ177" s="153"/>
      <c r="AK177" s="153"/>
      <c r="AL177" s="153"/>
      <c r="AM177" s="153"/>
      <c r="AN177" s="153"/>
      <c r="AO177" s="153"/>
      <c r="AP177" s="153"/>
      <c r="AQ177" s="153"/>
      <c r="AR177" s="153"/>
      <c r="AS177" s="153"/>
      <c r="AT177" s="153"/>
      <c r="AU177" s="153"/>
      <c r="AV177" s="153"/>
      <c r="AW177" s="153"/>
      <c r="AX177" s="153"/>
      <c r="AY177" s="153"/>
      <c r="AZ177" s="153"/>
      <c r="BA177" s="153"/>
      <c r="BB177" s="153"/>
      <c r="BC177" s="153"/>
      <c r="BD177" s="153"/>
      <c r="BE177" s="153"/>
      <c r="BF177" s="153"/>
      <c r="BG177" s="153"/>
      <c r="BH177" s="153"/>
      <c r="BI177" s="153"/>
      <c r="BJ177" s="153"/>
      <c r="BK177" s="153"/>
      <c r="BL177" s="138"/>
      <c r="BM177" s="138"/>
      <c r="BN177" s="138"/>
      <c r="BO177" s="138"/>
      <c r="BP177" s="138"/>
      <c r="BQ177" s="138"/>
      <c r="BR177" s="138"/>
      <c r="BS177" s="138"/>
      <c r="BT177" s="138"/>
      <c r="BU177" s="138"/>
      <c r="BV177" s="138"/>
      <c r="BW177" s="138"/>
      <c r="BX177" s="138"/>
      <c r="BY177" s="138"/>
      <c r="BZ177" s="138"/>
    </row>
    <row r="178" spans="1:78" x14ac:dyDescent="0.25">
      <c r="A178" s="153"/>
      <c r="B178" s="175"/>
      <c r="C178" s="175"/>
      <c r="D178" s="175"/>
      <c r="E178" s="138"/>
      <c r="F178" s="138"/>
      <c r="G178" s="138"/>
      <c r="H178" s="138"/>
      <c r="I178" s="138"/>
      <c r="J178" s="138"/>
      <c r="K178" s="138"/>
      <c r="L178" s="138"/>
      <c r="M178" s="138"/>
      <c r="N178" s="138"/>
      <c r="O178" s="138"/>
      <c r="P178" s="138"/>
      <c r="Q178" s="153"/>
      <c r="R178" s="153"/>
      <c r="S178" s="153"/>
      <c r="T178" s="153"/>
      <c r="U178" s="153"/>
      <c r="V178" s="153"/>
      <c r="W178" s="153"/>
      <c r="X178" s="153"/>
      <c r="Y178" s="153"/>
      <c r="Z178" s="153"/>
      <c r="AA178" s="153"/>
      <c r="AB178" s="153"/>
      <c r="AC178" s="153"/>
      <c r="AD178" s="153"/>
      <c r="AE178" s="153"/>
      <c r="AF178" s="153"/>
      <c r="AG178" s="153"/>
      <c r="AH178" s="153"/>
      <c r="AI178" s="153"/>
      <c r="AJ178" s="153"/>
      <c r="AK178" s="153"/>
      <c r="AL178" s="153"/>
      <c r="AM178" s="153"/>
      <c r="AN178" s="153"/>
      <c r="AO178" s="153"/>
      <c r="AP178" s="153"/>
      <c r="AQ178" s="153"/>
      <c r="AR178" s="153"/>
      <c r="AS178" s="153"/>
      <c r="AT178" s="153"/>
      <c r="AU178" s="153"/>
      <c r="AV178" s="153"/>
      <c r="AW178" s="153"/>
      <c r="AX178" s="153"/>
      <c r="AY178" s="153"/>
      <c r="AZ178" s="153"/>
      <c r="BA178" s="153"/>
      <c r="BB178" s="153"/>
      <c r="BC178" s="153"/>
      <c r="BD178" s="153"/>
      <c r="BE178" s="153"/>
      <c r="BF178" s="153"/>
      <c r="BG178" s="153"/>
      <c r="BH178" s="153"/>
      <c r="BI178" s="153"/>
      <c r="BJ178" s="153"/>
      <c r="BK178" s="153"/>
      <c r="BL178" s="138"/>
      <c r="BM178" s="138"/>
      <c r="BN178" s="138"/>
      <c r="BO178" s="138"/>
      <c r="BP178" s="138"/>
      <c r="BQ178" s="138"/>
      <c r="BR178" s="138"/>
      <c r="BS178" s="138"/>
      <c r="BT178" s="138"/>
      <c r="BU178" s="138"/>
      <c r="BV178" s="138"/>
      <c r="BW178" s="138"/>
      <c r="BX178" s="138"/>
      <c r="BY178" s="138"/>
      <c r="BZ178" s="138"/>
    </row>
    <row r="179" spans="1:78" x14ac:dyDescent="0.25">
      <c r="A179" s="153"/>
      <c r="B179" s="175"/>
      <c r="C179" s="175"/>
      <c r="D179" s="175"/>
      <c r="E179" s="138"/>
      <c r="F179" s="138"/>
      <c r="G179" s="138"/>
      <c r="H179" s="138"/>
      <c r="I179" s="138"/>
      <c r="J179" s="138"/>
      <c r="K179" s="138"/>
      <c r="L179" s="138"/>
      <c r="M179" s="138"/>
      <c r="N179" s="138"/>
      <c r="O179" s="138"/>
      <c r="P179" s="138"/>
      <c r="Q179" s="153"/>
      <c r="R179" s="153"/>
      <c r="S179" s="153"/>
      <c r="T179" s="153"/>
      <c r="U179" s="153"/>
      <c r="V179" s="153"/>
      <c r="W179" s="153"/>
      <c r="X179" s="153"/>
      <c r="Y179" s="153"/>
      <c r="Z179" s="153"/>
      <c r="AA179" s="153"/>
      <c r="AB179" s="153"/>
      <c r="AC179" s="153"/>
      <c r="AD179" s="153"/>
      <c r="AE179" s="153"/>
      <c r="AF179" s="153"/>
      <c r="AG179" s="153"/>
      <c r="AH179" s="153"/>
      <c r="AI179" s="153"/>
      <c r="AJ179" s="153"/>
      <c r="AK179" s="153"/>
      <c r="AL179" s="153"/>
      <c r="AM179" s="153"/>
      <c r="AN179" s="153"/>
      <c r="AO179" s="153"/>
      <c r="AP179" s="153"/>
      <c r="AQ179" s="153"/>
      <c r="AR179" s="153"/>
      <c r="AS179" s="153"/>
      <c r="AT179" s="153"/>
      <c r="AU179" s="153"/>
      <c r="AV179" s="153"/>
      <c r="AW179" s="153"/>
      <c r="AX179" s="153"/>
      <c r="AY179" s="153"/>
      <c r="AZ179" s="153"/>
      <c r="BA179" s="153"/>
      <c r="BB179" s="153"/>
      <c r="BC179" s="153"/>
      <c r="BD179" s="153"/>
      <c r="BE179" s="153"/>
      <c r="BF179" s="153"/>
      <c r="BG179" s="153"/>
      <c r="BH179" s="153"/>
      <c r="BI179" s="153"/>
      <c r="BJ179" s="153"/>
      <c r="BK179" s="153"/>
      <c r="BL179" s="138"/>
      <c r="BM179" s="138"/>
      <c r="BN179" s="138"/>
      <c r="BO179" s="138"/>
      <c r="BP179" s="138"/>
      <c r="BQ179" s="138"/>
      <c r="BR179" s="138"/>
      <c r="BS179" s="138"/>
      <c r="BT179" s="138"/>
      <c r="BU179" s="138"/>
      <c r="BV179" s="138"/>
      <c r="BW179" s="138"/>
      <c r="BX179" s="138"/>
      <c r="BY179" s="138"/>
      <c r="BZ179" s="138"/>
    </row>
    <row r="180" spans="1:78" x14ac:dyDescent="0.25">
      <c r="A180" s="153"/>
      <c r="B180" s="175"/>
      <c r="C180" s="175"/>
      <c r="D180" s="175"/>
      <c r="E180" s="138"/>
      <c r="F180" s="138"/>
      <c r="G180" s="138"/>
      <c r="H180" s="138"/>
      <c r="I180" s="138"/>
      <c r="J180" s="138"/>
      <c r="K180" s="138"/>
      <c r="L180" s="138"/>
      <c r="M180" s="138"/>
      <c r="N180" s="138"/>
      <c r="O180" s="138"/>
      <c r="P180" s="138"/>
      <c r="Q180" s="153"/>
      <c r="R180" s="153"/>
      <c r="S180" s="153"/>
      <c r="T180" s="153"/>
      <c r="U180" s="153"/>
      <c r="V180" s="153"/>
      <c r="W180" s="153"/>
      <c r="X180" s="153"/>
      <c r="Y180" s="153"/>
      <c r="Z180" s="153"/>
      <c r="AA180" s="153"/>
      <c r="AB180" s="153"/>
      <c r="AC180" s="153"/>
      <c r="AD180" s="153"/>
      <c r="AE180" s="153"/>
      <c r="AF180" s="153"/>
      <c r="AG180" s="153"/>
      <c r="AH180" s="153"/>
      <c r="AI180" s="153"/>
      <c r="AJ180" s="153"/>
      <c r="AK180" s="153"/>
      <c r="AL180" s="153"/>
      <c r="AM180" s="153"/>
      <c r="AN180" s="153"/>
      <c r="AO180" s="153"/>
      <c r="AP180" s="153"/>
      <c r="AQ180" s="153"/>
      <c r="AR180" s="153"/>
      <c r="AS180" s="153"/>
      <c r="AT180" s="153"/>
      <c r="AU180" s="153"/>
      <c r="AV180" s="153"/>
      <c r="AW180" s="153"/>
      <c r="AX180" s="153"/>
      <c r="AY180" s="153"/>
      <c r="AZ180" s="153"/>
      <c r="BA180" s="153"/>
      <c r="BB180" s="153"/>
      <c r="BC180" s="153"/>
      <c r="BD180" s="153"/>
      <c r="BE180" s="153"/>
      <c r="BF180" s="153"/>
      <c r="BG180" s="153"/>
      <c r="BH180" s="153"/>
      <c r="BI180" s="153"/>
      <c r="BJ180" s="153"/>
      <c r="BK180" s="153"/>
      <c r="BL180" s="138"/>
      <c r="BM180" s="138"/>
      <c r="BN180" s="138"/>
      <c r="BO180" s="138"/>
      <c r="BP180" s="138"/>
      <c r="BQ180" s="138"/>
      <c r="BR180" s="138"/>
      <c r="BS180" s="138"/>
      <c r="BT180" s="138"/>
      <c r="BU180" s="138"/>
      <c r="BV180" s="138"/>
      <c r="BW180" s="138"/>
      <c r="BX180" s="138"/>
      <c r="BY180" s="138"/>
      <c r="BZ180" s="138"/>
    </row>
    <row r="181" spans="1:78" x14ac:dyDescent="0.25">
      <c r="A181" s="153"/>
      <c r="B181" s="175"/>
      <c r="C181" s="175"/>
      <c r="D181" s="175"/>
      <c r="E181" s="138"/>
      <c r="F181" s="138"/>
      <c r="G181" s="138"/>
      <c r="H181" s="138"/>
      <c r="I181" s="138"/>
      <c r="J181" s="138"/>
      <c r="K181" s="138"/>
      <c r="L181" s="138"/>
      <c r="M181" s="153"/>
      <c r="N181" s="153"/>
      <c r="O181" s="153"/>
      <c r="P181" s="153"/>
      <c r="Q181" s="153"/>
      <c r="R181" s="153"/>
      <c r="S181" s="153"/>
      <c r="T181" s="153"/>
      <c r="U181" s="153"/>
      <c r="V181" s="153"/>
      <c r="W181" s="153"/>
      <c r="X181" s="153"/>
      <c r="Y181" s="153"/>
      <c r="Z181" s="153"/>
      <c r="AA181" s="153"/>
      <c r="AB181" s="153"/>
      <c r="AC181" s="153"/>
      <c r="AD181" s="153"/>
      <c r="AE181" s="153"/>
      <c r="AF181" s="153"/>
      <c r="AG181" s="153"/>
      <c r="AH181" s="153"/>
      <c r="AI181" s="153"/>
      <c r="AJ181" s="153"/>
      <c r="AK181" s="153"/>
      <c r="AL181" s="153"/>
      <c r="AM181" s="153"/>
      <c r="AN181" s="153"/>
      <c r="AO181" s="153"/>
      <c r="AP181" s="153"/>
      <c r="AQ181" s="153"/>
      <c r="AR181" s="153"/>
      <c r="AS181" s="153"/>
      <c r="AT181" s="153"/>
      <c r="AU181" s="153"/>
      <c r="AV181" s="153"/>
      <c r="AW181" s="153"/>
      <c r="AX181" s="153"/>
      <c r="AY181" s="153"/>
      <c r="AZ181" s="153"/>
      <c r="BA181" s="153"/>
      <c r="BB181" s="153"/>
      <c r="BC181" s="153"/>
      <c r="BD181" s="153"/>
      <c r="BE181" s="153"/>
      <c r="BF181" s="153"/>
      <c r="BG181" s="153"/>
      <c r="BH181" s="153"/>
      <c r="BI181" s="153"/>
      <c r="BJ181" s="153"/>
      <c r="BK181" s="153"/>
      <c r="BL181" s="138"/>
      <c r="BM181" s="138"/>
      <c r="BN181" s="138"/>
      <c r="BO181" s="138"/>
      <c r="BP181" s="138"/>
      <c r="BQ181" s="138"/>
      <c r="BR181" s="138"/>
      <c r="BS181" s="138"/>
      <c r="BT181" s="138"/>
      <c r="BU181" s="138"/>
      <c r="BV181" s="138"/>
      <c r="BW181" s="138"/>
      <c r="BX181" s="138"/>
      <c r="BY181" s="138"/>
      <c r="BZ181" s="138"/>
    </row>
    <row r="182" spans="1:78" x14ac:dyDescent="0.25">
      <c r="A182" s="153"/>
      <c r="B182" s="175"/>
      <c r="C182" s="175"/>
      <c r="D182" s="175"/>
      <c r="E182" s="138"/>
      <c r="F182" s="138"/>
      <c r="G182" s="138"/>
      <c r="H182" s="138"/>
      <c r="I182" s="138"/>
      <c r="J182" s="138"/>
      <c r="K182" s="138"/>
      <c r="L182" s="138"/>
      <c r="M182" s="153"/>
      <c r="N182" s="153"/>
      <c r="O182" s="153"/>
      <c r="P182" s="153"/>
      <c r="Q182" s="153"/>
      <c r="R182" s="153"/>
      <c r="S182" s="153"/>
      <c r="T182" s="153"/>
      <c r="U182" s="153"/>
      <c r="V182" s="153"/>
      <c r="W182" s="153"/>
      <c r="X182" s="153"/>
      <c r="Y182" s="153"/>
      <c r="Z182" s="153"/>
      <c r="AA182" s="153"/>
      <c r="AB182" s="153"/>
      <c r="AC182" s="153"/>
      <c r="AD182" s="153"/>
      <c r="AE182" s="153"/>
      <c r="AF182" s="153"/>
      <c r="AG182" s="153"/>
      <c r="AH182" s="153"/>
      <c r="AI182" s="153"/>
      <c r="AJ182" s="153"/>
      <c r="AK182" s="153"/>
      <c r="AL182" s="153"/>
      <c r="AM182" s="153"/>
      <c r="AN182" s="153"/>
      <c r="AO182" s="153"/>
      <c r="AP182" s="153"/>
      <c r="AQ182" s="153"/>
      <c r="AR182" s="153"/>
      <c r="AS182" s="153"/>
      <c r="AT182" s="153"/>
      <c r="AU182" s="153"/>
      <c r="AV182" s="153"/>
      <c r="AW182" s="153"/>
      <c r="AX182" s="153"/>
      <c r="AY182" s="153"/>
      <c r="AZ182" s="153"/>
      <c r="BA182" s="153"/>
      <c r="BB182" s="153"/>
      <c r="BC182" s="153"/>
      <c r="BD182" s="153"/>
      <c r="BE182" s="153"/>
      <c r="BF182" s="153"/>
      <c r="BG182" s="153"/>
      <c r="BH182" s="153"/>
      <c r="BI182" s="153"/>
      <c r="BJ182" s="153"/>
      <c r="BK182" s="153"/>
      <c r="BL182" s="138"/>
      <c r="BM182" s="138"/>
      <c r="BN182" s="138"/>
      <c r="BO182" s="138"/>
      <c r="BP182" s="138"/>
      <c r="BQ182" s="138"/>
      <c r="BR182" s="138"/>
      <c r="BS182" s="138"/>
      <c r="BT182" s="138"/>
      <c r="BU182" s="138"/>
      <c r="BV182" s="138"/>
      <c r="BW182" s="138"/>
      <c r="BX182" s="138"/>
      <c r="BY182" s="138"/>
      <c r="BZ182" s="138"/>
    </row>
    <row r="183" spans="1:78" x14ac:dyDescent="0.25">
      <c r="A183" s="153"/>
      <c r="B183" s="175"/>
      <c r="C183" s="175"/>
      <c r="D183" s="175"/>
      <c r="E183" s="138"/>
      <c r="F183" s="138"/>
      <c r="G183" s="138"/>
      <c r="H183" s="138"/>
      <c r="I183" s="138"/>
      <c r="J183" s="138"/>
      <c r="K183" s="138"/>
      <c r="L183" s="138"/>
      <c r="M183" s="153"/>
      <c r="N183" s="153"/>
      <c r="O183" s="153"/>
      <c r="P183" s="153"/>
      <c r="Q183" s="153"/>
      <c r="R183" s="153"/>
      <c r="S183" s="153"/>
      <c r="T183" s="153"/>
      <c r="U183" s="153"/>
      <c r="V183" s="153"/>
      <c r="W183" s="153"/>
      <c r="X183" s="153"/>
      <c r="Y183" s="153"/>
      <c r="Z183" s="153"/>
      <c r="AA183" s="153"/>
      <c r="AB183" s="153"/>
      <c r="AC183" s="153"/>
      <c r="AD183" s="153"/>
      <c r="AE183" s="153"/>
      <c r="AF183" s="153"/>
      <c r="AG183" s="153"/>
      <c r="AH183" s="153"/>
      <c r="AI183" s="153"/>
      <c r="AJ183" s="153"/>
      <c r="AK183" s="153"/>
      <c r="AL183" s="153"/>
      <c r="AM183" s="153"/>
      <c r="AN183" s="153"/>
      <c r="AO183" s="153"/>
      <c r="AP183" s="153"/>
      <c r="AQ183" s="153"/>
      <c r="AR183" s="153"/>
      <c r="AS183" s="153"/>
      <c r="AT183" s="153"/>
      <c r="AU183" s="153"/>
      <c r="AV183" s="153"/>
      <c r="AW183" s="153"/>
      <c r="AX183" s="153"/>
      <c r="AY183" s="153"/>
      <c r="AZ183" s="153"/>
      <c r="BA183" s="153"/>
      <c r="BB183" s="153"/>
      <c r="BC183" s="153"/>
      <c r="BD183" s="153"/>
      <c r="BE183" s="153"/>
      <c r="BF183" s="153"/>
      <c r="BG183" s="153"/>
      <c r="BH183" s="153"/>
      <c r="BI183" s="153"/>
      <c r="BJ183" s="153"/>
      <c r="BK183" s="153"/>
      <c r="BL183" s="138"/>
      <c r="BM183" s="138"/>
      <c r="BN183" s="138"/>
      <c r="BO183" s="138"/>
      <c r="BP183" s="138"/>
      <c r="BQ183" s="138"/>
      <c r="BR183" s="138"/>
      <c r="BS183" s="138"/>
      <c r="BT183" s="138"/>
      <c r="BU183" s="138"/>
      <c r="BV183" s="138"/>
      <c r="BW183" s="138"/>
      <c r="BX183" s="138"/>
      <c r="BY183" s="138"/>
      <c r="BZ183" s="138"/>
    </row>
    <row r="184" spans="1:78" x14ac:dyDescent="0.25">
      <c r="A184" s="153"/>
      <c r="B184" s="175"/>
      <c r="C184" s="175"/>
      <c r="D184" s="175"/>
      <c r="E184" s="138"/>
      <c r="F184" s="138"/>
      <c r="G184" s="138"/>
      <c r="H184" s="138"/>
      <c r="I184" s="138"/>
      <c r="J184" s="138"/>
      <c r="K184" s="138"/>
      <c r="L184" s="138"/>
      <c r="M184" s="153"/>
      <c r="N184" s="153"/>
      <c r="O184" s="153"/>
      <c r="P184" s="153"/>
      <c r="Q184" s="153"/>
      <c r="R184" s="153"/>
      <c r="S184" s="153"/>
      <c r="T184" s="153"/>
      <c r="U184" s="153"/>
      <c r="V184" s="153"/>
      <c r="W184" s="153"/>
      <c r="X184" s="153"/>
      <c r="Y184" s="153"/>
      <c r="Z184" s="153"/>
      <c r="AA184" s="153"/>
      <c r="AB184" s="153"/>
      <c r="AC184" s="153"/>
      <c r="AD184" s="153"/>
      <c r="AE184" s="153"/>
      <c r="AF184" s="153"/>
      <c r="AG184" s="153"/>
      <c r="AH184" s="153"/>
      <c r="AI184" s="153"/>
      <c r="AJ184" s="153"/>
      <c r="AK184" s="153"/>
      <c r="AL184" s="153"/>
      <c r="AM184" s="153"/>
      <c r="AN184" s="153"/>
      <c r="AO184" s="153"/>
      <c r="AP184" s="153"/>
      <c r="AQ184" s="153"/>
      <c r="AR184" s="153"/>
      <c r="AS184" s="153"/>
      <c r="AT184" s="153"/>
      <c r="AU184" s="153"/>
      <c r="AV184" s="153"/>
      <c r="AW184" s="153"/>
      <c r="AX184" s="153"/>
      <c r="AY184" s="153"/>
      <c r="AZ184" s="153"/>
      <c r="BA184" s="153"/>
      <c r="BB184" s="153"/>
      <c r="BC184" s="153"/>
      <c r="BD184" s="153"/>
      <c r="BE184" s="153"/>
      <c r="BF184" s="153"/>
      <c r="BG184" s="153"/>
      <c r="BH184" s="153"/>
      <c r="BI184" s="153"/>
      <c r="BJ184" s="153"/>
      <c r="BK184" s="153"/>
      <c r="BL184" s="138"/>
      <c r="BM184" s="138"/>
      <c r="BN184" s="138"/>
      <c r="BO184" s="138"/>
      <c r="BP184" s="138"/>
      <c r="BQ184" s="138"/>
      <c r="BR184" s="138"/>
      <c r="BS184" s="138"/>
      <c r="BT184" s="138"/>
      <c r="BU184" s="138"/>
      <c r="BV184" s="138"/>
      <c r="BW184" s="138"/>
      <c r="BX184" s="138"/>
      <c r="BY184" s="138"/>
      <c r="BZ184" s="138"/>
    </row>
    <row r="185" spans="1:78" x14ac:dyDescent="0.25">
      <c r="A185" s="153"/>
      <c r="B185" s="175"/>
      <c r="C185" s="175"/>
      <c r="D185" s="175"/>
      <c r="E185" s="138"/>
      <c r="F185" s="138"/>
      <c r="G185" s="138"/>
      <c r="H185" s="138"/>
      <c r="I185" s="138"/>
      <c r="J185" s="138"/>
      <c r="K185" s="138"/>
      <c r="L185" s="138"/>
      <c r="M185" s="153"/>
      <c r="N185" s="153"/>
      <c r="O185" s="153"/>
      <c r="P185" s="153"/>
      <c r="Q185" s="153"/>
      <c r="R185" s="153"/>
      <c r="S185" s="153"/>
      <c r="T185" s="153"/>
      <c r="U185" s="153"/>
      <c r="V185" s="153"/>
      <c r="W185" s="153"/>
      <c r="X185" s="153"/>
      <c r="Y185" s="153"/>
      <c r="Z185" s="153"/>
      <c r="AA185" s="153"/>
      <c r="AB185" s="153"/>
      <c r="AC185" s="153"/>
      <c r="AD185" s="153"/>
      <c r="AE185" s="153"/>
      <c r="AF185" s="153"/>
      <c r="AG185" s="153"/>
      <c r="AH185" s="153"/>
      <c r="AI185" s="153"/>
      <c r="AJ185" s="153"/>
      <c r="AK185" s="153"/>
      <c r="AL185" s="153"/>
      <c r="AM185" s="153"/>
      <c r="AN185" s="153"/>
      <c r="AO185" s="153"/>
      <c r="AP185" s="153"/>
      <c r="AQ185" s="153"/>
      <c r="AR185" s="153"/>
      <c r="AS185" s="153"/>
      <c r="AT185" s="153"/>
      <c r="AU185" s="153"/>
      <c r="AV185" s="153"/>
      <c r="AW185" s="153"/>
      <c r="AX185" s="153"/>
      <c r="AY185" s="153"/>
      <c r="AZ185" s="153"/>
      <c r="BA185" s="153"/>
      <c r="BB185" s="153"/>
      <c r="BC185" s="153"/>
      <c r="BD185" s="153"/>
      <c r="BE185" s="153"/>
      <c r="BF185" s="153"/>
      <c r="BG185" s="153"/>
      <c r="BH185" s="153"/>
      <c r="BI185" s="153"/>
      <c r="BJ185" s="153"/>
      <c r="BK185" s="153"/>
      <c r="BL185" s="138"/>
      <c r="BM185" s="138"/>
      <c r="BN185" s="138"/>
      <c r="BO185" s="138"/>
      <c r="BP185" s="138"/>
      <c r="BQ185" s="138"/>
      <c r="BR185" s="138"/>
      <c r="BS185" s="138"/>
      <c r="BT185" s="138"/>
      <c r="BU185" s="138"/>
      <c r="BV185" s="138"/>
      <c r="BW185" s="138"/>
      <c r="BX185" s="138"/>
      <c r="BY185" s="138"/>
      <c r="BZ185" s="138"/>
    </row>
    <row r="186" spans="1:78" x14ac:dyDescent="0.25">
      <c r="A186" s="153"/>
      <c r="B186" s="175"/>
      <c r="C186" s="175"/>
      <c r="D186" s="175"/>
      <c r="E186" s="138"/>
      <c r="F186" s="138"/>
      <c r="G186" s="138"/>
      <c r="H186" s="138"/>
      <c r="I186" s="138"/>
      <c r="J186" s="138"/>
      <c r="K186" s="138"/>
      <c r="L186" s="138"/>
      <c r="M186" s="153"/>
      <c r="N186" s="153"/>
      <c r="O186" s="153"/>
      <c r="P186" s="153"/>
      <c r="Q186" s="153"/>
      <c r="R186" s="153"/>
      <c r="S186" s="153"/>
      <c r="T186" s="153"/>
      <c r="U186" s="153"/>
      <c r="V186" s="153"/>
      <c r="W186" s="153"/>
      <c r="X186" s="153"/>
      <c r="Y186" s="153"/>
      <c r="Z186" s="153"/>
      <c r="AA186" s="153"/>
      <c r="AB186" s="153"/>
      <c r="AC186" s="153"/>
      <c r="AD186" s="153"/>
      <c r="AE186" s="153"/>
      <c r="AF186" s="153"/>
      <c r="AG186" s="153"/>
      <c r="AH186" s="153"/>
      <c r="AI186" s="153"/>
      <c r="AJ186" s="153"/>
      <c r="AK186" s="153"/>
      <c r="AL186" s="153"/>
      <c r="AM186" s="153"/>
      <c r="AN186" s="153"/>
      <c r="AO186" s="153"/>
      <c r="AP186" s="153"/>
      <c r="AQ186" s="153"/>
      <c r="AR186" s="153"/>
      <c r="AS186" s="153"/>
      <c r="AT186" s="153"/>
      <c r="AU186" s="153"/>
      <c r="AV186" s="153"/>
      <c r="AW186" s="153"/>
      <c r="AX186" s="153"/>
      <c r="AY186" s="153"/>
      <c r="AZ186" s="153"/>
      <c r="BA186" s="153"/>
      <c r="BB186" s="153"/>
      <c r="BC186" s="153"/>
      <c r="BD186" s="153"/>
      <c r="BE186" s="153"/>
      <c r="BF186" s="153"/>
      <c r="BG186" s="153"/>
      <c r="BH186" s="153"/>
      <c r="BI186" s="153"/>
      <c r="BJ186" s="153"/>
      <c r="BK186" s="153"/>
      <c r="BL186" s="138"/>
      <c r="BM186" s="138"/>
      <c r="BN186" s="138"/>
      <c r="BO186" s="138"/>
      <c r="BP186" s="138"/>
      <c r="BQ186" s="138"/>
      <c r="BR186" s="138"/>
      <c r="BS186" s="138"/>
      <c r="BT186" s="138"/>
      <c r="BU186" s="138"/>
      <c r="BV186" s="138"/>
      <c r="BW186" s="138"/>
      <c r="BX186" s="138"/>
      <c r="BY186" s="138"/>
      <c r="BZ186" s="138"/>
    </row>
    <row r="187" spans="1:78" x14ac:dyDescent="0.25">
      <c r="A187" s="153"/>
      <c r="B187" s="175"/>
      <c r="C187" s="175"/>
      <c r="D187" s="175"/>
      <c r="E187" s="138"/>
      <c r="F187" s="138"/>
      <c r="G187" s="138"/>
      <c r="H187" s="138"/>
      <c r="I187" s="138"/>
      <c r="J187" s="138"/>
      <c r="K187" s="138"/>
      <c r="L187" s="138"/>
      <c r="M187" s="153"/>
      <c r="N187" s="153"/>
      <c r="O187" s="153"/>
      <c r="P187" s="153"/>
      <c r="Q187" s="153"/>
      <c r="R187" s="153"/>
      <c r="S187" s="153"/>
      <c r="T187" s="153"/>
      <c r="U187" s="153"/>
      <c r="V187" s="153"/>
      <c r="W187" s="153"/>
      <c r="X187" s="153"/>
      <c r="Y187" s="153"/>
      <c r="Z187" s="153"/>
      <c r="AA187" s="153"/>
      <c r="AB187" s="153"/>
      <c r="AC187" s="153"/>
      <c r="AD187" s="153"/>
      <c r="AE187" s="153"/>
      <c r="AF187" s="153"/>
      <c r="AG187" s="153"/>
      <c r="AH187" s="153"/>
      <c r="AI187" s="153"/>
      <c r="AJ187" s="153"/>
      <c r="AK187" s="153"/>
      <c r="AL187" s="153"/>
      <c r="AM187" s="153"/>
      <c r="AN187" s="153"/>
      <c r="AO187" s="153"/>
      <c r="AP187" s="153"/>
      <c r="AQ187" s="153"/>
      <c r="AR187" s="153"/>
      <c r="AS187" s="153"/>
      <c r="AT187" s="153"/>
      <c r="AU187" s="153"/>
      <c r="AV187" s="153"/>
      <c r="AW187" s="153"/>
      <c r="AX187" s="153"/>
      <c r="AY187" s="153"/>
      <c r="AZ187" s="153"/>
      <c r="BA187" s="153"/>
      <c r="BB187" s="153"/>
      <c r="BC187" s="153"/>
      <c r="BD187" s="153"/>
      <c r="BE187" s="153"/>
      <c r="BF187" s="153"/>
      <c r="BG187" s="153"/>
      <c r="BH187" s="153"/>
      <c r="BI187" s="153"/>
      <c r="BJ187" s="153"/>
      <c r="BK187" s="153"/>
      <c r="BL187" s="138"/>
      <c r="BM187" s="138"/>
      <c r="BN187" s="138"/>
      <c r="BO187" s="138"/>
      <c r="BP187" s="138"/>
      <c r="BQ187" s="138"/>
      <c r="BR187" s="138"/>
      <c r="BS187" s="138"/>
      <c r="BT187" s="138"/>
      <c r="BU187" s="138"/>
      <c r="BV187" s="138"/>
      <c r="BW187" s="138"/>
      <c r="BX187" s="138"/>
      <c r="BY187" s="138"/>
      <c r="BZ187" s="138"/>
    </row>
    <row r="188" spans="1:78" x14ac:dyDescent="0.25">
      <c r="A188" s="153"/>
      <c r="B188" s="175"/>
      <c r="C188" s="175"/>
      <c r="D188" s="175"/>
      <c r="E188" s="138"/>
      <c r="F188" s="138"/>
      <c r="G188" s="138"/>
      <c r="H188" s="138"/>
      <c r="I188" s="138"/>
      <c r="J188" s="138"/>
      <c r="K188" s="138"/>
      <c r="L188" s="138"/>
      <c r="M188" s="153"/>
      <c r="N188" s="153"/>
      <c r="O188" s="153"/>
      <c r="P188" s="153"/>
      <c r="Q188" s="153"/>
      <c r="R188" s="153"/>
      <c r="S188" s="153"/>
      <c r="T188" s="153"/>
      <c r="U188" s="153"/>
      <c r="V188" s="153"/>
      <c r="W188" s="153"/>
      <c r="X188" s="153"/>
      <c r="Y188" s="153"/>
      <c r="Z188" s="153"/>
      <c r="AA188" s="153"/>
      <c r="AB188" s="153"/>
      <c r="AC188" s="153"/>
      <c r="AD188" s="153"/>
      <c r="AE188" s="153"/>
      <c r="AF188" s="153"/>
      <c r="AG188" s="153"/>
      <c r="AH188" s="153"/>
      <c r="AI188" s="153"/>
      <c r="AJ188" s="153"/>
      <c r="AK188" s="153"/>
      <c r="AL188" s="153"/>
      <c r="AM188" s="153"/>
      <c r="AN188" s="153"/>
      <c r="AO188" s="153"/>
      <c r="AP188" s="153"/>
      <c r="AQ188" s="153"/>
      <c r="AR188" s="153"/>
      <c r="AS188" s="153"/>
      <c r="AT188" s="153"/>
      <c r="AU188" s="153"/>
      <c r="AV188" s="153"/>
      <c r="AW188" s="153"/>
      <c r="AX188" s="153"/>
      <c r="AY188" s="153"/>
      <c r="AZ188" s="153"/>
      <c r="BA188" s="153"/>
      <c r="BB188" s="153"/>
      <c r="BC188" s="153"/>
      <c r="BD188" s="153"/>
      <c r="BE188" s="153"/>
      <c r="BF188" s="153"/>
      <c r="BG188" s="153"/>
      <c r="BH188" s="153"/>
      <c r="BI188" s="153"/>
      <c r="BJ188" s="153"/>
      <c r="BK188" s="153"/>
      <c r="BL188" s="138"/>
      <c r="BM188" s="138"/>
      <c r="BN188" s="138"/>
      <c r="BO188" s="138"/>
      <c r="BP188" s="138"/>
      <c r="BQ188" s="138"/>
      <c r="BR188" s="138"/>
      <c r="BS188" s="138"/>
      <c r="BT188" s="138"/>
      <c r="BU188" s="138"/>
      <c r="BV188" s="138"/>
      <c r="BW188" s="138"/>
      <c r="BX188" s="138"/>
      <c r="BY188" s="138"/>
      <c r="BZ188" s="138"/>
    </row>
    <row r="189" spans="1:78" x14ac:dyDescent="0.25">
      <c r="A189" s="153"/>
      <c r="B189" s="175"/>
      <c r="C189" s="175"/>
      <c r="D189" s="175"/>
      <c r="E189" s="138"/>
      <c r="F189" s="138"/>
      <c r="G189" s="138"/>
      <c r="H189" s="138"/>
      <c r="I189" s="138"/>
      <c r="J189" s="138"/>
      <c r="K189" s="138"/>
      <c r="L189" s="138"/>
      <c r="M189" s="153"/>
      <c r="N189" s="153"/>
      <c r="O189" s="153"/>
      <c r="P189" s="153"/>
      <c r="Q189" s="153"/>
      <c r="R189" s="153"/>
      <c r="S189" s="153"/>
      <c r="T189" s="153"/>
      <c r="U189" s="153"/>
      <c r="V189" s="153"/>
      <c r="W189" s="153"/>
      <c r="X189" s="153"/>
      <c r="Y189" s="153"/>
      <c r="Z189" s="153"/>
      <c r="AA189" s="153"/>
      <c r="AB189" s="153"/>
      <c r="AC189" s="153"/>
      <c r="AD189" s="153"/>
      <c r="AE189" s="153"/>
      <c r="AF189" s="153"/>
      <c r="AG189" s="153"/>
      <c r="AH189" s="153"/>
      <c r="AI189" s="153"/>
      <c r="AJ189" s="153"/>
      <c r="AK189" s="153"/>
      <c r="AL189" s="153"/>
      <c r="AM189" s="153"/>
      <c r="AN189" s="153"/>
      <c r="AO189" s="153"/>
      <c r="AP189" s="153"/>
      <c r="AQ189" s="153"/>
      <c r="AR189" s="153"/>
      <c r="AS189" s="153"/>
      <c r="AT189" s="153"/>
      <c r="AU189" s="153"/>
      <c r="AV189" s="153"/>
      <c r="AW189" s="153"/>
      <c r="AX189" s="153"/>
      <c r="AY189" s="153"/>
      <c r="AZ189" s="153"/>
      <c r="BA189" s="153"/>
      <c r="BB189" s="153"/>
      <c r="BC189" s="153"/>
      <c r="BD189" s="153"/>
      <c r="BE189" s="153"/>
      <c r="BF189" s="153"/>
      <c r="BG189" s="153"/>
      <c r="BH189" s="153"/>
      <c r="BI189" s="153"/>
      <c r="BJ189" s="153"/>
      <c r="BK189" s="153"/>
      <c r="BL189" s="138"/>
      <c r="BM189" s="138"/>
      <c r="BN189" s="138"/>
      <c r="BO189" s="138"/>
      <c r="BP189" s="138"/>
      <c r="BQ189" s="138"/>
      <c r="BR189" s="138"/>
      <c r="BS189" s="138"/>
      <c r="BT189" s="138"/>
      <c r="BU189" s="138"/>
      <c r="BV189" s="138"/>
      <c r="BW189" s="138"/>
      <c r="BX189" s="138"/>
      <c r="BY189" s="138"/>
      <c r="BZ189" s="138"/>
    </row>
    <row r="190" spans="1:78" x14ac:dyDescent="0.25">
      <c r="A190" s="153"/>
      <c r="B190" s="175"/>
      <c r="C190" s="175"/>
      <c r="D190" s="175"/>
      <c r="E190" s="138"/>
      <c r="F190" s="138"/>
      <c r="G190" s="138"/>
      <c r="H190" s="138"/>
      <c r="I190" s="138"/>
      <c r="J190" s="138"/>
      <c r="K190" s="138"/>
      <c r="L190" s="138"/>
      <c r="M190" s="153"/>
      <c r="N190" s="153"/>
      <c r="O190" s="153"/>
      <c r="P190" s="153"/>
      <c r="Q190" s="153"/>
      <c r="R190" s="153"/>
      <c r="S190" s="153"/>
      <c r="T190" s="153"/>
      <c r="U190" s="153"/>
      <c r="V190" s="153"/>
      <c r="W190" s="153"/>
      <c r="X190" s="153"/>
      <c r="Y190" s="153"/>
      <c r="Z190" s="153"/>
      <c r="AA190" s="153"/>
      <c r="AB190" s="153"/>
      <c r="AC190" s="153"/>
      <c r="AD190" s="153"/>
      <c r="AE190" s="153"/>
      <c r="AF190" s="153"/>
      <c r="AG190" s="153"/>
      <c r="AH190" s="153"/>
      <c r="AI190" s="153"/>
      <c r="AJ190" s="153"/>
      <c r="AK190" s="153"/>
      <c r="AL190" s="153"/>
      <c r="AM190" s="153"/>
      <c r="AN190" s="153"/>
      <c r="AO190" s="153"/>
      <c r="AP190" s="153"/>
      <c r="AQ190" s="153"/>
      <c r="AR190" s="153"/>
      <c r="AS190" s="153"/>
      <c r="AT190" s="153"/>
      <c r="AU190" s="153"/>
      <c r="AV190" s="153"/>
      <c r="AW190" s="153"/>
      <c r="AX190" s="153"/>
      <c r="AY190" s="153"/>
      <c r="AZ190" s="153"/>
      <c r="BA190" s="153"/>
      <c r="BB190" s="153"/>
      <c r="BC190" s="153"/>
      <c r="BD190" s="153"/>
      <c r="BE190" s="153"/>
      <c r="BF190" s="153"/>
      <c r="BG190" s="153"/>
      <c r="BH190" s="153"/>
      <c r="BI190" s="153"/>
      <c r="BJ190" s="153"/>
      <c r="BK190" s="153"/>
      <c r="BL190" s="138"/>
      <c r="BM190" s="138"/>
      <c r="BN190" s="138"/>
      <c r="BO190" s="138"/>
      <c r="BP190" s="138"/>
      <c r="BQ190" s="138"/>
      <c r="BR190" s="138"/>
      <c r="BS190" s="138"/>
      <c r="BT190" s="138"/>
      <c r="BU190" s="138"/>
      <c r="BV190" s="138"/>
      <c r="BW190" s="138"/>
      <c r="BX190" s="138"/>
      <c r="BY190" s="138"/>
      <c r="BZ190" s="138"/>
    </row>
    <row r="191" spans="1:78" x14ac:dyDescent="0.25">
      <c r="A191" s="153"/>
      <c r="B191" s="175"/>
      <c r="C191" s="175"/>
      <c r="D191" s="175"/>
      <c r="E191" s="138"/>
      <c r="F191" s="138"/>
      <c r="G191" s="138"/>
      <c r="H191" s="138"/>
      <c r="I191" s="138"/>
      <c r="J191" s="138"/>
      <c r="K191" s="138"/>
      <c r="L191" s="138"/>
      <c r="M191" s="153"/>
      <c r="N191" s="153"/>
      <c r="O191" s="153"/>
      <c r="P191" s="153"/>
      <c r="Q191" s="153"/>
      <c r="R191" s="153"/>
      <c r="S191" s="153"/>
      <c r="T191" s="153"/>
      <c r="U191" s="153"/>
      <c r="V191" s="153"/>
      <c r="W191" s="153"/>
      <c r="X191" s="153"/>
      <c r="Y191" s="153"/>
      <c r="Z191" s="153"/>
      <c r="AA191" s="153"/>
      <c r="AB191" s="153"/>
      <c r="AC191" s="153"/>
      <c r="AD191" s="153"/>
      <c r="AE191" s="153"/>
      <c r="AF191" s="153"/>
      <c r="AG191" s="153"/>
      <c r="AH191" s="153"/>
      <c r="AI191" s="153"/>
      <c r="AJ191" s="153"/>
      <c r="AK191" s="153"/>
      <c r="AL191" s="153"/>
      <c r="AM191" s="153"/>
      <c r="AN191" s="153"/>
      <c r="AO191" s="153"/>
      <c r="AP191" s="153"/>
      <c r="AQ191" s="153"/>
      <c r="AR191" s="153"/>
      <c r="AS191" s="153"/>
      <c r="AT191" s="153"/>
      <c r="AU191" s="153"/>
      <c r="AV191" s="153"/>
      <c r="AW191" s="153"/>
      <c r="AX191" s="153"/>
      <c r="AY191" s="153"/>
      <c r="AZ191" s="153"/>
      <c r="BA191" s="153"/>
      <c r="BB191" s="153"/>
      <c r="BC191" s="153"/>
      <c r="BD191" s="153"/>
      <c r="BE191" s="153"/>
      <c r="BF191" s="153"/>
      <c r="BG191" s="153"/>
      <c r="BH191" s="153"/>
      <c r="BI191" s="153"/>
      <c r="BJ191" s="153"/>
      <c r="BK191" s="153"/>
      <c r="BL191" s="138"/>
      <c r="BM191" s="138"/>
      <c r="BN191" s="138"/>
      <c r="BO191" s="138"/>
      <c r="BP191" s="138"/>
      <c r="BQ191" s="138"/>
      <c r="BR191" s="138"/>
      <c r="BS191" s="138"/>
      <c r="BT191" s="138"/>
      <c r="BU191" s="138"/>
      <c r="BV191" s="138"/>
      <c r="BW191" s="138"/>
      <c r="BX191" s="138"/>
      <c r="BY191" s="138"/>
      <c r="BZ191" s="138"/>
    </row>
    <row r="192" spans="1:78" x14ac:dyDescent="0.25">
      <c r="A192" s="153"/>
      <c r="B192" s="175"/>
      <c r="C192" s="175"/>
      <c r="D192" s="175"/>
      <c r="E192" s="175"/>
      <c r="F192" s="153"/>
      <c r="G192" s="153"/>
      <c r="H192" s="153"/>
      <c r="I192" s="153"/>
      <c r="J192" s="153"/>
      <c r="K192" s="153"/>
      <c r="L192" s="153"/>
      <c r="M192" s="153"/>
      <c r="N192" s="153"/>
      <c r="O192" s="153"/>
      <c r="P192" s="153"/>
      <c r="Q192" s="153"/>
      <c r="R192" s="153"/>
      <c r="S192" s="153"/>
      <c r="T192" s="153"/>
      <c r="U192" s="153"/>
      <c r="V192" s="153"/>
      <c r="W192" s="153"/>
      <c r="X192" s="153"/>
      <c r="Y192" s="153"/>
      <c r="Z192" s="153"/>
      <c r="AA192" s="153"/>
      <c r="AB192" s="153"/>
      <c r="AC192" s="153"/>
      <c r="AD192" s="153"/>
      <c r="AE192" s="153"/>
      <c r="AF192" s="153"/>
      <c r="AG192" s="153"/>
      <c r="AH192" s="153"/>
      <c r="AI192" s="153"/>
      <c r="AJ192" s="153"/>
      <c r="AK192" s="153"/>
      <c r="AL192" s="153"/>
      <c r="AM192" s="153"/>
      <c r="AN192" s="153"/>
      <c r="AO192" s="153"/>
      <c r="AP192" s="153"/>
      <c r="AQ192" s="153"/>
      <c r="AR192" s="153"/>
      <c r="AS192" s="153"/>
      <c r="AT192" s="153"/>
      <c r="AU192" s="153"/>
      <c r="AV192" s="153"/>
      <c r="AW192" s="153"/>
      <c r="AX192" s="153"/>
      <c r="AY192" s="153"/>
      <c r="AZ192" s="153"/>
      <c r="BA192" s="153"/>
      <c r="BB192" s="153"/>
      <c r="BC192" s="153"/>
      <c r="BD192" s="153"/>
      <c r="BE192" s="153"/>
      <c r="BF192" s="153"/>
      <c r="BG192" s="153"/>
      <c r="BH192" s="153"/>
      <c r="BI192" s="153"/>
      <c r="BJ192" s="153"/>
      <c r="BK192" s="153"/>
      <c r="BL192" s="138"/>
      <c r="BM192" s="138"/>
      <c r="BN192" s="138"/>
      <c r="BO192" s="138"/>
      <c r="BP192" s="138"/>
      <c r="BQ192" s="138"/>
      <c r="BR192" s="138"/>
      <c r="BS192" s="138"/>
      <c r="BT192" s="138"/>
      <c r="BU192" s="138"/>
      <c r="BV192" s="138"/>
      <c r="BW192" s="138"/>
      <c r="BX192" s="138"/>
      <c r="BY192" s="138"/>
      <c r="BZ192" s="138"/>
    </row>
    <row r="193" spans="1:78" x14ac:dyDescent="0.25">
      <c r="A193" s="153"/>
      <c r="B193" s="175"/>
      <c r="C193" s="175"/>
      <c r="D193" s="175"/>
      <c r="E193" s="175"/>
      <c r="F193" s="153"/>
      <c r="G193" s="153"/>
      <c r="H193" s="153"/>
      <c r="I193" s="153"/>
      <c r="J193" s="153"/>
      <c r="K193" s="153"/>
      <c r="L193" s="153"/>
      <c r="M193" s="153"/>
      <c r="N193" s="153"/>
      <c r="O193" s="153"/>
      <c r="P193" s="153"/>
      <c r="Q193" s="153"/>
      <c r="R193" s="153"/>
      <c r="S193" s="153"/>
      <c r="T193" s="153"/>
      <c r="U193" s="153"/>
      <c r="V193" s="153"/>
      <c r="W193" s="153"/>
      <c r="X193" s="153"/>
      <c r="Y193" s="153"/>
      <c r="Z193" s="153"/>
      <c r="AA193" s="153"/>
      <c r="AB193" s="153"/>
      <c r="AC193" s="153"/>
      <c r="AD193" s="153"/>
      <c r="AE193" s="153"/>
      <c r="AF193" s="153"/>
      <c r="AG193" s="153"/>
      <c r="AH193" s="153"/>
      <c r="AI193" s="153"/>
      <c r="AJ193" s="153"/>
      <c r="AK193" s="153"/>
      <c r="AL193" s="153"/>
      <c r="AM193" s="153"/>
      <c r="AN193" s="153"/>
      <c r="AO193" s="153"/>
      <c r="AP193" s="153"/>
      <c r="AQ193" s="153"/>
      <c r="AR193" s="153"/>
      <c r="AS193" s="153"/>
      <c r="AT193" s="153"/>
      <c r="AU193" s="153"/>
      <c r="AV193" s="153"/>
      <c r="AW193" s="153"/>
      <c r="AX193" s="153"/>
      <c r="AY193" s="153"/>
      <c r="AZ193" s="153"/>
      <c r="BA193" s="153"/>
      <c r="BB193" s="153"/>
      <c r="BC193" s="153"/>
      <c r="BD193" s="153"/>
      <c r="BE193" s="153"/>
      <c r="BF193" s="153"/>
      <c r="BG193" s="153"/>
      <c r="BH193" s="153"/>
      <c r="BI193" s="153"/>
      <c r="BJ193" s="153"/>
      <c r="BK193" s="153"/>
      <c r="BL193" s="138"/>
      <c r="BM193" s="138"/>
      <c r="BN193" s="138"/>
      <c r="BO193" s="138"/>
      <c r="BP193" s="138"/>
      <c r="BQ193" s="138"/>
      <c r="BR193" s="138"/>
      <c r="BS193" s="138"/>
      <c r="BT193" s="138"/>
      <c r="BU193" s="138"/>
      <c r="BV193" s="138"/>
      <c r="BW193" s="138"/>
      <c r="BX193" s="138"/>
      <c r="BY193" s="138"/>
      <c r="BZ193" s="138"/>
    </row>
    <row r="194" spans="1:78" x14ac:dyDescent="0.25">
      <c r="A194" s="153"/>
      <c r="B194" s="175"/>
      <c r="C194" s="175"/>
      <c r="D194" s="175"/>
      <c r="E194" s="175"/>
      <c r="F194" s="153"/>
      <c r="G194" s="153"/>
      <c r="H194" s="153"/>
      <c r="I194" s="153"/>
      <c r="J194" s="153"/>
      <c r="K194" s="153"/>
      <c r="L194" s="153"/>
      <c r="M194" s="153"/>
      <c r="N194" s="153"/>
      <c r="O194" s="153"/>
      <c r="P194" s="153"/>
      <c r="Q194" s="153"/>
      <c r="R194" s="153"/>
      <c r="S194" s="153"/>
      <c r="T194" s="153"/>
      <c r="U194" s="153"/>
      <c r="V194" s="153"/>
      <c r="W194" s="153"/>
      <c r="X194" s="153"/>
      <c r="Y194" s="153"/>
      <c r="Z194" s="153"/>
      <c r="AA194" s="153"/>
      <c r="AB194" s="153"/>
      <c r="AC194" s="153"/>
      <c r="AD194" s="153"/>
      <c r="AE194" s="153"/>
      <c r="AF194" s="153"/>
      <c r="AG194" s="153"/>
      <c r="AH194" s="153"/>
      <c r="AI194" s="153"/>
      <c r="AJ194" s="153"/>
      <c r="AK194" s="153"/>
      <c r="AL194" s="153"/>
      <c r="AM194" s="153"/>
      <c r="AN194" s="153"/>
      <c r="AO194" s="153"/>
      <c r="AP194" s="153"/>
      <c r="AQ194" s="153"/>
      <c r="AR194" s="153"/>
      <c r="AS194" s="153"/>
      <c r="AT194" s="153"/>
      <c r="AU194" s="153"/>
      <c r="AV194" s="153"/>
      <c r="AW194" s="153"/>
      <c r="AX194" s="153"/>
      <c r="AY194" s="153"/>
      <c r="AZ194" s="153"/>
      <c r="BA194" s="153"/>
      <c r="BB194" s="153"/>
      <c r="BC194" s="153"/>
      <c r="BD194" s="153"/>
      <c r="BE194" s="153"/>
      <c r="BF194" s="153"/>
      <c r="BG194" s="153"/>
      <c r="BH194" s="153"/>
      <c r="BI194" s="153"/>
      <c r="BJ194" s="153"/>
      <c r="BK194" s="153"/>
      <c r="BL194" s="138"/>
      <c r="BM194" s="138"/>
      <c r="BN194" s="138"/>
      <c r="BO194" s="138"/>
      <c r="BP194" s="138"/>
      <c r="BQ194" s="138"/>
      <c r="BR194" s="138"/>
      <c r="BS194" s="138"/>
      <c r="BT194" s="138"/>
      <c r="BU194" s="138"/>
      <c r="BV194" s="138"/>
      <c r="BW194" s="138"/>
      <c r="BX194" s="138"/>
      <c r="BY194" s="138"/>
      <c r="BZ194" s="138"/>
    </row>
    <row r="195" spans="1:78" x14ac:dyDescent="0.25">
      <c r="A195" s="153"/>
      <c r="B195" s="175"/>
      <c r="C195" s="175"/>
      <c r="D195" s="175"/>
      <c r="E195" s="175"/>
      <c r="F195" s="153"/>
      <c r="G195" s="153"/>
      <c r="H195" s="153"/>
      <c r="I195" s="153"/>
      <c r="J195" s="153"/>
      <c r="K195" s="153"/>
      <c r="L195" s="153"/>
      <c r="M195" s="153"/>
      <c r="N195" s="153"/>
      <c r="O195" s="153"/>
      <c r="P195" s="153"/>
      <c r="Q195" s="153"/>
      <c r="R195" s="153"/>
      <c r="S195" s="153"/>
      <c r="T195" s="153"/>
      <c r="U195" s="153"/>
      <c r="V195" s="153"/>
      <c r="W195" s="153"/>
      <c r="X195" s="153"/>
      <c r="Y195" s="153"/>
      <c r="Z195" s="153"/>
      <c r="AA195" s="153"/>
      <c r="AB195" s="153"/>
      <c r="AC195" s="153"/>
      <c r="AD195" s="153"/>
      <c r="AE195" s="153"/>
      <c r="AF195" s="153"/>
      <c r="AG195" s="153"/>
      <c r="AH195" s="153"/>
      <c r="AI195" s="153"/>
      <c r="AJ195" s="153"/>
      <c r="AK195" s="153"/>
      <c r="AL195" s="153"/>
      <c r="AM195" s="153"/>
      <c r="AN195" s="153"/>
      <c r="AO195" s="153"/>
      <c r="AP195" s="153"/>
      <c r="AQ195" s="153"/>
      <c r="AR195" s="153"/>
      <c r="AS195" s="153"/>
      <c r="AT195" s="153"/>
      <c r="AU195" s="153"/>
      <c r="AV195" s="153"/>
      <c r="AW195" s="153"/>
      <c r="AX195" s="153"/>
      <c r="AY195" s="153"/>
      <c r="AZ195" s="153"/>
      <c r="BA195" s="153"/>
      <c r="BB195" s="153"/>
      <c r="BC195" s="153"/>
      <c r="BD195" s="153"/>
      <c r="BE195" s="153"/>
      <c r="BF195" s="153"/>
      <c r="BG195" s="153"/>
      <c r="BH195" s="153"/>
      <c r="BI195" s="153"/>
      <c r="BJ195" s="153"/>
      <c r="BK195" s="153"/>
      <c r="BL195" s="138"/>
      <c r="BM195" s="138"/>
      <c r="BN195" s="138"/>
      <c r="BO195" s="138"/>
      <c r="BP195" s="138"/>
      <c r="BQ195" s="138"/>
      <c r="BR195" s="138"/>
      <c r="BS195" s="138"/>
      <c r="BT195" s="138"/>
      <c r="BU195" s="138"/>
      <c r="BV195" s="138"/>
      <c r="BW195" s="138"/>
      <c r="BX195" s="138"/>
      <c r="BY195" s="138"/>
      <c r="BZ195" s="138"/>
    </row>
    <row r="196" spans="1:78" x14ac:dyDescent="0.25">
      <c r="A196" s="153"/>
      <c r="B196" s="175"/>
      <c r="C196" s="175"/>
      <c r="D196" s="175"/>
      <c r="E196" s="175"/>
      <c r="F196" s="153"/>
      <c r="G196" s="153"/>
      <c r="H196" s="153"/>
      <c r="I196" s="153"/>
      <c r="J196" s="153"/>
      <c r="K196" s="153"/>
      <c r="L196" s="153"/>
      <c r="M196" s="153"/>
      <c r="N196" s="153"/>
      <c r="O196" s="153"/>
      <c r="P196" s="153"/>
      <c r="Q196" s="153"/>
      <c r="R196" s="153"/>
      <c r="S196" s="153"/>
      <c r="T196" s="153"/>
      <c r="U196" s="153"/>
      <c r="V196" s="153"/>
      <c r="W196" s="153"/>
      <c r="X196" s="153"/>
      <c r="Y196" s="153"/>
      <c r="Z196" s="153"/>
      <c r="AA196" s="153"/>
      <c r="AB196" s="153"/>
      <c r="AC196" s="153"/>
      <c r="AD196" s="153"/>
      <c r="AE196" s="153"/>
      <c r="AF196" s="153"/>
      <c r="AG196" s="153"/>
      <c r="AH196" s="153"/>
      <c r="AI196" s="153"/>
      <c r="AJ196" s="153"/>
      <c r="AK196" s="153"/>
      <c r="AL196" s="153"/>
      <c r="AM196" s="153"/>
      <c r="AN196" s="153"/>
      <c r="AO196" s="153"/>
      <c r="AP196" s="153"/>
      <c r="AQ196" s="153"/>
      <c r="AR196" s="153"/>
      <c r="AS196" s="153"/>
      <c r="AT196" s="153"/>
      <c r="AU196" s="153"/>
      <c r="AV196" s="153"/>
      <c r="AW196" s="153"/>
      <c r="AX196" s="153"/>
      <c r="AY196" s="153"/>
      <c r="AZ196" s="153"/>
      <c r="BA196" s="153"/>
      <c r="BB196" s="153"/>
      <c r="BC196" s="153"/>
      <c r="BD196" s="153"/>
      <c r="BE196" s="153"/>
      <c r="BF196" s="153"/>
      <c r="BG196" s="153"/>
      <c r="BH196" s="153"/>
      <c r="BI196" s="153"/>
      <c r="BJ196" s="153"/>
      <c r="BK196" s="153"/>
      <c r="BL196" s="138"/>
      <c r="BM196" s="138"/>
      <c r="BN196" s="138"/>
      <c r="BO196" s="138"/>
      <c r="BP196" s="138"/>
      <c r="BQ196" s="138"/>
      <c r="BR196" s="138"/>
      <c r="BS196" s="138"/>
      <c r="BT196" s="138"/>
      <c r="BU196" s="138"/>
      <c r="BV196" s="138"/>
      <c r="BW196" s="138"/>
      <c r="BX196" s="138"/>
      <c r="BY196" s="138"/>
      <c r="BZ196" s="138"/>
    </row>
    <row r="197" spans="1:78" x14ac:dyDescent="0.25">
      <c r="A197" s="153"/>
      <c r="B197" s="175"/>
      <c r="C197" s="175"/>
      <c r="D197" s="175"/>
      <c r="E197" s="175"/>
      <c r="F197" s="153"/>
      <c r="G197" s="153"/>
      <c r="H197" s="153"/>
      <c r="I197" s="153"/>
      <c r="J197" s="153"/>
      <c r="K197" s="153"/>
      <c r="L197" s="153"/>
      <c r="M197" s="153"/>
      <c r="N197" s="153"/>
      <c r="O197" s="153"/>
      <c r="P197" s="153"/>
      <c r="Q197" s="153"/>
      <c r="R197" s="153"/>
      <c r="S197" s="153"/>
      <c r="T197" s="153"/>
      <c r="U197" s="153"/>
      <c r="V197" s="153"/>
      <c r="W197" s="153"/>
      <c r="X197" s="153"/>
      <c r="Y197" s="153"/>
      <c r="Z197" s="153"/>
      <c r="AA197" s="153"/>
      <c r="AB197" s="153"/>
      <c r="AC197" s="153"/>
      <c r="AD197" s="153"/>
      <c r="AE197" s="153"/>
      <c r="AF197" s="153"/>
      <c r="AG197" s="153"/>
      <c r="AH197" s="153"/>
      <c r="AI197" s="153"/>
      <c r="AJ197" s="153"/>
      <c r="AK197" s="153"/>
      <c r="AL197" s="153"/>
      <c r="AM197" s="153"/>
      <c r="AN197" s="153"/>
      <c r="AO197" s="153"/>
      <c r="AP197" s="153"/>
      <c r="AQ197" s="153"/>
      <c r="AR197" s="153"/>
      <c r="AS197" s="153"/>
      <c r="AT197" s="153"/>
      <c r="AU197" s="153"/>
      <c r="AV197" s="153"/>
      <c r="AW197" s="153"/>
      <c r="AX197" s="153"/>
      <c r="AY197" s="153"/>
      <c r="AZ197" s="153"/>
      <c r="BA197" s="153"/>
      <c r="BB197" s="153"/>
      <c r="BC197" s="153"/>
      <c r="BD197" s="153"/>
      <c r="BE197" s="153"/>
      <c r="BF197" s="153"/>
      <c r="BG197" s="153"/>
      <c r="BH197" s="153"/>
      <c r="BI197" s="153"/>
      <c r="BJ197" s="153"/>
      <c r="BK197" s="153"/>
      <c r="BL197" s="138"/>
      <c r="BM197" s="138"/>
      <c r="BN197" s="138"/>
      <c r="BO197" s="138"/>
      <c r="BP197" s="138"/>
      <c r="BQ197" s="138"/>
      <c r="BR197" s="138"/>
      <c r="BS197" s="138"/>
      <c r="BT197" s="138"/>
      <c r="BU197" s="138"/>
      <c r="BV197" s="138"/>
      <c r="BW197" s="138"/>
      <c r="BX197" s="138"/>
      <c r="BY197" s="138"/>
      <c r="BZ197" s="138"/>
    </row>
    <row r="198" spans="1:78" x14ac:dyDescent="0.25">
      <c r="A198" s="153"/>
      <c r="B198" s="175"/>
      <c r="C198" s="175"/>
      <c r="D198" s="175"/>
      <c r="E198" s="175"/>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153"/>
      <c r="AB198" s="153"/>
      <c r="AC198" s="153"/>
      <c r="AD198" s="153"/>
      <c r="AE198" s="153"/>
      <c r="AF198" s="153"/>
      <c r="AG198" s="153"/>
      <c r="AH198" s="153"/>
      <c r="AI198" s="153"/>
      <c r="AJ198" s="153"/>
      <c r="AK198" s="153"/>
      <c r="AL198" s="153"/>
      <c r="AM198" s="153"/>
      <c r="AN198" s="153"/>
      <c r="AO198" s="153"/>
      <c r="AP198" s="153"/>
      <c r="AQ198" s="153"/>
      <c r="AR198" s="153"/>
      <c r="AS198" s="153"/>
      <c r="AT198" s="153"/>
      <c r="AU198" s="153"/>
      <c r="AV198" s="153"/>
      <c r="AW198" s="153"/>
      <c r="AX198" s="153"/>
      <c r="AY198" s="153"/>
      <c r="AZ198" s="153"/>
      <c r="BA198" s="153"/>
      <c r="BB198" s="153"/>
      <c r="BC198" s="153"/>
      <c r="BD198" s="153"/>
      <c r="BE198" s="153"/>
      <c r="BF198" s="153"/>
      <c r="BG198" s="153"/>
      <c r="BH198" s="153"/>
      <c r="BI198" s="153"/>
      <c r="BJ198" s="153"/>
      <c r="BK198" s="153"/>
      <c r="BL198" s="138"/>
      <c r="BM198" s="138"/>
      <c r="BN198" s="138"/>
      <c r="BO198" s="138"/>
      <c r="BP198" s="138"/>
      <c r="BQ198" s="138"/>
      <c r="BR198" s="138"/>
      <c r="BS198" s="138"/>
      <c r="BT198" s="138"/>
      <c r="BU198" s="138"/>
      <c r="BV198" s="138"/>
      <c r="BW198" s="138"/>
      <c r="BX198" s="138"/>
      <c r="BY198" s="138"/>
      <c r="BZ198" s="138"/>
    </row>
    <row r="199" spans="1:78" x14ac:dyDescent="0.25">
      <c r="A199" s="153"/>
      <c r="B199" s="175"/>
      <c r="C199" s="175"/>
      <c r="D199" s="175"/>
      <c r="E199" s="175"/>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c r="AB199" s="153"/>
      <c r="AC199" s="153"/>
      <c r="AD199" s="153"/>
      <c r="AE199" s="153"/>
      <c r="AF199" s="153"/>
      <c r="AG199" s="153"/>
      <c r="AH199" s="153"/>
      <c r="AI199" s="153"/>
      <c r="AJ199" s="153"/>
      <c r="AK199" s="153"/>
      <c r="AL199" s="153"/>
      <c r="AM199" s="153"/>
      <c r="AN199" s="153"/>
      <c r="AO199" s="153"/>
      <c r="AP199" s="153"/>
      <c r="AQ199" s="153"/>
      <c r="AR199" s="153"/>
      <c r="AS199" s="153"/>
      <c r="AT199" s="153"/>
      <c r="AU199" s="153"/>
      <c r="AV199" s="153"/>
      <c r="AW199" s="153"/>
      <c r="AX199" s="153"/>
      <c r="AY199" s="153"/>
      <c r="AZ199" s="153"/>
      <c r="BA199" s="153"/>
      <c r="BB199" s="153"/>
      <c r="BC199" s="153"/>
      <c r="BD199" s="153"/>
      <c r="BE199" s="153"/>
      <c r="BF199" s="153"/>
      <c r="BG199" s="153"/>
      <c r="BH199" s="153"/>
      <c r="BI199" s="153"/>
      <c r="BJ199" s="153"/>
      <c r="BK199" s="153"/>
      <c r="BL199" s="138"/>
      <c r="BM199" s="138"/>
      <c r="BN199" s="138"/>
      <c r="BO199" s="138"/>
      <c r="BP199" s="138"/>
      <c r="BQ199" s="138"/>
      <c r="BR199" s="138"/>
      <c r="BS199" s="138"/>
      <c r="BT199" s="138"/>
      <c r="BU199" s="138"/>
      <c r="BV199" s="138"/>
      <c r="BW199" s="138"/>
      <c r="BX199" s="138"/>
      <c r="BY199" s="138"/>
      <c r="BZ199" s="138"/>
    </row>
    <row r="200" spans="1:78" x14ac:dyDescent="0.25">
      <c r="A200" s="153"/>
      <c r="B200" s="175"/>
      <c r="C200" s="175"/>
      <c r="D200" s="175"/>
      <c r="E200" s="175"/>
      <c r="F200" s="153"/>
      <c r="G200" s="153"/>
      <c r="H200" s="153"/>
      <c r="I200" s="153"/>
      <c r="J200" s="153"/>
      <c r="K200" s="153"/>
      <c r="L200" s="153"/>
      <c r="M200" s="153"/>
      <c r="N200" s="153"/>
      <c r="O200" s="153"/>
      <c r="P200" s="153"/>
      <c r="Q200" s="153"/>
      <c r="R200" s="153"/>
      <c r="S200" s="153"/>
      <c r="T200" s="153"/>
      <c r="U200" s="153"/>
      <c r="V200" s="153"/>
      <c r="W200" s="153"/>
      <c r="X200" s="153"/>
      <c r="Y200" s="153"/>
      <c r="Z200" s="153"/>
      <c r="AA200" s="153"/>
      <c r="AB200" s="153"/>
      <c r="AC200" s="153"/>
      <c r="AD200" s="153"/>
      <c r="AE200" s="153"/>
      <c r="AF200" s="153"/>
      <c r="AG200" s="153"/>
      <c r="AH200" s="153"/>
      <c r="AI200" s="153"/>
      <c r="AJ200" s="153"/>
      <c r="AK200" s="153"/>
      <c r="AL200" s="153"/>
      <c r="AM200" s="153"/>
      <c r="AN200" s="153"/>
      <c r="AO200" s="153"/>
      <c r="AP200" s="153"/>
      <c r="AQ200" s="153"/>
      <c r="AR200" s="153"/>
      <c r="AS200" s="153"/>
      <c r="AT200" s="153"/>
      <c r="AU200" s="153"/>
      <c r="AV200" s="153"/>
      <c r="AW200" s="153"/>
      <c r="AX200" s="153"/>
      <c r="AY200" s="153"/>
      <c r="AZ200" s="153"/>
      <c r="BA200" s="153"/>
      <c r="BB200" s="153"/>
      <c r="BC200" s="153"/>
      <c r="BD200" s="153"/>
      <c r="BE200" s="153"/>
      <c r="BF200" s="153"/>
      <c r="BG200" s="153"/>
      <c r="BH200" s="153"/>
      <c r="BI200" s="153"/>
      <c r="BJ200" s="153"/>
      <c r="BK200" s="153"/>
      <c r="BL200" s="138"/>
      <c r="BM200" s="138"/>
      <c r="BN200" s="138"/>
      <c r="BO200" s="138"/>
      <c r="BP200" s="138"/>
      <c r="BQ200" s="138"/>
      <c r="BR200" s="138"/>
      <c r="BS200" s="138"/>
      <c r="BT200" s="138"/>
      <c r="BU200" s="138"/>
      <c r="BV200" s="138"/>
      <c r="BW200" s="138"/>
      <c r="BX200" s="138"/>
      <c r="BY200" s="138"/>
      <c r="BZ200" s="138"/>
    </row>
    <row r="201" spans="1:78" x14ac:dyDescent="0.25">
      <c r="A201" s="153"/>
      <c r="B201" s="175"/>
      <c r="C201" s="175"/>
      <c r="D201" s="175"/>
      <c r="E201" s="175"/>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153"/>
      <c r="AH201" s="153"/>
      <c r="AI201" s="153"/>
      <c r="AJ201" s="153"/>
      <c r="AK201" s="153"/>
      <c r="AL201" s="153"/>
      <c r="AM201" s="153"/>
      <c r="AN201" s="153"/>
      <c r="AO201" s="153"/>
      <c r="AP201" s="153"/>
      <c r="AQ201" s="153"/>
      <c r="AR201" s="153"/>
      <c r="AS201" s="153"/>
      <c r="AT201" s="153"/>
      <c r="AU201" s="153"/>
      <c r="AV201" s="153"/>
      <c r="AW201" s="153"/>
      <c r="AX201" s="153"/>
      <c r="AY201" s="153"/>
      <c r="AZ201" s="153"/>
      <c r="BA201" s="153"/>
      <c r="BB201" s="153"/>
      <c r="BC201" s="153"/>
      <c r="BD201" s="153"/>
      <c r="BE201" s="153"/>
      <c r="BF201" s="153"/>
      <c r="BG201" s="153"/>
      <c r="BH201" s="153"/>
      <c r="BI201" s="153"/>
      <c r="BJ201" s="153"/>
      <c r="BK201" s="153"/>
      <c r="BL201" s="138"/>
      <c r="BM201" s="138"/>
      <c r="BN201" s="138"/>
      <c r="BO201" s="138"/>
      <c r="BP201" s="138"/>
      <c r="BQ201" s="138"/>
      <c r="BR201" s="138"/>
      <c r="BS201" s="138"/>
      <c r="BT201" s="138"/>
      <c r="BU201" s="138"/>
      <c r="BV201" s="138"/>
      <c r="BW201" s="138"/>
      <c r="BX201" s="138"/>
      <c r="BY201" s="138"/>
      <c r="BZ201" s="138"/>
    </row>
    <row r="202" spans="1:78" x14ac:dyDescent="0.25">
      <c r="A202" s="153"/>
      <c r="B202" s="175"/>
      <c r="C202" s="175"/>
      <c r="D202" s="175"/>
      <c r="E202" s="175"/>
      <c r="F202" s="153"/>
      <c r="G202" s="153"/>
      <c r="H202" s="153"/>
      <c r="I202" s="153"/>
      <c r="J202" s="153"/>
      <c r="K202" s="153"/>
      <c r="L202" s="153"/>
      <c r="M202" s="153"/>
      <c r="N202" s="153"/>
      <c r="O202" s="153"/>
      <c r="P202" s="153"/>
      <c r="Q202" s="153"/>
      <c r="R202" s="153"/>
      <c r="S202" s="153"/>
      <c r="T202" s="153"/>
      <c r="U202" s="153"/>
      <c r="V202" s="153"/>
      <c r="W202" s="153"/>
      <c r="X202" s="153"/>
      <c r="Y202" s="153"/>
      <c r="Z202" s="153"/>
      <c r="AA202" s="153"/>
      <c r="AB202" s="153"/>
      <c r="AC202" s="153"/>
      <c r="AD202" s="153"/>
      <c r="AE202" s="153"/>
      <c r="AF202" s="153"/>
      <c r="AG202" s="153"/>
      <c r="AH202" s="153"/>
      <c r="AI202" s="153"/>
      <c r="AJ202" s="153"/>
      <c r="AK202" s="153"/>
      <c r="AL202" s="153"/>
      <c r="AM202" s="153"/>
      <c r="AN202" s="153"/>
      <c r="AO202" s="153"/>
      <c r="AP202" s="153"/>
      <c r="AQ202" s="153"/>
      <c r="AR202" s="153"/>
      <c r="AS202" s="153"/>
      <c r="AT202" s="153"/>
      <c r="AU202" s="153"/>
      <c r="AV202" s="153"/>
      <c r="AW202" s="153"/>
      <c r="AX202" s="153"/>
      <c r="AY202" s="153"/>
      <c r="AZ202" s="153"/>
      <c r="BA202" s="153"/>
      <c r="BB202" s="153"/>
      <c r="BC202" s="153"/>
      <c r="BD202" s="153"/>
      <c r="BE202" s="153"/>
      <c r="BF202" s="153"/>
      <c r="BG202" s="153"/>
      <c r="BH202" s="153"/>
      <c r="BI202" s="153"/>
      <c r="BJ202" s="153"/>
      <c r="BK202" s="153"/>
      <c r="BL202" s="138"/>
      <c r="BM202" s="138"/>
      <c r="BN202" s="138"/>
      <c r="BO202" s="138"/>
      <c r="BP202" s="138"/>
      <c r="BQ202" s="138"/>
      <c r="BR202" s="138"/>
      <c r="BS202" s="138"/>
      <c r="BT202" s="138"/>
      <c r="BU202" s="138"/>
      <c r="BV202" s="138"/>
      <c r="BW202" s="138"/>
      <c r="BX202" s="138"/>
      <c r="BY202" s="138"/>
      <c r="BZ202" s="138"/>
    </row>
    <row r="203" spans="1:78" x14ac:dyDescent="0.25">
      <c r="A203" s="153"/>
      <c r="B203" s="175"/>
      <c r="C203" s="175"/>
      <c r="D203" s="175"/>
      <c r="E203" s="175"/>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c r="AC203" s="153"/>
      <c r="AD203" s="153"/>
      <c r="AE203" s="153"/>
      <c r="AF203" s="153"/>
      <c r="AG203" s="153"/>
      <c r="AH203" s="153"/>
      <c r="AI203" s="153"/>
      <c r="AJ203" s="153"/>
      <c r="AK203" s="153"/>
      <c r="AL203" s="153"/>
      <c r="AM203" s="153"/>
      <c r="AN203" s="153"/>
      <c r="AO203" s="153"/>
      <c r="AP203" s="153"/>
      <c r="AQ203" s="153"/>
      <c r="AR203" s="153"/>
      <c r="AS203" s="153"/>
      <c r="AT203" s="153"/>
      <c r="AU203" s="153"/>
      <c r="AV203" s="153"/>
      <c r="AW203" s="153"/>
      <c r="AX203" s="153"/>
      <c r="AY203" s="153"/>
      <c r="AZ203" s="153"/>
      <c r="BA203" s="153"/>
      <c r="BB203" s="153"/>
      <c r="BC203" s="153"/>
      <c r="BD203" s="153"/>
      <c r="BE203" s="153"/>
      <c r="BF203" s="153"/>
      <c r="BG203" s="153"/>
      <c r="BH203" s="153"/>
      <c r="BI203" s="153"/>
      <c r="BJ203" s="153"/>
      <c r="BK203" s="153"/>
      <c r="BL203" s="138"/>
      <c r="BM203" s="138"/>
      <c r="BN203" s="138"/>
      <c r="BO203" s="138"/>
      <c r="BP203" s="138"/>
      <c r="BQ203" s="138"/>
      <c r="BR203" s="138"/>
      <c r="BS203" s="138"/>
      <c r="BT203" s="138"/>
      <c r="BU203" s="138"/>
      <c r="BV203" s="138"/>
      <c r="BW203" s="138"/>
      <c r="BX203" s="138"/>
      <c r="BY203" s="138"/>
      <c r="BZ203" s="138"/>
    </row>
    <row r="204" spans="1:78" x14ac:dyDescent="0.25">
      <c r="A204" s="153"/>
      <c r="B204" s="175"/>
      <c r="C204" s="175"/>
      <c r="D204" s="175"/>
      <c r="E204" s="175"/>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c r="AB204" s="153"/>
      <c r="AC204" s="153"/>
      <c r="AD204" s="153"/>
      <c r="AE204" s="153"/>
      <c r="AF204" s="153"/>
      <c r="AG204" s="153"/>
      <c r="AH204" s="153"/>
      <c r="AI204" s="153"/>
      <c r="AJ204" s="153"/>
      <c r="AK204" s="153"/>
      <c r="AL204" s="153"/>
      <c r="AM204" s="153"/>
      <c r="AN204" s="153"/>
      <c r="AO204" s="153"/>
      <c r="AP204" s="153"/>
      <c r="AQ204" s="153"/>
      <c r="AR204" s="153"/>
      <c r="AS204" s="153"/>
      <c r="AT204" s="153"/>
      <c r="AU204" s="153"/>
      <c r="AV204" s="153"/>
      <c r="AW204" s="153"/>
      <c r="AX204" s="153"/>
      <c r="AY204" s="153"/>
      <c r="AZ204" s="153"/>
      <c r="BA204" s="153"/>
      <c r="BB204" s="153"/>
      <c r="BC204" s="153"/>
      <c r="BD204" s="153"/>
      <c r="BE204" s="153"/>
      <c r="BF204" s="153"/>
      <c r="BG204" s="153"/>
      <c r="BH204" s="153"/>
      <c r="BI204" s="153"/>
      <c r="BJ204" s="153"/>
      <c r="BK204" s="153"/>
      <c r="BL204" s="138"/>
      <c r="BM204" s="138"/>
      <c r="BN204" s="138"/>
      <c r="BO204" s="138"/>
      <c r="BP204" s="138"/>
      <c r="BQ204" s="138"/>
      <c r="BR204" s="138"/>
      <c r="BS204" s="138"/>
      <c r="BT204" s="138"/>
      <c r="BU204" s="138"/>
      <c r="BV204" s="138"/>
      <c r="BW204" s="138"/>
      <c r="BX204" s="138"/>
      <c r="BY204" s="138"/>
      <c r="BZ204" s="138"/>
    </row>
    <row r="205" spans="1:78" x14ac:dyDescent="0.25">
      <c r="A205" s="153"/>
      <c r="B205" s="175"/>
      <c r="C205" s="175"/>
      <c r="D205" s="175"/>
      <c r="E205" s="175"/>
      <c r="F205" s="153"/>
      <c r="G205" s="153"/>
      <c r="H205" s="153"/>
      <c r="I205" s="153"/>
      <c r="J205" s="153"/>
      <c r="K205" s="153"/>
      <c r="L205" s="153"/>
      <c r="M205" s="153"/>
      <c r="N205" s="153"/>
      <c r="O205" s="153"/>
      <c r="P205" s="153"/>
      <c r="Q205" s="153"/>
      <c r="R205" s="153"/>
      <c r="S205" s="153"/>
      <c r="T205" s="153"/>
      <c r="U205" s="153"/>
      <c r="V205" s="153"/>
      <c r="W205" s="153"/>
      <c r="X205" s="153"/>
      <c r="Y205" s="153"/>
      <c r="Z205" s="153"/>
      <c r="AA205" s="153"/>
      <c r="AB205" s="153"/>
      <c r="AC205" s="153"/>
      <c r="AD205" s="153"/>
      <c r="AE205" s="153"/>
      <c r="AF205" s="153"/>
      <c r="AG205" s="153"/>
      <c r="AH205" s="153"/>
      <c r="AI205" s="153"/>
      <c r="AJ205" s="153"/>
      <c r="AK205" s="153"/>
      <c r="AL205" s="153"/>
      <c r="AM205" s="153"/>
      <c r="AN205" s="153"/>
      <c r="AO205" s="153"/>
      <c r="AP205" s="153"/>
      <c r="AQ205" s="153"/>
      <c r="AR205" s="153"/>
      <c r="AS205" s="153"/>
      <c r="AT205" s="153"/>
      <c r="AU205" s="153"/>
      <c r="AV205" s="153"/>
      <c r="AW205" s="153"/>
      <c r="AX205" s="153"/>
      <c r="AY205" s="153"/>
      <c r="AZ205" s="153"/>
      <c r="BA205" s="153"/>
      <c r="BB205" s="153"/>
      <c r="BC205" s="153"/>
      <c r="BD205" s="153"/>
      <c r="BE205" s="153"/>
      <c r="BF205" s="153"/>
      <c r="BG205" s="153"/>
      <c r="BH205" s="153"/>
      <c r="BI205" s="153"/>
      <c r="BJ205" s="153"/>
      <c r="BK205" s="153"/>
      <c r="BL205" s="138"/>
      <c r="BM205" s="138"/>
      <c r="BN205" s="138"/>
      <c r="BO205" s="138"/>
      <c r="BP205" s="138"/>
      <c r="BQ205" s="138"/>
      <c r="BR205" s="138"/>
      <c r="BS205" s="138"/>
      <c r="BT205" s="138"/>
      <c r="BU205" s="138"/>
      <c r="BV205" s="138"/>
      <c r="BW205" s="138"/>
      <c r="BX205" s="138"/>
      <c r="BY205" s="138"/>
      <c r="BZ205" s="138"/>
    </row>
    <row r="206" spans="1:78" x14ac:dyDescent="0.25">
      <c r="A206" s="153"/>
      <c r="B206" s="175"/>
      <c r="C206" s="175"/>
      <c r="D206" s="175"/>
      <c r="E206" s="175"/>
      <c r="F206" s="153"/>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c r="AC206" s="153"/>
      <c r="AD206" s="153"/>
      <c r="AE206" s="153"/>
      <c r="AF206" s="153"/>
      <c r="AG206" s="153"/>
      <c r="AH206" s="153"/>
      <c r="AI206" s="153"/>
      <c r="AJ206" s="153"/>
      <c r="AK206" s="153"/>
      <c r="AL206" s="153"/>
      <c r="AM206" s="153"/>
      <c r="AN206" s="153"/>
      <c r="AO206" s="153"/>
      <c r="AP206" s="153"/>
      <c r="AQ206" s="153"/>
      <c r="AR206" s="153"/>
      <c r="AS206" s="153"/>
      <c r="AT206" s="153"/>
      <c r="AU206" s="153"/>
      <c r="AV206" s="153"/>
      <c r="AW206" s="153"/>
      <c r="AX206" s="153"/>
      <c r="AY206" s="153"/>
      <c r="AZ206" s="153"/>
      <c r="BA206" s="153"/>
      <c r="BB206" s="153"/>
      <c r="BC206" s="153"/>
      <c r="BD206" s="153"/>
      <c r="BE206" s="153"/>
      <c r="BF206" s="153"/>
      <c r="BG206" s="153"/>
      <c r="BH206" s="153"/>
      <c r="BI206" s="153"/>
      <c r="BJ206" s="153"/>
      <c r="BK206" s="153"/>
      <c r="BL206" s="138"/>
      <c r="BM206" s="138"/>
      <c r="BN206" s="138"/>
      <c r="BO206" s="138"/>
      <c r="BP206" s="138"/>
      <c r="BQ206" s="138"/>
      <c r="BR206" s="138"/>
      <c r="BS206" s="138"/>
      <c r="BT206" s="138"/>
      <c r="BU206" s="138"/>
      <c r="BV206" s="138"/>
      <c r="BW206" s="138"/>
      <c r="BX206" s="138"/>
      <c r="BY206" s="138"/>
      <c r="BZ206" s="138"/>
    </row>
    <row r="207" spans="1:78" x14ac:dyDescent="0.25">
      <c r="A207" s="153"/>
      <c r="B207" s="175"/>
      <c r="C207" s="175"/>
      <c r="D207" s="175"/>
      <c r="E207" s="175"/>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c r="AB207" s="153"/>
      <c r="AC207" s="153"/>
      <c r="AD207" s="153"/>
      <c r="AE207" s="153"/>
      <c r="AF207" s="153"/>
      <c r="AG207" s="153"/>
      <c r="AH207" s="153"/>
      <c r="AI207" s="153"/>
      <c r="AJ207" s="153"/>
      <c r="AK207" s="153"/>
      <c r="AL207" s="153"/>
      <c r="AM207" s="153"/>
      <c r="AN207" s="153"/>
      <c r="AO207" s="153"/>
      <c r="AP207" s="153"/>
      <c r="AQ207" s="153"/>
      <c r="AR207" s="153"/>
      <c r="AS207" s="153"/>
      <c r="AT207" s="153"/>
      <c r="AU207" s="153"/>
      <c r="AV207" s="153"/>
      <c r="AW207" s="153"/>
      <c r="AX207" s="153"/>
      <c r="AY207" s="153"/>
      <c r="AZ207" s="153"/>
      <c r="BA207" s="153"/>
      <c r="BB207" s="153"/>
      <c r="BC207" s="153"/>
      <c r="BD207" s="153"/>
      <c r="BE207" s="153"/>
      <c r="BF207" s="153"/>
      <c r="BG207" s="153"/>
      <c r="BH207" s="153"/>
      <c r="BI207" s="153"/>
      <c r="BJ207" s="153"/>
      <c r="BK207" s="153"/>
      <c r="BL207" s="138"/>
      <c r="BM207" s="138"/>
      <c r="BN207" s="138"/>
      <c r="BO207" s="138"/>
      <c r="BP207" s="138"/>
      <c r="BQ207" s="138"/>
      <c r="BR207" s="138"/>
      <c r="BS207" s="138"/>
      <c r="BT207" s="138"/>
      <c r="BU207" s="138"/>
      <c r="BV207" s="138"/>
      <c r="BW207" s="138"/>
      <c r="BX207" s="138"/>
      <c r="BY207" s="138"/>
      <c r="BZ207" s="138"/>
    </row>
    <row r="208" spans="1:78" x14ac:dyDescent="0.25">
      <c r="A208" s="153"/>
      <c r="B208" s="175"/>
      <c r="C208" s="175"/>
      <c r="D208" s="175"/>
      <c r="E208" s="175"/>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c r="AB208" s="153"/>
      <c r="AC208" s="153"/>
      <c r="AD208" s="153"/>
      <c r="AE208" s="153"/>
      <c r="AF208" s="153"/>
      <c r="AG208" s="153"/>
      <c r="AH208" s="153"/>
      <c r="AI208" s="153"/>
      <c r="AJ208" s="153"/>
      <c r="AK208" s="153"/>
      <c r="AL208" s="153"/>
      <c r="AM208" s="153"/>
      <c r="AN208" s="153"/>
      <c r="AO208" s="153"/>
      <c r="AP208" s="153"/>
      <c r="AQ208" s="153"/>
      <c r="AR208" s="153"/>
      <c r="AS208" s="153"/>
      <c r="AT208" s="153"/>
      <c r="AU208" s="153"/>
      <c r="AV208" s="153"/>
      <c r="AW208" s="153"/>
      <c r="AX208" s="153"/>
      <c r="AY208" s="153"/>
      <c r="AZ208" s="153"/>
      <c r="BA208" s="153"/>
      <c r="BB208" s="153"/>
      <c r="BC208" s="153"/>
      <c r="BD208" s="153"/>
      <c r="BE208" s="153"/>
      <c r="BF208" s="153"/>
      <c r="BG208" s="153"/>
      <c r="BH208" s="153"/>
      <c r="BI208" s="153"/>
      <c r="BJ208" s="153"/>
      <c r="BK208" s="153"/>
      <c r="BL208" s="138"/>
      <c r="BM208" s="138"/>
      <c r="BN208" s="138"/>
      <c r="BO208" s="138"/>
      <c r="BP208" s="138"/>
      <c r="BQ208" s="138"/>
      <c r="BR208" s="138"/>
      <c r="BS208" s="138"/>
      <c r="BT208" s="138"/>
      <c r="BU208" s="138"/>
      <c r="BV208" s="138"/>
      <c r="BW208" s="138"/>
      <c r="BX208" s="138"/>
      <c r="BY208" s="138"/>
      <c r="BZ208" s="138"/>
    </row>
    <row r="209" spans="1:78" x14ac:dyDescent="0.25">
      <c r="A209" s="153"/>
      <c r="B209" s="175"/>
      <c r="C209" s="175"/>
      <c r="D209" s="175"/>
      <c r="E209" s="175"/>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c r="AB209" s="153"/>
      <c r="AC209" s="153"/>
      <c r="AD209" s="153"/>
      <c r="AE209" s="153"/>
      <c r="AF209" s="153"/>
      <c r="AG209" s="153"/>
      <c r="AH209" s="153"/>
      <c r="AI209" s="153"/>
      <c r="AJ209" s="153"/>
      <c r="AK209" s="153"/>
      <c r="AL209" s="153"/>
      <c r="AM209" s="153"/>
      <c r="AN209" s="153"/>
      <c r="AO209" s="153"/>
      <c r="AP209" s="153"/>
      <c r="AQ209" s="153"/>
      <c r="AR209" s="153"/>
      <c r="AS209" s="153"/>
      <c r="AT209" s="153"/>
      <c r="AU209" s="153"/>
      <c r="AV209" s="153"/>
      <c r="AW209" s="153"/>
      <c r="AX209" s="153"/>
      <c r="AY209" s="153"/>
      <c r="AZ209" s="153"/>
      <c r="BA209" s="153"/>
      <c r="BB209" s="153"/>
      <c r="BC209" s="153"/>
      <c r="BD209" s="153"/>
      <c r="BE209" s="153"/>
      <c r="BF209" s="153"/>
      <c r="BG209" s="153"/>
      <c r="BH209" s="153"/>
      <c r="BI209" s="153"/>
      <c r="BJ209" s="153"/>
      <c r="BK209" s="153"/>
      <c r="BL209" s="138"/>
      <c r="BM209" s="138"/>
      <c r="BN209" s="138"/>
      <c r="BO209" s="138"/>
      <c r="BP209" s="138"/>
      <c r="BQ209" s="138"/>
      <c r="BR209" s="138"/>
      <c r="BS209" s="138"/>
      <c r="BT209" s="138"/>
      <c r="BU209" s="138"/>
      <c r="BV209" s="138"/>
      <c r="BW209" s="138"/>
      <c r="BX209" s="138"/>
      <c r="BY209" s="138"/>
      <c r="BZ209" s="138"/>
    </row>
    <row r="210" spans="1:78" x14ac:dyDescent="0.25">
      <c r="A210" s="153"/>
      <c r="B210" s="175"/>
      <c r="C210" s="175"/>
      <c r="D210" s="175"/>
      <c r="E210" s="175"/>
      <c r="F210" s="153"/>
      <c r="G210" s="153"/>
      <c r="H210" s="153"/>
      <c r="I210" s="153"/>
      <c r="J210" s="153"/>
      <c r="K210" s="153"/>
      <c r="L210" s="153"/>
      <c r="M210" s="153"/>
      <c r="N210" s="153"/>
      <c r="O210" s="153"/>
      <c r="P210" s="153"/>
      <c r="Q210" s="153"/>
      <c r="R210" s="153"/>
      <c r="S210" s="153"/>
      <c r="T210" s="153"/>
      <c r="U210" s="153"/>
      <c r="V210" s="153"/>
      <c r="W210" s="153"/>
      <c r="X210" s="153"/>
      <c r="Y210" s="153"/>
      <c r="Z210" s="153"/>
      <c r="AA210" s="153"/>
      <c r="AB210" s="153"/>
      <c r="AC210" s="153"/>
      <c r="AD210" s="153"/>
      <c r="AE210" s="153"/>
      <c r="AF210" s="153"/>
      <c r="AG210" s="153"/>
      <c r="AH210" s="153"/>
      <c r="AI210" s="153"/>
      <c r="AJ210" s="153"/>
      <c r="AK210" s="153"/>
      <c r="AL210" s="153"/>
      <c r="AM210" s="153"/>
      <c r="AN210" s="153"/>
      <c r="AO210" s="153"/>
      <c r="AP210" s="153"/>
      <c r="AQ210" s="153"/>
      <c r="AR210" s="153"/>
      <c r="AS210" s="153"/>
      <c r="AT210" s="153"/>
      <c r="AU210" s="153"/>
      <c r="AV210" s="153"/>
      <c r="AW210" s="153"/>
      <c r="AX210" s="153"/>
      <c r="AY210" s="153"/>
      <c r="AZ210" s="153"/>
      <c r="BA210" s="153"/>
      <c r="BB210" s="153"/>
      <c r="BC210" s="153"/>
      <c r="BD210" s="153"/>
      <c r="BE210" s="153"/>
      <c r="BF210" s="153"/>
      <c r="BG210" s="153"/>
      <c r="BH210" s="153"/>
      <c r="BI210" s="153"/>
      <c r="BJ210" s="153"/>
      <c r="BK210" s="153"/>
      <c r="BL210" s="138"/>
      <c r="BM210" s="138"/>
      <c r="BN210" s="138"/>
      <c r="BO210" s="138"/>
      <c r="BP210" s="138"/>
      <c r="BQ210" s="138"/>
      <c r="BR210" s="138"/>
      <c r="BS210" s="138"/>
      <c r="BT210" s="138"/>
      <c r="BU210" s="138"/>
      <c r="BV210" s="138"/>
      <c r="BW210" s="138"/>
      <c r="BX210" s="138"/>
      <c r="BY210" s="138"/>
      <c r="BZ210" s="138"/>
    </row>
    <row r="211" spans="1:78" x14ac:dyDescent="0.25">
      <c r="A211" s="153"/>
      <c r="B211" s="175"/>
      <c r="C211" s="175"/>
      <c r="D211" s="175"/>
      <c r="E211" s="175"/>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153"/>
      <c r="AH211" s="153"/>
      <c r="AI211" s="153"/>
      <c r="AJ211" s="153"/>
      <c r="AK211" s="153"/>
      <c r="AL211" s="153"/>
      <c r="AM211" s="153"/>
      <c r="AN211" s="153"/>
      <c r="AO211" s="153"/>
      <c r="AP211" s="153"/>
      <c r="AQ211" s="153"/>
      <c r="AR211" s="153"/>
      <c r="AS211" s="153"/>
      <c r="AT211" s="153"/>
      <c r="AU211" s="153"/>
      <c r="AV211" s="153"/>
      <c r="AW211" s="153"/>
      <c r="AX211" s="153"/>
      <c r="AY211" s="153"/>
      <c r="AZ211" s="153"/>
      <c r="BA211" s="153"/>
      <c r="BB211" s="153"/>
      <c r="BC211" s="153"/>
      <c r="BD211" s="153"/>
      <c r="BE211" s="153"/>
      <c r="BF211" s="153"/>
      <c r="BG211" s="153"/>
      <c r="BH211" s="153"/>
      <c r="BI211" s="153"/>
      <c r="BJ211" s="153"/>
      <c r="BK211" s="153"/>
      <c r="BL211" s="138"/>
      <c r="BM211" s="138"/>
      <c r="BN211" s="138"/>
      <c r="BO211" s="138"/>
      <c r="BP211" s="138"/>
      <c r="BQ211" s="138"/>
      <c r="BR211" s="138"/>
      <c r="BS211" s="138"/>
      <c r="BT211" s="138"/>
      <c r="BU211" s="138"/>
      <c r="BV211" s="138"/>
      <c r="BW211" s="138"/>
      <c r="BX211" s="138"/>
      <c r="BY211" s="138"/>
      <c r="BZ211" s="138"/>
    </row>
    <row r="212" spans="1:78" x14ac:dyDescent="0.25">
      <c r="A212" s="153"/>
      <c r="B212" s="175"/>
      <c r="C212" s="175"/>
      <c r="D212" s="175"/>
      <c r="E212" s="175"/>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c r="AB212" s="153"/>
      <c r="AC212" s="153"/>
      <c r="AD212" s="153"/>
      <c r="AE212" s="153"/>
      <c r="AF212" s="153"/>
      <c r="AG212" s="153"/>
      <c r="AH212" s="153"/>
      <c r="AI212" s="153"/>
      <c r="AJ212" s="153"/>
      <c r="AK212" s="153"/>
      <c r="AL212" s="153"/>
      <c r="AM212" s="153"/>
      <c r="AN212" s="153"/>
      <c r="AO212" s="153"/>
      <c r="AP212" s="153"/>
      <c r="AQ212" s="153"/>
      <c r="AR212" s="153"/>
      <c r="AS212" s="153"/>
      <c r="AT212" s="153"/>
      <c r="AU212" s="153"/>
      <c r="AV212" s="153"/>
      <c r="AW212" s="153"/>
      <c r="AX212" s="153"/>
      <c r="AY212" s="153"/>
      <c r="AZ212" s="153"/>
      <c r="BA212" s="153"/>
      <c r="BB212" s="153"/>
      <c r="BC212" s="153"/>
      <c r="BD212" s="153"/>
      <c r="BE212" s="153"/>
      <c r="BF212" s="153"/>
      <c r="BG212" s="153"/>
      <c r="BH212" s="153"/>
      <c r="BI212" s="153"/>
      <c r="BJ212" s="153"/>
      <c r="BK212" s="153"/>
      <c r="BL212" s="138"/>
      <c r="BM212" s="138"/>
      <c r="BN212" s="138"/>
      <c r="BO212" s="138"/>
      <c r="BP212" s="138"/>
      <c r="BQ212" s="138"/>
      <c r="BR212" s="138"/>
      <c r="BS212" s="138"/>
      <c r="BT212" s="138"/>
      <c r="BU212" s="138"/>
      <c r="BV212" s="138"/>
      <c r="BW212" s="138"/>
      <c r="BX212" s="138"/>
      <c r="BY212" s="138"/>
      <c r="BZ212" s="138"/>
    </row>
    <row r="213" spans="1:78" x14ac:dyDescent="0.25">
      <c r="A213" s="153"/>
      <c r="B213" s="175"/>
      <c r="C213" s="175"/>
      <c r="D213" s="175"/>
      <c r="E213" s="175"/>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c r="AB213" s="153"/>
      <c r="AC213" s="153"/>
      <c r="AD213" s="153"/>
      <c r="AE213" s="153"/>
      <c r="AF213" s="153"/>
      <c r="AG213" s="153"/>
      <c r="AH213" s="153"/>
      <c r="AI213" s="153"/>
      <c r="AJ213" s="153"/>
      <c r="AK213" s="153"/>
      <c r="AL213" s="153"/>
      <c r="AM213" s="153"/>
      <c r="AN213" s="153"/>
      <c r="AO213" s="153"/>
      <c r="AP213" s="153"/>
      <c r="AQ213" s="153"/>
      <c r="AR213" s="153"/>
      <c r="AS213" s="153"/>
      <c r="AT213" s="153"/>
      <c r="AU213" s="153"/>
      <c r="AV213" s="153"/>
      <c r="AW213" s="153"/>
      <c r="AX213" s="153"/>
      <c r="AY213" s="153"/>
      <c r="AZ213" s="153"/>
      <c r="BA213" s="153"/>
      <c r="BB213" s="153"/>
      <c r="BC213" s="153"/>
      <c r="BD213" s="153"/>
      <c r="BE213" s="153"/>
      <c r="BF213" s="153"/>
      <c r="BG213" s="153"/>
      <c r="BH213" s="153"/>
      <c r="BI213" s="153"/>
      <c r="BJ213" s="153"/>
      <c r="BK213" s="153"/>
      <c r="BL213" s="138"/>
      <c r="BM213" s="138"/>
      <c r="BN213" s="138"/>
      <c r="BO213" s="138"/>
      <c r="BP213" s="138"/>
      <c r="BQ213" s="138"/>
      <c r="BR213" s="138"/>
      <c r="BS213" s="138"/>
      <c r="BT213" s="138"/>
      <c r="BU213" s="138"/>
      <c r="BV213" s="138"/>
      <c r="BW213" s="138"/>
      <c r="BX213" s="138"/>
      <c r="BY213" s="138"/>
      <c r="BZ213" s="138"/>
    </row>
    <row r="214" spans="1:78" x14ac:dyDescent="0.25">
      <c r="A214" s="153"/>
      <c r="B214" s="175"/>
      <c r="C214" s="175"/>
      <c r="D214" s="175"/>
      <c r="E214" s="175"/>
      <c r="F214" s="153"/>
      <c r="G214" s="153"/>
      <c r="H214" s="153"/>
      <c r="I214" s="153"/>
      <c r="J214" s="153"/>
      <c r="K214" s="153"/>
      <c r="L214" s="153"/>
      <c r="M214" s="153"/>
      <c r="N214" s="153"/>
      <c r="O214" s="153"/>
      <c r="P214" s="153"/>
      <c r="Q214" s="153"/>
      <c r="R214" s="153"/>
      <c r="S214" s="153"/>
      <c r="T214" s="153"/>
      <c r="U214" s="153"/>
      <c r="V214" s="153"/>
      <c r="W214" s="153"/>
      <c r="X214" s="153"/>
      <c r="Y214" s="153"/>
      <c r="Z214" s="153"/>
      <c r="AA214" s="153"/>
      <c r="AB214" s="153"/>
      <c r="AC214" s="153"/>
      <c r="AD214" s="153"/>
      <c r="AE214" s="153"/>
      <c r="AF214" s="153"/>
      <c r="AG214" s="153"/>
      <c r="AH214" s="153"/>
      <c r="AI214" s="153"/>
      <c r="AJ214" s="153"/>
      <c r="AK214" s="153"/>
      <c r="AL214" s="153"/>
      <c r="AM214" s="153"/>
      <c r="AN214" s="153"/>
      <c r="AO214" s="153"/>
      <c r="AP214" s="153"/>
      <c r="AQ214" s="153"/>
      <c r="AR214" s="153"/>
      <c r="AS214" s="153"/>
      <c r="AT214" s="153"/>
      <c r="AU214" s="153"/>
      <c r="AV214" s="153"/>
      <c r="AW214" s="153"/>
      <c r="AX214" s="153"/>
      <c r="AY214" s="153"/>
      <c r="AZ214" s="153"/>
      <c r="BA214" s="153"/>
      <c r="BB214" s="153"/>
      <c r="BC214" s="153"/>
      <c r="BD214" s="153"/>
      <c r="BE214" s="153"/>
      <c r="BF214" s="153"/>
      <c r="BG214" s="153"/>
      <c r="BH214" s="153"/>
      <c r="BI214" s="153"/>
      <c r="BJ214" s="153"/>
      <c r="BK214" s="153"/>
      <c r="BL214" s="138"/>
      <c r="BM214" s="138"/>
      <c r="BN214" s="138"/>
      <c r="BO214" s="138"/>
      <c r="BP214" s="138"/>
      <c r="BQ214" s="138"/>
      <c r="BR214" s="138"/>
      <c r="BS214" s="138"/>
      <c r="BT214" s="138"/>
      <c r="BU214" s="138"/>
      <c r="BV214" s="138"/>
      <c r="BW214" s="138"/>
      <c r="BX214" s="138"/>
      <c r="BY214" s="138"/>
      <c r="BZ214" s="138"/>
    </row>
    <row r="215" spans="1:78" x14ac:dyDescent="0.25">
      <c r="A215" s="153"/>
      <c r="B215" s="175"/>
      <c r="C215" s="175"/>
      <c r="D215" s="175"/>
      <c r="E215" s="175"/>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c r="AB215" s="153"/>
      <c r="AC215" s="153"/>
      <c r="AD215" s="153"/>
      <c r="AE215" s="153"/>
      <c r="AF215" s="153"/>
      <c r="AG215" s="153"/>
      <c r="AH215" s="153"/>
      <c r="AI215" s="153"/>
      <c r="AJ215" s="153"/>
      <c r="AK215" s="153"/>
      <c r="AL215" s="153"/>
      <c r="AM215" s="153"/>
      <c r="AN215" s="153"/>
      <c r="AO215" s="153"/>
      <c r="AP215" s="153"/>
      <c r="AQ215" s="153"/>
      <c r="AR215" s="153"/>
      <c r="AS215" s="153"/>
      <c r="AT215" s="153"/>
      <c r="AU215" s="153"/>
      <c r="AV215" s="153"/>
      <c r="AW215" s="153"/>
      <c r="AX215" s="153"/>
      <c r="AY215" s="153"/>
      <c r="AZ215" s="153"/>
      <c r="BA215" s="153"/>
      <c r="BB215" s="153"/>
      <c r="BC215" s="153"/>
      <c r="BD215" s="153"/>
      <c r="BE215" s="153"/>
      <c r="BF215" s="153"/>
      <c r="BG215" s="153"/>
      <c r="BH215" s="153"/>
      <c r="BI215" s="153"/>
      <c r="BJ215" s="153"/>
      <c r="BK215" s="153"/>
      <c r="BL215" s="138"/>
      <c r="BM215" s="138"/>
      <c r="BN215" s="138"/>
      <c r="BO215" s="138"/>
      <c r="BP215" s="138"/>
      <c r="BQ215" s="138"/>
      <c r="BR215" s="138"/>
      <c r="BS215" s="138"/>
      <c r="BT215" s="138"/>
      <c r="BU215" s="138"/>
      <c r="BV215" s="138"/>
      <c r="BW215" s="138"/>
      <c r="BX215" s="138"/>
      <c r="BY215" s="138"/>
      <c r="BZ215" s="138"/>
    </row>
    <row r="216" spans="1:78" x14ac:dyDescent="0.25">
      <c r="A216" s="153"/>
      <c r="B216" s="175"/>
      <c r="C216" s="175"/>
      <c r="D216" s="175"/>
      <c r="E216" s="175"/>
      <c r="F216" s="153"/>
      <c r="G216" s="153"/>
      <c r="H216" s="153"/>
      <c r="I216" s="153"/>
      <c r="J216" s="153"/>
      <c r="K216" s="153"/>
      <c r="L216" s="153"/>
      <c r="M216" s="153"/>
      <c r="N216" s="153"/>
      <c r="O216" s="153"/>
      <c r="P216" s="153"/>
      <c r="Q216" s="153"/>
      <c r="R216" s="153"/>
      <c r="S216" s="153"/>
      <c r="T216" s="153"/>
      <c r="U216" s="153"/>
      <c r="V216" s="153"/>
      <c r="W216" s="153"/>
      <c r="X216" s="153"/>
      <c r="Y216" s="153"/>
      <c r="Z216" s="153"/>
      <c r="AA216" s="153"/>
      <c r="AB216" s="153"/>
      <c r="AC216" s="153"/>
      <c r="AD216" s="153"/>
      <c r="AE216" s="153"/>
      <c r="AF216" s="153"/>
      <c r="AG216" s="153"/>
      <c r="AH216" s="153"/>
      <c r="AI216" s="153"/>
      <c r="AJ216" s="153"/>
      <c r="AK216" s="153"/>
      <c r="AL216" s="153"/>
      <c r="AM216" s="153"/>
      <c r="AN216" s="153"/>
      <c r="AO216" s="153"/>
      <c r="AP216" s="153"/>
      <c r="AQ216" s="153"/>
      <c r="AR216" s="153"/>
      <c r="AS216" s="153"/>
      <c r="AT216" s="153"/>
      <c r="AU216" s="153"/>
      <c r="AV216" s="153"/>
      <c r="AW216" s="153"/>
      <c r="AX216" s="153"/>
      <c r="AY216" s="153"/>
      <c r="AZ216" s="153"/>
      <c r="BA216" s="153"/>
      <c r="BB216" s="153"/>
      <c r="BC216" s="153"/>
      <c r="BD216" s="153"/>
      <c r="BE216" s="153"/>
      <c r="BF216" s="153"/>
      <c r="BG216" s="153"/>
      <c r="BH216" s="153"/>
      <c r="BI216" s="153"/>
      <c r="BJ216" s="153"/>
      <c r="BK216" s="153"/>
      <c r="BL216" s="138"/>
      <c r="BM216" s="138"/>
      <c r="BN216" s="138"/>
      <c r="BO216" s="138"/>
      <c r="BP216" s="138"/>
      <c r="BQ216" s="138"/>
      <c r="BR216" s="138"/>
      <c r="BS216" s="138"/>
      <c r="BT216" s="138"/>
      <c r="BU216" s="138"/>
      <c r="BV216" s="138"/>
      <c r="BW216" s="138"/>
      <c r="BX216" s="138"/>
      <c r="BY216" s="138"/>
      <c r="BZ216" s="138"/>
    </row>
    <row r="217" spans="1:78" x14ac:dyDescent="0.25">
      <c r="A217" s="153"/>
      <c r="B217" s="175"/>
      <c r="C217" s="175"/>
      <c r="D217" s="175"/>
      <c r="E217" s="175"/>
      <c r="F217" s="153"/>
      <c r="G217" s="153"/>
      <c r="H217" s="153"/>
      <c r="I217" s="153"/>
      <c r="J217" s="153"/>
      <c r="K217" s="153"/>
      <c r="L217" s="153"/>
      <c r="M217" s="153"/>
      <c r="N217" s="153"/>
      <c r="O217" s="153"/>
      <c r="P217" s="153"/>
      <c r="Q217" s="153"/>
      <c r="R217" s="153"/>
      <c r="S217" s="153"/>
      <c r="T217" s="153"/>
      <c r="U217" s="153"/>
      <c r="V217" s="153"/>
      <c r="W217" s="153"/>
      <c r="X217" s="153"/>
      <c r="Y217" s="153"/>
      <c r="Z217" s="153"/>
      <c r="AA217" s="153"/>
      <c r="AB217" s="153"/>
      <c r="AC217" s="153"/>
      <c r="AD217" s="153"/>
      <c r="AE217" s="153"/>
      <c r="AF217" s="153"/>
      <c r="AG217" s="153"/>
      <c r="AH217" s="153"/>
      <c r="AI217" s="153"/>
      <c r="AJ217" s="153"/>
      <c r="AK217" s="153"/>
      <c r="AL217" s="153"/>
      <c r="AM217" s="153"/>
      <c r="AN217" s="153"/>
      <c r="AO217" s="153"/>
      <c r="AP217" s="153"/>
      <c r="AQ217" s="153"/>
      <c r="AR217" s="153"/>
      <c r="AS217" s="153"/>
      <c r="AT217" s="153"/>
      <c r="AU217" s="153"/>
      <c r="AV217" s="153"/>
      <c r="AW217" s="153"/>
      <c r="AX217" s="153"/>
      <c r="AY217" s="153"/>
      <c r="AZ217" s="153"/>
      <c r="BA217" s="153"/>
      <c r="BB217" s="153"/>
      <c r="BC217" s="153"/>
      <c r="BD217" s="153"/>
      <c r="BE217" s="153"/>
      <c r="BF217" s="153"/>
      <c r="BG217" s="153"/>
      <c r="BH217" s="153"/>
      <c r="BI217" s="153"/>
      <c r="BJ217" s="153"/>
      <c r="BK217" s="153"/>
      <c r="BL217" s="138"/>
      <c r="BM217" s="138"/>
      <c r="BN217" s="138"/>
      <c r="BO217" s="138"/>
      <c r="BP217" s="138"/>
      <c r="BQ217" s="138"/>
      <c r="BR217" s="138"/>
      <c r="BS217" s="138"/>
      <c r="BT217" s="138"/>
      <c r="BU217" s="138"/>
      <c r="BV217" s="138"/>
      <c r="BW217" s="138"/>
      <c r="BX217" s="138"/>
      <c r="BY217" s="138"/>
      <c r="BZ217" s="138"/>
    </row>
    <row r="218" spans="1:78" x14ac:dyDescent="0.25">
      <c r="A218" s="153"/>
      <c r="B218" s="175"/>
      <c r="C218" s="175"/>
      <c r="D218" s="175"/>
      <c r="E218" s="175"/>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c r="AB218" s="153"/>
      <c r="AC218" s="153"/>
      <c r="AD218" s="153"/>
      <c r="AE218" s="153"/>
      <c r="AF218" s="153"/>
      <c r="AG218" s="153"/>
      <c r="AH218" s="153"/>
      <c r="AI218" s="153"/>
      <c r="AJ218" s="153"/>
      <c r="AK218" s="153"/>
      <c r="AL218" s="153"/>
      <c r="AM218" s="153"/>
      <c r="AN218" s="153"/>
      <c r="AO218" s="153"/>
      <c r="AP218" s="153"/>
      <c r="AQ218" s="153"/>
      <c r="AR218" s="153"/>
      <c r="AS218" s="153"/>
      <c r="AT218" s="153"/>
      <c r="AU218" s="153"/>
      <c r="AV218" s="153"/>
      <c r="AW218" s="153"/>
      <c r="AX218" s="153"/>
      <c r="AY218" s="153"/>
      <c r="AZ218" s="153"/>
      <c r="BA218" s="153"/>
      <c r="BB218" s="153"/>
      <c r="BC218" s="153"/>
      <c r="BD218" s="153"/>
      <c r="BE218" s="153"/>
      <c r="BF218" s="153"/>
      <c r="BG218" s="153"/>
      <c r="BH218" s="153"/>
      <c r="BI218" s="153"/>
      <c r="BJ218" s="153"/>
      <c r="BK218" s="153"/>
      <c r="BL218" s="138"/>
      <c r="BM218" s="138"/>
      <c r="BN218" s="138"/>
      <c r="BO218" s="138"/>
      <c r="BP218" s="138"/>
      <c r="BQ218" s="138"/>
      <c r="BR218" s="138"/>
      <c r="BS218" s="138"/>
      <c r="BT218" s="138"/>
      <c r="BU218" s="138"/>
      <c r="BV218" s="138"/>
      <c r="BW218" s="138"/>
      <c r="BX218" s="138"/>
      <c r="BY218" s="138"/>
      <c r="BZ218" s="138"/>
    </row>
    <row r="219" spans="1:78" x14ac:dyDescent="0.25">
      <c r="A219" s="153"/>
      <c r="B219" s="175"/>
      <c r="C219" s="175"/>
      <c r="D219" s="175"/>
      <c r="E219" s="175"/>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c r="AB219" s="153"/>
      <c r="AC219" s="153"/>
      <c r="AD219" s="153"/>
      <c r="AE219" s="153"/>
      <c r="AF219" s="153"/>
      <c r="AG219" s="153"/>
      <c r="AH219" s="153"/>
      <c r="AI219" s="153"/>
      <c r="AJ219" s="153"/>
      <c r="AK219" s="153"/>
      <c r="AL219" s="153"/>
      <c r="AM219" s="153"/>
      <c r="AN219" s="153"/>
      <c r="AO219" s="153"/>
      <c r="AP219" s="153"/>
      <c r="AQ219" s="153"/>
      <c r="AR219" s="153"/>
      <c r="AS219" s="153"/>
      <c r="AT219" s="153"/>
      <c r="AU219" s="153"/>
      <c r="AV219" s="153"/>
      <c r="AW219" s="153"/>
      <c r="AX219" s="153"/>
      <c r="AY219" s="153"/>
      <c r="AZ219" s="153"/>
      <c r="BA219" s="153"/>
      <c r="BB219" s="153"/>
      <c r="BC219" s="153"/>
      <c r="BD219" s="153"/>
      <c r="BE219" s="153"/>
      <c r="BF219" s="153"/>
      <c r="BG219" s="153"/>
      <c r="BH219" s="153"/>
      <c r="BI219" s="153"/>
      <c r="BJ219" s="153"/>
      <c r="BK219" s="153"/>
      <c r="BL219" s="138"/>
      <c r="BM219" s="138"/>
      <c r="BN219" s="138"/>
      <c r="BO219" s="138"/>
      <c r="BP219" s="138"/>
      <c r="BQ219" s="138"/>
      <c r="BR219" s="138"/>
      <c r="BS219" s="138"/>
      <c r="BT219" s="138"/>
      <c r="BU219" s="138"/>
      <c r="BV219" s="138"/>
      <c r="BW219" s="138"/>
      <c r="BX219" s="138"/>
      <c r="BY219" s="138"/>
      <c r="BZ219" s="138"/>
    </row>
    <row r="220" spans="1:78" x14ac:dyDescent="0.25">
      <c r="A220" s="153"/>
      <c r="B220" s="175"/>
      <c r="C220" s="175"/>
      <c r="D220" s="175"/>
      <c r="E220" s="175"/>
      <c r="F220" s="153"/>
      <c r="G220" s="153"/>
      <c r="H220" s="153"/>
      <c r="I220" s="153"/>
      <c r="J220" s="153"/>
      <c r="K220" s="153"/>
      <c r="L220" s="153"/>
      <c r="M220" s="153"/>
      <c r="N220" s="153"/>
      <c r="O220" s="153"/>
      <c r="P220" s="153"/>
      <c r="Q220" s="153"/>
      <c r="R220" s="153"/>
      <c r="S220" s="153"/>
      <c r="T220" s="153"/>
      <c r="U220" s="153"/>
      <c r="V220" s="153"/>
      <c r="W220" s="153"/>
      <c r="X220" s="153"/>
      <c r="Y220" s="153"/>
      <c r="Z220" s="153"/>
      <c r="AA220" s="153"/>
      <c r="AB220" s="153"/>
      <c r="AC220" s="153"/>
      <c r="AD220" s="153"/>
      <c r="AE220" s="153"/>
      <c r="AF220" s="153"/>
      <c r="AG220" s="153"/>
      <c r="AH220" s="153"/>
      <c r="AI220" s="153"/>
      <c r="AJ220" s="153"/>
      <c r="AK220" s="153"/>
      <c r="AL220" s="153"/>
      <c r="AM220" s="153"/>
      <c r="AN220" s="153"/>
      <c r="AO220" s="153"/>
      <c r="AP220" s="153"/>
      <c r="AQ220" s="153"/>
      <c r="AR220" s="153"/>
      <c r="AS220" s="153"/>
      <c r="AT220" s="153"/>
      <c r="AU220" s="153"/>
      <c r="AV220" s="153"/>
      <c r="AW220" s="153"/>
      <c r="AX220" s="153"/>
      <c r="AY220" s="153"/>
      <c r="AZ220" s="153"/>
      <c r="BA220" s="153"/>
      <c r="BB220" s="153"/>
      <c r="BC220" s="153"/>
      <c r="BD220" s="153"/>
      <c r="BE220" s="153"/>
      <c r="BF220" s="153"/>
      <c r="BG220" s="153"/>
      <c r="BH220" s="153"/>
      <c r="BI220" s="153"/>
      <c r="BJ220" s="153"/>
      <c r="BK220" s="153"/>
      <c r="BL220" s="138"/>
      <c r="BM220" s="138"/>
      <c r="BN220" s="138"/>
      <c r="BO220" s="138"/>
      <c r="BP220" s="138"/>
      <c r="BQ220" s="138"/>
      <c r="BR220" s="138"/>
      <c r="BS220" s="138"/>
      <c r="BT220" s="138"/>
      <c r="BU220" s="138"/>
      <c r="BV220" s="138"/>
      <c r="BW220" s="138"/>
      <c r="BX220" s="138"/>
      <c r="BY220" s="138"/>
      <c r="BZ220" s="138"/>
    </row>
    <row r="221" spans="1:78" x14ac:dyDescent="0.25">
      <c r="A221" s="153"/>
      <c r="B221" s="175"/>
      <c r="C221" s="175"/>
      <c r="D221" s="175"/>
      <c r="E221" s="175"/>
      <c r="F221" s="153"/>
      <c r="G221" s="153"/>
      <c r="H221" s="153"/>
      <c r="I221" s="153"/>
      <c r="J221" s="153"/>
      <c r="K221" s="153"/>
      <c r="L221" s="153"/>
      <c r="M221" s="153"/>
      <c r="N221" s="153"/>
      <c r="O221" s="153"/>
      <c r="P221" s="153"/>
      <c r="Q221" s="153"/>
      <c r="R221" s="153"/>
      <c r="S221" s="153"/>
      <c r="T221" s="153"/>
      <c r="U221" s="153"/>
      <c r="V221" s="153"/>
      <c r="W221" s="153"/>
      <c r="X221" s="153"/>
      <c r="Y221" s="153"/>
      <c r="Z221" s="153"/>
      <c r="AA221" s="153"/>
      <c r="AB221" s="153"/>
      <c r="AC221" s="153"/>
      <c r="AD221" s="153"/>
      <c r="AE221" s="153"/>
      <c r="AF221" s="153"/>
      <c r="AG221" s="153"/>
      <c r="AH221" s="153"/>
      <c r="AI221" s="153"/>
      <c r="AJ221" s="153"/>
      <c r="AK221" s="153"/>
      <c r="AL221" s="153"/>
      <c r="AM221" s="153"/>
      <c r="AN221" s="153"/>
      <c r="AO221" s="153"/>
      <c r="AP221" s="153"/>
      <c r="AQ221" s="153"/>
      <c r="AR221" s="153"/>
      <c r="AS221" s="153"/>
      <c r="AT221" s="153"/>
      <c r="AU221" s="153"/>
      <c r="AV221" s="153"/>
      <c r="AW221" s="153"/>
      <c r="AX221" s="153"/>
      <c r="AY221" s="153"/>
      <c r="AZ221" s="153"/>
      <c r="BA221" s="153"/>
      <c r="BB221" s="153"/>
      <c r="BC221" s="153"/>
      <c r="BD221" s="153"/>
      <c r="BE221" s="153"/>
      <c r="BF221" s="153"/>
      <c r="BG221" s="153"/>
      <c r="BH221" s="153"/>
      <c r="BI221" s="153"/>
      <c r="BJ221" s="153"/>
      <c r="BK221" s="153"/>
      <c r="BL221" s="138"/>
      <c r="BM221" s="138"/>
      <c r="BN221" s="138"/>
      <c r="BO221" s="138"/>
      <c r="BP221" s="138"/>
      <c r="BQ221" s="138"/>
      <c r="BR221" s="138"/>
      <c r="BS221" s="138"/>
      <c r="BT221" s="138"/>
      <c r="BU221" s="138"/>
      <c r="BV221" s="138"/>
      <c r="BW221" s="138"/>
      <c r="BX221" s="138"/>
      <c r="BY221" s="138"/>
      <c r="BZ221" s="138"/>
    </row>
    <row r="222" spans="1:78" x14ac:dyDescent="0.25">
      <c r="A222" s="153"/>
      <c r="B222" s="175"/>
      <c r="C222" s="175"/>
      <c r="D222" s="175"/>
      <c r="E222" s="175"/>
      <c r="F222" s="153"/>
      <c r="G222" s="153"/>
      <c r="H222" s="153"/>
      <c r="I222" s="153"/>
      <c r="J222" s="153"/>
      <c r="K222" s="153"/>
      <c r="L222" s="153"/>
      <c r="M222" s="153"/>
      <c r="N222" s="153"/>
      <c r="O222" s="153"/>
      <c r="P222" s="153"/>
      <c r="Q222" s="153"/>
      <c r="R222" s="153"/>
      <c r="S222" s="153"/>
      <c r="T222" s="153"/>
      <c r="U222" s="153"/>
      <c r="V222" s="153"/>
      <c r="W222" s="153"/>
      <c r="X222" s="153"/>
      <c r="Y222" s="153"/>
      <c r="Z222" s="153"/>
      <c r="AA222" s="153"/>
      <c r="AB222" s="153"/>
      <c r="AC222" s="153"/>
      <c r="AD222" s="153"/>
      <c r="AE222" s="153"/>
      <c r="AF222" s="153"/>
      <c r="AG222" s="153"/>
      <c r="AH222" s="153"/>
      <c r="AI222" s="153"/>
      <c r="AJ222" s="153"/>
      <c r="AK222" s="153"/>
      <c r="AL222" s="153"/>
      <c r="AM222" s="153"/>
      <c r="AN222" s="153"/>
      <c r="AO222" s="153"/>
      <c r="AP222" s="153"/>
      <c r="AQ222" s="153"/>
      <c r="AR222" s="153"/>
      <c r="AS222" s="153"/>
      <c r="AT222" s="153"/>
      <c r="AU222" s="153"/>
      <c r="AV222" s="153"/>
      <c r="AW222" s="153"/>
      <c r="AX222" s="153"/>
      <c r="AY222" s="153"/>
      <c r="AZ222" s="153"/>
      <c r="BA222" s="153"/>
      <c r="BB222" s="153"/>
      <c r="BC222" s="153"/>
      <c r="BD222" s="153"/>
      <c r="BE222" s="153"/>
      <c r="BF222" s="153"/>
      <c r="BG222" s="153"/>
      <c r="BH222" s="153"/>
      <c r="BI222" s="153"/>
      <c r="BJ222" s="153"/>
      <c r="BK222" s="153"/>
      <c r="BL222" s="138"/>
      <c r="BM222" s="138"/>
      <c r="BN222" s="138"/>
      <c r="BO222" s="138"/>
      <c r="BP222" s="138"/>
      <c r="BQ222" s="138"/>
      <c r="BR222" s="138"/>
      <c r="BS222" s="138"/>
      <c r="BT222" s="138"/>
      <c r="BU222" s="138"/>
      <c r="BV222" s="138"/>
      <c r="BW222" s="138"/>
      <c r="BX222" s="138"/>
      <c r="BY222" s="138"/>
      <c r="BZ222" s="138"/>
    </row>
    <row r="223" spans="1:78" x14ac:dyDescent="0.25">
      <c r="A223" s="153"/>
      <c r="B223" s="175"/>
      <c r="C223" s="175"/>
      <c r="D223" s="175"/>
      <c r="E223" s="175"/>
      <c r="F223" s="153"/>
      <c r="G223" s="153"/>
      <c r="H223" s="153"/>
      <c r="I223" s="153"/>
      <c r="J223" s="153"/>
      <c r="K223" s="153"/>
      <c r="L223" s="153"/>
      <c r="M223" s="153"/>
      <c r="N223" s="153"/>
      <c r="O223" s="153"/>
      <c r="P223" s="153"/>
      <c r="Q223" s="153"/>
      <c r="R223" s="153"/>
      <c r="S223" s="153"/>
      <c r="T223" s="153"/>
      <c r="U223" s="153"/>
      <c r="V223" s="153"/>
      <c r="W223" s="153"/>
      <c r="X223" s="153"/>
      <c r="Y223" s="153"/>
      <c r="Z223" s="153"/>
      <c r="AA223" s="153"/>
      <c r="AB223" s="153"/>
      <c r="AC223" s="153"/>
      <c r="AD223" s="153"/>
      <c r="AE223" s="153"/>
      <c r="AF223" s="153"/>
      <c r="AG223" s="153"/>
      <c r="AH223" s="153"/>
      <c r="AI223" s="153"/>
      <c r="AJ223" s="153"/>
      <c r="AK223" s="153"/>
      <c r="AL223" s="153"/>
      <c r="AM223" s="153"/>
      <c r="AN223" s="153"/>
      <c r="AO223" s="153"/>
      <c r="AP223" s="153"/>
      <c r="AQ223" s="153"/>
      <c r="AR223" s="153"/>
      <c r="AS223" s="153"/>
      <c r="AT223" s="153"/>
      <c r="AU223" s="153"/>
      <c r="AV223" s="153"/>
      <c r="AW223" s="153"/>
      <c r="AX223" s="153"/>
      <c r="AY223" s="153"/>
      <c r="AZ223" s="153"/>
      <c r="BA223" s="153"/>
      <c r="BB223" s="153"/>
      <c r="BC223" s="153"/>
      <c r="BD223" s="153"/>
      <c r="BE223" s="153"/>
      <c r="BF223" s="153"/>
      <c r="BG223" s="153"/>
      <c r="BH223" s="153"/>
      <c r="BI223" s="153"/>
      <c r="BJ223" s="153"/>
      <c r="BK223" s="153"/>
      <c r="BL223" s="138"/>
      <c r="BM223" s="138"/>
      <c r="BN223" s="138"/>
      <c r="BO223" s="138"/>
      <c r="BP223" s="138"/>
      <c r="BQ223" s="138"/>
      <c r="BR223" s="138"/>
      <c r="BS223" s="138"/>
      <c r="BT223" s="138"/>
      <c r="BU223" s="138"/>
      <c r="BV223" s="138"/>
      <c r="BW223" s="138"/>
      <c r="BX223" s="138"/>
      <c r="BY223" s="138"/>
      <c r="BZ223" s="138"/>
    </row>
    <row r="224" spans="1:78" x14ac:dyDescent="0.25">
      <c r="A224" s="153"/>
      <c r="B224" s="175"/>
      <c r="C224" s="175"/>
      <c r="D224" s="175"/>
      <c r="E224" s="175"/>
      <c r="F224" s="153"/>
      <c r="G224" s="153"/>
      <c r="H224" s="153"/>
      <c r="I224" s="153"/>
      <c r="J224" s="153"/>
      <c r="K224" s="153"/>
      <c r="L224" s="153"/>
      <c r="M224" s="153"/>
      <c r="N224" s="153"/>
      <c r="O224" s="153"/>
      <c r="P224" s="153"/>
      <c r="Q224" s="153"/>
      <c r="R224" s="153"/>
      <c r="S224" s="153"/>
      <c r="T224" s="153"/>
      <c r="U224" s="153"/>
      <c r="V224" s="153"/>
      <c r="W224" s="153"/>
      <c r="X224" s="153"/>
      <c r="Y224" s="153"/>
      <c r="Z224" s="153"/>
      <c r="AA224" s="153"/>
      <c r="AB224" s="153"/>
      <c r="AC224" s="153"/>
      <c r="AD224" s="153"/>
      <c r="AE224" s="153"/>
      <c r="AF224" s="153"/>
      <c r="AG224" s="153"/>
      <c r="AH224" s="153"/>
      <c r="AI224" s="153"/>
      <c r="AJ224" s="153"/>
      <c r="AK224" s="153"/>
      <c r="AL224" s="153"/>
      <c r="AM224" s="153"/>
      <c r="AN224" s="153"/>
      <c r="AO224" s="153"/>
      <c r="AP224" s="153"/>
      <c r="AQ224" s="153"/>
      <c r="AR224" s="153"/>
      <c r="AS224" s="153"/>
      <c r="AT224" s="153"/>
      <c r="AU224" s="153"/>
      <c r="AV224" s="153"/>
      <c r="AW224" s="153"/>
      <c r="AX224" s="153"/>
      <c r="AY224" s="153"/>
      <c r="AZ224" s="153"/>
      <c r="BA224" s="153"/>
      <c r="BB224" s="153"/>
      <c r="BC224" s="153"/>
      <c r="BD224" s="153"/>
      <c r="BE224" s="153"/>
      <c r="BF224" s="153"/>
      <c r="BG224" s="153"/>
      <c r="BH224" s="153"/>
      <c r="BI224" s="153"/>
      <c r="BJ224" s="153"/>
      <c r="BK224" s="153"/>
      <c r="BL224" s="138"/>
      <c r="BM224" s="138"/>
      <c r="BN224" s="138"/>
      <c r="BO224" s="138"/>
      <c r="BP224" s="138"/>
      <c r="BQ224" s="138"/>
      <c r="BR224" s="138"/>
      <c r="BS224" s="138"/>
      <c r="BT224" s="138"/>
      <c r="BU224" s="138"/>
      <c r="BV224" s="138"/>
      <c r="BW224" s="138"/>
      <c r="BX224" s="138"/>
      <c r="BY224" s="138"/>
      <c r="BZ224" s="138"/>
    </row>
    <row r="225" spans="1:78" x14ac:dyDescent="0.25">
      <c r="A225" s="138"/>
      <c r="B225" s="138"/>
      <c r="C225" s="138"/>
      <c r="D225" s="138"/>
      <c r="E225" s="138"/>
      <c r="F225" s="138"/>
      <c r="G225" s="138"/>
      <c r="H225" s="138"/>
      <c r="I225" s="138"/>
      <c r="J225" s="138"/>
      <c r="K225" s="138"/>
      <c r="L225" s="138"/>
      <c r="M225" s="138"/>
      <c r="N225" s="138"/>
      <c r="O225" s="138"/>
      <c r="P225" s="138"/>
      <c r="Q225" s="138"/>
      <c r="R225" s="138"/>
      <c r="S225" s="138"/>
      <c r="T225" s="138"/>
      <c r="U225" s="138"/>
      <c r="V225" s="138"/>
      <c r="W225" s="138"/>
      <c r="X225" s="138"/>
      <c r="Y225" s="138"/>
      <c r="Z225" s="138"/>
      <c r="AA225" s="138"/>
      <c r="AB225" s="138"/>
      <c r="AC225" s="138"/>
      <c r="AD225" s="138"/>
      <c r="AE225" s="138"/>
      <c r="AF225" s="138"/>
      <c r="AG225" s="138"/>
      <c r="AH225" s="138"/>
      <c r="AI225" s="138"/>
      <c r="AJ225" s="138"/>
      <c r="AK225" s="138"/>
      <c r="AL225" s="138"/>
      <c r="AM225" s="138"/>
      <c r="AN225" s="138"/>
      <c r="AO225" s="138"/>
      <c r="AP225" s="138"/>
      <c r="AQ225" s="138"/>
      <c r="AR225" s="138"/>
      <c r="AS225" s="138"/>
      <c r="AT225" s="138"/>
      <c r="AU225" s="138"/>
      <c r="AV225" s="138"/>
      <c r="AW225" s="138"/>
      <c r="AX225" s="138"/>
      <c r="AY225" s="138"/>
      <c r="AZ225" s="138"/>
      <c r="BA225" s="138"/>
      <c r="BB225" s="138"/>
      <c r="BC225" s="138"/>
      <c r="BD225" s="138"/>
      <c r="BE225" s="138"/>
      <c r="BF225" s="138"/>
      <c r="BG225" s="138"/>
      <c r="BH225" s="138"/>
      <c r="BI225" s="138"/>
      <c r="BJ225" s="138"/>
      <c r="BK225" s="138"/>
      <c r="BL225" s="138"/>
      <c r="BM225" s="138"/>
      <c r="BN225" s="138"/>
      <c r="BO225" s="138"/>
      <c r="BP225" s="138"/>
      <c r="BQ225" s="138"/>
      <c r="BR225" s="138"/>
      <c r="BS225" s="138"/>
      <c r="BT225" s="138"/>
      <c r="BU225" s="138"/>
      <c r="BV225" s="138"/>
      <c r="BW225" s="138"/>
      <c r="BX225" s="138"/>
      <c r="BY225" s="138"/>
      <c r="BZ225" s="138"/>
    </row>
    <row r="226" spans="1:78" x14ac:dyDescent="0.25">
      <c r="A226" s="138"/>
      <c r="B226" s="138"/>
      <c r="C226" s="138"/>
      <c r="D226" s="138"/>
      <c r="E226" s="138"/>
      <c r="F226" s="138"/>
      <c r="G226" s="138"/>
      <c r="H226" s="138"/>
      <c r="I226" s="138"/>
      <c r="J226" s="138"/>
      <c r="K226" s="138"/>
      <c r="L226" s="138"/>
      <c r="M226" s="138"/>
      <c r="N226" s="138"/>
      <c r="O226" s="138"/>
      <c r="P226" s="138"/>
      <c r="Q226" s="138"/>
      <c r="R226" s="138"/>
      <c r="S226" s="138"/>
      <c r="T226" s="138"/>
      <c r="U226" s="138"/>
      <c r="V226" s="138"/>
      <c r="W226" s="138"/>
      <c r="X226" s="138"/>
      <c r="Y226" s="138"/>
      <c r="Z226" s="138"/>
      <c r="AA226" s="138"/>
      <c r="AB226" s="138"/>
      <c r="AC226" s="138"/>
      <c r="AD226" s="138"/>
      <c r="AE226" s="138"/>
      <c r="AF226" s="138"/>
      <c r="AG226" s="138"/>
      <c r="AH226" s="138"/>
      <c r="AI226" s="138"/>
      <c r="AJ226" s="138"/>
      <c r="AK226" s="138"/>
      <c r="AL226" s="138"/>
      <c r="AM226" s="138"/>
      <c r="AN226" s="138"/>
      <c r="AO226" s="138"/>
      <c r="AP226" s="138"/>
      <c r="AQ226" s="138"/>
      <c r="AR226" s="138"/>
      <c r="AS226" s="138"/>
      <c r="AT226" s="138"/>
      <c r="AU226" s="138"/>
      <c r="AV226" s="138"/>
      <c r="AW226" s="138"/>
      <c r="AX226" s="138"/>
      <c r="AY226" s="138"/>
      <c r="AZ226" s="138"/>
      <c r="BA226" s="138"/>
      <c r="BB226" s="138"/>
      <c r="BC226" s="138"/>
      <c r="BD226" s="138"/>
      <c r="BE226" s="138"/>
      <c r="BF226" s="138"/>
      <c r="BG226" s="138"/>
      <c r="BH226" s="138"/>
      <c r="BI226" s="138"/>
      <c r="BJ226" s="138"/>
      <c r="BK226" s="138"/>
      <c r="BL226" s="138"/>
      <c r="BM226" s="138"/>
      <c r="BN226" s="138"/>
      <c r="BO226" s="138"/>
      <c r="BP226" s="138"/>
      <c r="BQ226" s="138"/>
      <c r="BR226" s="138"/>
      <c r="BS226" s="138"/>
      <c r="BT226" s="138"/>
      <c r="BU226" s="138"/>
      <c r="BV226" s="138"/>
      <c r="BW226" s="138"/>
      <c r="BX226" s="138"/>
      <c r="BY226" s="138"/>
      <c r="BZ226" s="138"/>
    </row>
    <row r="227" spans="1:78" x14ac:dyDescent="0.25">
      <c r="A227" s="138"/>
      <c r="B227" s="138"/>
      <c r="C227" s="138"/>
      <c r="D227" s="138"/>
      <c r="E227" s="138"/>
      <c r="F227" s="138"/>
      <c r="G227" s="138"/>
      <c r="H227" s="138"/>
      <c r="I227" s="138"/>
      <c r="J227" s="138"/>
      <c r="K227" s="138"/>
      <c r="L227" s="138"/>
      <c r="M227" s="138"/>
      <c r="N227" s="138"/>
      <c r="O227" s="138"/>
      <c r="P227" s="138"/>
      <c r="Q227" s="138"/>
      <c r="R227" s="138"/>
      <c r="S227" s="138"/>
      <c r="T227" s="138"/>
      <c r="U227" s="138"/>
      <c r="V227" s="138"/>
      <c r="W227" s="138"/>
      <c r="X227" s="138"/>
      <c r="Y227" s="138"/>
      <c r="Z227" s="138"/>
      <c r="AA227" s="138"/>
      <c r="AB227" s="138"/>
      <c r="AC227" s="138"/>
      <c r="AD227" s="138"/>
      <c r="AE227" s="138"/>
      <c r="AF227" s="138"/>
      <c r="AG227" s="138"/>
      <c r="AH227" s="138"/>
      <c r="AI227" s="138"/>
      <c r="AJ227" s="138"/>
      <c r="AK227" s="138"/>
      <c r="AL227" s="138"/>
      <c r="AM227" s="138"/>
      <c r="AN227" s="138"/>
      <c r="AO227" s="138"/>
      <c r="AP227" s="138"/>
      <c r="AQ227" s="138"/>
      <c r="AR227" s="138"/>
      <c r="AS227" s="138"/>
      <c r="AT227" s="138"/>
      <c r="AU227" s="138"/>
      <c r="AV227" s="138"/>
      <c r="AW227" s="138"/>
      <c r="AX227" s="138"/>
      <c r="AY227" s="138"/>
      <c r="AZ227" s="138"/>
      <c r="BA227" s="138"/>
      <c r="BB227" s="138"/>
      <c r="BC227" s="138"/>
      <c r="BD227" s="138"/>
      <c r="BE227" s="138"/>
      <c r="BF227" s="138"/>
      <c r="BG227" s="138"/>
      <c r="BH227" s="138"/>
      <c r="BI227" s="138"/>
      <c r="BJ227" s="138"/>
      <c r="BK227" s="138"/>
      <c r="BL227" s="138"/>
      <c r="BM227" s="138"/>
      <c r="BN227" s="138"/>
      <c r="BO227" s="138"/>
      <c r="BP227" s="138"/>
      <c r="BQ227" s="138"/>
      <c r="BR227" s="138"/>
      <c r="BS227" s="138"/>
      <c r="BT227" s="138"/>
      <c r="BU227" s="138"/>
      <c r="BV227" s="138"/>
      <c r="BW227" s="138"/>
      <c r="BX227" s="138"/>
      <c r="BY227" s="138"/>
      <c r="BZ227" s="138"/>
    </row>
    <row r="228" spans="1:78" x14ac:dyDescent="0.25">
      <c r="A228" s="138"/>
      <c r="B228" s="138"/>
      <c r="C228" s="138"/>
      <c r="D228" s="138"/>
      <c r="E228" s="138"/>
      <c r="F228" s="138"/>
      <c r="G228" s="138"/>
      <c r="H228" s="138"/>
      <c r="I228" s="138"/>
      <c r="J228" s="138"/>
      <c r="K228" s="138"/>
      <c r="L228" s="138"/>
      <c r="M228" s="138"/>
      <c r="N228" s="138"/>
      <c r="O228" s="138"/>
      <c r="P228" s="138"/>
      <c r="Q228" s="138"/>
      <c r="R228" s="138"/>
      <c r="S228" s="138"/>
      <c r="T228" s="138"/>
      <c r="U228" s="138"/>
      <c r="V228" s="138"/>
      <c r="W228" s="138"/>
      <c r="X228" s="138"/>
      <c r="Y228" s="138"/>
      <c r="Z228" s="138"/>
      <c r="AA228" s="138"/>
      <c r="AB228" s="138"/>
      <c r="AC228" s="138"/>
      <c r="AD228" s="138"/>
      <c r="AE228" s="138"/>
      <c r="AF228" s="138"/>
      <c r="AG228" s="138"/>
      <c r="AH228" s="138"/>
      <c r="AI228" s="138"/>
      <c r="AJ228" s="138"/>
      <c r="AK228" s="138"/>
      <c r="AL228" s="138"/>
      <c r="AM228" s="138"/>
      <c r="AN228" s="138"/>
      <c r="AO228" s="138"/>
      <c r="AP228" s="138"/>
      <c r="AQ228" s="138"/>
      <c r="AR228" s="138"/>
      <c r="AS228" s="138"/>
      <c r="AT228" s="138"/>
      <c r="AU228" s="138"/>
      <c r="AV228" s="138"/>
      <c r="AW228" s="138"/>
      <c r="AX228" s="138"/>
      <c r="AY228" s="138"/>
      <c r="AZ228" s="138"/>
      <c r="BA228" s="138"/>
      <c r="BB228" s="138"/>
      <c r="BC228" s="138"/>
      <c r="BD228" s="138"/>
      <c r="BE228" s="138"/>
      <c r="BF228" s="138"/>
      <c r="BG228" s="138"/>
      <c r="BH228" s="138"/>
      <c r="BI228" s="138"/>
      <c r="BJ228" s="138"/>
      <c r="BK228" s="138"/>
      <c r="BL228" s="138"/>
      <c r="BM228" s="138"/>
      <c r="BN228" s="138"/>
      <c r="BO228" s="138"/>
      <c r="BP228" s="138"/>
      <c r="BQ228" s="138"/>
      <c r="BR228" s="138"/>
      <c r="BS228" s="138"/>
      <c r="BT228" s="138"/>
      <c r="BU228" s="138"/>
      <c r="BV228" s="138"/>
      <c r="BW228" s="138"/>
      <c r="BX228" s="138"/>
      <c r="BY228" s="138"/>
      <c r="BZ228" s="138"/>
    </row>
    <row r="229" spans="1:78" x14ac:dyDescent="0.25">
      <c r="A229" s="138"/>
      <c r="B229" s="138"/>
      <c r="C229" s="138"/>
      <c r="D229" s="138"/>
      <c r="E229" s="138"/>
      <c r="F229" s="138"/>
      <c r="G229" s="138"/>
      <c r="H229" s="138"/>
      <c r="I229" s="138"/>
      <c r="J229" s="138"/>
      <c r="K229" s="138"/>
      <c r="L229" s="138"/>
      <c r="M229" s="138"/>
      <c r="N229" s="138"/>
      <c r="O229" s="138"/>
      <c r="P229" s="138"/>
      <c r="Q229" s="138"/>
      <c r="R229" s="138"/>
      <c r="S229" s="138"/>
      <c r="T229" s="138"/>
      <c r="U229" s="138"/>
      <c r="V229" s="138"/>
      <c r="W229" s="138"/>
      <c r="X229" s="138"/>
      <c r="Y229" s="138"/>
      <c r="Z229" s="138"/>
      <c r="AA229" s="138"/>
      <c r="AB229" s="138"/>
      <c r="AC229" s="138"/>
      <c r="AD229" s="138"/>
      <c r="AE229" s="138"/>
      <c r="AF229" s="138"/>
      <c r="AG229" s="138"/>
      <c r="AH229" s="138"/>
      <c r="AI229" s="138"/>
      <c r="AJ229" s="138"/>
      <c r="AK229" s="138"/>
      <c r="AL229" s="138"/>
      <c r="AM229" s="138"/>
      <c r="AN229" s="138"/>
      <c r="AO229" s="138"/>
      <c r="AP229" s="138"/>
      <c r="AQ229" s="138"/>
      <c r="AR229" s="138"/>
      <c r="AS229" s="138"/>
      <c r="AT229" s="138"/>
      <c r="AU229" s="138"/>
      <c r="AV229" s="138"/>
      <c r="AW229" s="138"/>
      <c r="AX229" s="138"/>
      <c r="AY229" s="138"/>
      <c r="AZ229" s="138"/>
      <c r="BA229" s="138"/>
      <c r="BB229" s="138"/>
      <c r="BC229" s="138"/>
      <c r="BD229" s="138"/>
      <c r="BE229" s="138"/>
      <c r="BF229" s="138"/>
      <c r="BG229" s="138"/>
      <c r="BH229" s="138"/>
      <c r="BI229" s="138"/>
      <c r="BJ229" s="138"/>
      <c r="BK229" s="138"/>
      <c r="BL229" s="138"/>
      <c r="BM229" s="138"/>
      <c r="BN229" s="138"/>
      <c r="BO229" s="138"/>
      <c r="BP229" s="138"/>
      <c r="BQ229" s="138"/>
      <c r="BR229" s="138"/>
      <c r="BS229" s="138"/>
      <c r="BT229" s="138"/>
      <c r="BU229" s="138"/>
      <c r="BV229" s="138"/>
      <c r="BW229" s="138"/>
      <c r="BX229" s="138"/>
      <c r="BY229" s="138"/>
      <c r="BZ229" s="138"/>
    </row>
    <row r="230" spans="1:78" x14ac:dyDescent="0.25">
      <c r="A230" s="138"/>
      <c r="B230" s="138"/>
      <c r="C230" s="138"/>
      <c r="D230" s="138"/>
      <c r="E230" s="138"/>
      <c r="F230" s="138"/>
      <c r="G230" s="138"/>
      <c r="H230" s="138"/>
      <c r="I230" s="138"/>
      <c r="J230" s="138"/>
      <c r="K230" s="138"/>
      <c r="L230" s="138"/>
      <c r="M230" s="138"/>
      <c r="N230" s="138"/>
      <c r="O230" s="138"/>
      <c r="P230" s="138"/>
      <c r="Q230" s="138"/>
      <c r="R230" s="138"/>
      <c r="S230" s="138"/>
      <c r="T230" s="138"/>
      <c r="U230" s="138"/>
      <c r="V230" s="138"/>
      <c r="W230" s="138"/>
      <c r="X230" s="138"/>
      <c r="Y230" s="138"/>
      <c r="Z230" s="138"/>
      <c r="AA230" s="138"/>
      <c r="AB230" s="138"/>
      <c r="AC230" s="138"/>
      <c r="AD230" s="138"/>
      <c r="AE230" s="138"/>
      <c r="AF230" s="138"/>
      <c r="AG230" s="138"/>
      <c r="AH230" s="138"/>
      <c r="AI230" s="138"/>
      <c r="AJ230" s="138"/>
      <c r="AK230" s="138"/>
      <c r="AL230" s="138"/>
      <c r="AM230" s="138"/>
      <c r="AN230" s="138"/>
      <c r="AO230" s="138"/>
      <c r="AP230" s="138"/>
      <c r="AQ230" s="138"/>
      <c r="AR230" s="138"/>
      <c r="AS230" s="138"/>
      <c r="AT230" s="138"/>
      <c r="AU230" s="138"/>
      <c r="AV230" s="138"/>
      <c r="AW230" s="138"/>
      <c r="AX230" s="138"/>
      <c r="AY230" s="138"/>
      <c r="AZ230" s="138"/>
      <c r="BA230" s="138"/>
      <c r="BB230" s="138"/>
      <c r="BC230" s="138"/>
      <c r="BD230" s="138"/>
      <c r="BE230" s="138"/>
      <c r="BF230" s="138"/>
      <c r="BG230" s="138"/>
      <c r="BH230" s="138"/>
      <c r="BI230" s="138"/>
      <c r="BJ230" s="138"/>
      <c r="BK230" s="138"/>
      <c r="BL230" s="138"/>
      <c r="BM230" s="138"/>
      <c r="BN230" s="138"/>
      <c r="BO230" s="138"/>
      <c r="BP230" s="138"/>
      <c r="BQ230" s="138"/>
      <c r="BR230" s="138"/>
      <c r="BS230" s="138"/>
      <c r="BT230" s="138"/>
      <c r="BU230" s="138"/>
      <c r="BV230" s="138"/>
      <c r="BW230" s="138"/>
      <c r="BX230" s="138"/>
      <c r="BY230" s="138"/>
      <c r="BZ230" s="138"/>
    </row>
    <row r="231" spans="1:78" x14ac:dyDescent="0.25">
      <c r="A231" s="138"/>
      <c r="B231" s="138"/>
      <c r="C231" s="138"/>
      <c r="D231" s="138"/>
      <c r="E231" s="138"/>
      <c r="F231" s="138"/>
      <c r="G231" s="138"/>
      <c r="H231" s="138"/>
      <c r="I231" s="138"/>
      <c r="J231" s="138"/>
      <c r="K231" s="138"/>
      <c r="L231" s="138"/>
      <c r="M231" s="138"/>
      <c r="N231" s="138"/>
      <c r="O231" s="138"/>
      <c r="P231" s="138"/>
      <c r="Q231" s="138"/>
      <c r="R231" s="138"/>
      <c r="S231" s="138"/>
      <c r="T231" s="138"/>
      <c r="U231" s="138"/>
      <c r="V231" s="138"/>
      <c r="W231" s="138"/>
      <c r="X231" s="138"/>
      <c r="Y231" s="138"/>
      <c r="Z231" s="138"/>
      <c r="AA231" s="138"/>
      <c r="AB231" s="138"/>
      <c r="AC231" s="138"/>
      <c r="AD231" s="138"/>
      <c r="AE231" s="138"/>
      <c r="AF231" s="138"/>
      <c r="AG231" s="138"/>
      <c r="AH231" s="138"/>
      <c r="AI231" s="138"/>
      <c r="AJ231" s="138"/>
      <c r="AK231" s="138"/>
      <c r="AL231" s="138"/>
      <c r="AM231" s="138"/>
      <c r="AN231" s="138"/>
      <c r="AO231" s="138"/>
      <c r="AP231" s="138"/>
      <c r="AQ231" s="138"/>
      <c r="AR231" s="138"/>
      <c r="AS231" s="138"/>
      <c r="AT231" s="138"/>
      <c r="AU231" s="138"/>
      <c r="AV231" s="138"/>
      <c r="AW231" s="138"/>
      <c r="AX231" s="138"/>
      <c r="AY231" s="138"/>
      <c r="AZ231" s="138"/>
      <c r="BA231" s="138"/>
      <c r="BB231" s="138"/>
      <c r="BC231" s="138"/>
      <c r="BD231" s="138"/>
      <c r="BE231" s="138"/>
      <c r="BF231" s="138"/>
      <c r="BG231" s="138"/>
      <c r="BH231" s="138"/>
      <c r="BI231" s="138"/>
      <c r="BJ231" s="138"/>
      <c r="BK231" s="138"/>
      <c r="BL231" s="138"/>
      <c r="BM231" s="138"/>
      <c r="BN231" s="138"/>
      <c r="BO231" s="138"/>
      <c r="BP231" s="138"/>
      <c r="BQ231" s="138"/>
      <c r="BR231" s="138"/>
      <c r="BS231" s="138"/>
      <c r="BT231" s="138"/>
      <c r="BU231" s="138"/>
      <c r="BV231" s="138"/>
      <c r="BW231" s="138"/>
      <c r="BX231" s="138"/>
      <c r="BY231" s="138"/>
      <c r="BZ231" s="138"/>
    </row>
    <row r="232" spans="1:78" x14ac:dyDescent="0.25">
      <c r="A232" s="138"/>
      <c r="B232" s="138"/>
      <c r="C232" s="138"/>
      <c r="D232" s="138"/>
      <c r="E232" s="138"/>
      <c r="F232" s="138"/>
      <c r="G232" s="138"/>
      <c r="H232" s="138"/>
      <c r="I232" s="138"/>
      <c r="J232" s="138"/>
      <c r="K232" s="138"/>
      <c r="L232" s="138"/>
      <c r="M232" s="138"/>
      <c r="N232" s="138"/>
      <c r="O232" s="138"/>
      <c r="P232" s="138"/>
      <c r="Q232" s="138"/>
      <c r="R232" s="138"/>
      <c r="S232" s="138"/>
      <c r="T232" s="138"/>
      <c r="U232" s="138"/>
      <c r="V232" s="138"/>
      <c r="W232" s="138"/>
      <c r="X232" s="138"/>
      <c r="Y232" s="138"/>
      <c r="Z232" s="138"/>
      <c r="AA232" s="138"/>
      <c r="AB232" s="138"/>
      <c r="AC232" s="138"/>
      <c r="AD232" s="138"/>
      <c r="AE232" s="138"/>
      <c r="AF232" s="138"/>
      <c r="AG232" s="138"/>
      <c r="AH232" s="138"/>
      <c r="AI232" s="138"/>
      <c r="AJ232" s="138"/>
      <c r="AK232" s="138"/>
      <c r="AL232" s="138"/>
      <c r="AM232" s="138"/>
      <c r="AN232" s="138"/>
      <c r="AO232" s="138"/>
      <c r="AP232" s="138"/>
      <c r="AQ232" s="138"/>
      <c r="AR232" s="138"/>
      <c r="AS232" s="138"/>
      <c r="AT232" s="138"/>
      <c r="AU232" s="138"/>
      <c r="AV232" s="138"/>
      <c r="AW232" s="138"/>
      <c r="AX232" s="138"/>
      <c r="AY232" s="138"/>
      <c r="AZ232" s="138"/>
      <c r="BA232" s="138"/>
      <c r="BB232" s="138"/>
      <c r="BC232" s="138"/>
      <c r="BD232" s="138"/>
      <c r="BE232" s="138"/>
      <c r="BF232" s="138"/>
      <c r="BG232" s="138"/>
      <c r="BH232" s="138"/>
      <c r="BI232" s="138"/>
      <c r="BJ232" s="138"/>
      <c r="BK232" s="138"/>
      <c r="BL232" s="138"/>
      <c r="BM232" s="138"/>
      <c r="BN232" s="138"/>
      <c r="BO232" s="138"/>
      <c r="BP232" s="138"/>
      <c r="BQ232" s="138"/>
      <c r="BR232" s="138"/>
      <c r="BS232" s="138"/>
      <c r="BT232" s="138"/>
      <c r="BU232" s="138"/>
      <c r="BV232" s="138"/>
      <c r="BW232" s="138"/>
      <c r="BX232" s="138"/>
      <c r="BY232" s="138"/>
      <c r="BZ232" s="138"/>
    </row>
    <row r="233" spans="1:78" x14ac:dyDescent="0.25">
      <c r="A233" s="138"/>
      <c r="B233" s="138"/>
      <c r="C233" s="138"/>
      <c r="D233" s="138"/>
      <c r="E233" s="138"/>
      <c r="F233" s="138"/>
      <c r="G233" s="138"/>
      <c r="H233" s="138"/>
      <c r="I233" s="138"/>
      <c r="J233" s="138"/>
      <c r="K233" s="138"/>
      <c r="L233" s="138"/>
      <c r="M233" s="138"/>
      <c r="N233" s="138"/>
      <c r="O233" s="138"/>
      <c r="P233" s="138"/>
      <c r="Q233" s="138"/>
      <c r="R233" s="138"/>
      <c r="S233" s="138"/>
      <c r="T233" s="138"/>
      <c r="U233" s="138"/>
      <c r="V233" s="138"/>
      <c r="W233" s="138"/>
      <c r="X233" s="138"/>
      <c r="Y233" s="138"/>
      <c r="Z233" s="138"/>
      <c r="AA233" s="138"/>
      <c r="AB233" s="138"/>
      <c r="AC233" s="138"/>
      <c r="AD233" s="138"/>
      <c r="AE233" s="138"/>
      <c r="AF233" s="138"/>
      <c r="AG233" s="138"/>
      <c r="AH233" s="138"/>
      <c r="AI233" s="138"/>
      <c r="AJ233" s="138"/>
      <c r="AK233" s="138"/>
      <c r="AL233" s="138"/>
      <c r="AM233" s="138"/>
      <c r="AN233" s="138"/>
      <c r="AO233" s="138"/>
      <c r="AP233" s="138"/>
      <c r="AQ233" s="138"/>
      <c r="AR233" s="138"/>
      <c r="AS233" s="138"/>
      <c r="AT233" s="138"/>
      <c r="AU233" s="138"/>
      <c r="AV233" s="138"/>
      <c r="AW233" s="138"/>
      <c r="AX233" s="138"/>
      <c r="AY233" s="138"/>
      <c r="AZ233" s="138"/>
      <c r="BA233" s="138"/>
      <c r="BB233" s="138"/>
      <c r="BC233" s="138"/>
      <c r="BD233" s="138"/>
      <c r="BE233" s="138"/>
      <c r="BF233" s="138"/>
      <c r="BG233" s="138"/>
      <c r="BH233" s="138"/>
      <c r="BI233" s="138"/>
      <c r="BJ233" s="138"/>
      <c r="BK233" s="138"/>
      <c r="BL233" s="138"/>
      <c r="BM233" s="138"/>
      <c r="BN233" s="138"/>
      <c r="BO233" s="138"/>
      <c r="BP233" s="138"/>
      <c r="BQ233" s="138"/>
      <c r="BR233" s="138"/>
      <c r="BS233" s="138"/>
      <c r="BT233" s="138"/>
      <c r="BU233" s="138"/>
      <c r="BV233" s="138"/>
      <c r="BW233" s="138"/>
      <c r="BX233" s="138"/>
      <c r="BY233" s="138"/>
      <c r="BZ233" s="138"/>
    </row>
    <row r="234" spans="1:78" x14ac:dyDescent="0.25">
      <c r="A234" s="138"/>
      <c r="B234" s="138"/>
      <c r="C234" s="138"/>
      <c r="D234" s="138"/>
      <c r="E234" s="138"/>
      <c r="F234" s="138"/>
      <c r="G234" s="138"/>
      <c r="H234" s="138"/>
      <c r="I234" s="138"/>
      <c r="J234" s="138"/>
      <c r="K234" s="138"/>
      <c r="L234" s="138"/>
      <c r="M234" s="138"/>
      <c r="N234" s="138"/>
      <c r="O234" s="138"/>
      <c r="P234" s="138"/>
      <c r="Q234" s="138"/>
      <c r="R234" s="138"/>
      <c r="S234" s="138"/>
      <c r="T234" s="138"/>
      <c r="U234" s="138"/>
      <c r="V234" s="138"/>
      <c r="W234" s="138"/>
      <c r="X234" s="138"/>
      <c r="Y234" s="138"/>
      <c r="Z234" s="138"/>
      <c r="AA234" s="138"/>
      <c r="AB234" s="138"/>
      <c r="AC234" s="138"/>
      <c r="AD234" s="138"/>
      <c r="AE234" s="138"/>
      <c r="AF234" s="138"/>
      <c r="AG234" s="138"/>
      <c r="AH234" s="138"/>
      <c r="AI234" s="138"/>
      <c r="AJ234" s="138"/>
      <c r="AK234" s="138"/>
      <c r="AL234" s="138"/>
      <c r="AM234" s="138"/>
      <c r="AN234" s="138"/>
      <c r="AO234" s="138"/>
      <c r="AP234" s="138"/>
      <c r="AQ234" s="138"/>
      <c r="AR234" s="138"/>
      <c r="AS234" s="138"/>
      <c r="AT234" s="138"/>
      <c r="AU234" s="138"/>
      <c r="AV234" s="138"/>
      <c r="AW234" s="138"/>
      <c r="AX234" s="138"/>
      <c r="AY234" s="138"/>
      <c r="AZ234" s="138"/>
      <c r="BA234" s="138"/>
      <c r="BB234" s="138"/>
      <c r="BC234" s="138"/>
      <c r="BD234" s="138"/>
      <c r="BE234" s="138"/>
      <c r="BF234" s="138"/>
      <c r="BG234" s="138"/>
      <c r="BH234" s="138"/>
      <c r="BI234" s="138"/>
      <c r="BJ234" s="138"/>
      <c r="BK234" s="138"/>
      <c r="BL234" s="138"/>
      <c r="BM234" s="138"/>
      <c r="BN234" s="138"/>
      <c r="BO234" s="138"/>
      <c r="BP234" s="138"/>
      <c r="BQ234" s="138"/>
      <c r="BR234" s="138"/>
      <c r="BS234" s="138"/>
      <c r="BT234" s="138"/>
      <c r="BU234" s="138"/>
      <c r="BV234" s="138"/>
      <c r="BW234" s="138"/>
      <c r="BX234" s="138"/>
      <c r="BY234" s="138"/>
      <c r="BZ234" s="138"/>
    </row>
    <row r="235" spans="1:78" x14ac:dyDescent="0.25">
      <c r="A235" s="138"/>
      <c r="B235" s="138"/>
      <c r="C235" s="138"/>
      <c r="D235" s="138"/>
      <c r="E235" s="138"/>
      <c r="F235" s="138"/>
      <c r="G235" s="138"/>
      <c r="H235" s="138"/>
      <c r="I235" s="138"/>
      <c r="J235" s="138"/>
      <c r="K235" s="138"/>
      <c r="L235" s="138"/>
      <c r="M235" s="138"/>
      <c r="N235" s="138"/>
      <c r="O235" s="138"/>
      <c r="P235" s="138"/>
      <c r="Q235" s="138"/>
      <c r="R235" s="138"/>
      <c r="S235" s="138"/>
      <c r="T235" s="138"/>
      <c r="U235" s="138"/>
      <c r="V235" s="138"/>
      <c r="W235" s="138"/>
      <c r="X235" s="138"/>
      <c r="Y235" s="138"/>
      <c r="Z235" s="138"/>
      <c r="AA235" s="138"/>
      <c r="AB235" s="138"/>
      <c r="AC235" s="138"/>
      <c r="AD235" s="138"/>
      <c r="AE235" s="138"/>
      <c r="AF235" s="138"/>
      <c r="AG235" s="138"/>
      <c r="AH235" s="138"/>
      <c r="AI235" s="138"/>
      <c r="AJ235" s="138"/>
      <c r="AK235" s="138"/>
      <c r="AL235" s="138"/>
      <c r="AM235" s="138"/>
      <c r="AN235" s="138"/>
      <c r="AO235" s="138"/>
      <c r="AP235" s="138"/>
      <c r="AQ235" s="138"/>
      <c r="AR235" s="138"/>
      <c r="AS235" s="138"/>
      <c r="AT235" s="138"/>
      <c r="AU235" s="138"/>
      <c r="AV235" s="138"/>
      <c r="AW235" s="138"/>
      <c r="AX235" s="138"/>
      <c r="AY235" s="138"/>
      <c r="AZ235" s="138"/>
      <c r="BA235" s="138"/>
      <c r="BB235" s="138"/>
      <c r="BC235" s="138"/>
      <c r="BD235" s="138"/>
      <c r="BE235" s="138"/>
      <c r="BF235" s="138"/>
      <c r="BG235" s="138"/>
      <c r="BH235" s="138"/>
      <c r="BI235" s="138"/>
      <c r="BJ235" s="138"/>
      <c r="BK235" s="138"/>
      <c r="BL235" s="138"/>
      <c r="BM235" s="138"/>
      <c r="BN235" s="138"/>
      <c r="BO235" s="138"/>
      <c r="BP235" s="138"/>
      <c r="BQ235" s="138"/>
      <c r="BR235" s="138"/>
      <c r="BS235" s="138"/>
      <c r="BT235" s="138"/>
      <c r="BU235" s="138"/>
      <c r="BV235" s="138"/>
      <c r="BW235" s="138"/>
      <c r="BX235" s="138"/>
      <c r="BY235" s="138"/>
      <c r="BZ235" s="138"/>
    </row>
    <row r="236" spans="1:78" x14ac:dyDescent="0.25">
      <c r="A236" s="138"/>
      <c r="B236" s="138"/>
      <c r="C236" s="138"/>
      <c r="D236" s="138"/>
      <c r="E236" s="138"/>
      <c r="F236" s="138"/>
      <c r="G236" s="138"/>
      <c r="H236" s="138"/>
      <c r="I236" s="138"/>
      <c r="J236" s="138"/>
      <c r="K236" s="138"/>
      <c r="L236" s="138"/>
      <c r="M236" s="138"/>
      <c r="N236" s="138"/>
      <c r="O236" s="138"/>
      <c r="P236" s="138"/>
      <c r="Q236" s="138"/>
      <c r="R236" s="138"/>
      <c r="S236" s="138"/>
      <c r="T236" s="138"/>
      <c r="U236" s="138"/>
      <c r="V236" s="138"/>
      <c r="W236" s="138"/>
      <c r="X236" s="138"/>
      <c r="Y236" s="138"/>
      <c r="Z236" s="138"/>
      <c r="AA236" s="138"/>
      <c r="AB236" s="138"/>
      <c r="AC236" s="138"/>
      <c r="AD236" s="138"/>
      <c r="AE236" s="138"/>
      <c r="AF236" s="138"/>
      <c r="AG236" s="138"/>
      <c r="AH236" s="138"/>
      <c r="AI236" s="138"/>
      <c r="AJ236" s="138"/>
      <c r="AK236" s="138"/>
      <c r="AL236" s="138"/>
      <c r="AM236" s="138"/>
      <c r="AN236" s="138"/>
      <c r="AO236" s="138"/>
      <c r="AP236" s="138"/>
      <c r="AQ236" s="138"/>
      <c r="AR236" s="138"/>
      <c r="AS236" s="138"/>
      <c r="AT236" s="138"/>
      <c r="AU236" s="138"/>
      <c r="AV236" s="138"/>
      <c r="AW236" s="138"/>
      <c r="AX236" s="138"/>
      <c r="AY236" s="138"/>
      <c r="AZ236" s="138"/>
      <c r="BA236" s="138"/>
      <c r="BB236" s="138"/>
      <c r="BC236" s="138"/>
      <c r="BD236" s="138"/>
      <c r="BE236" s="138"/>
      <c r="BF236" s="138"/>
      <c r="BG236" s="138"/>
      <c r="BH236" s="138"/>
      <c r="BI236" s="138"/>
      <c r="BJ236" s="138"/>
      <c r="BK236" s="138"/>
      <c r="BL236" s="138"/>
      <c r="BM236" s="138"/>
      <c r="BN236" s="138"/>
      <c r="BO236" s="138"/>
      <c r="BP236" s="138"/>
      <c r="BQ236" s="138"/>
      <c r="BR236" s="138"/>
      <c r="BS236" s="138"/>
      <c r="BT236" s="138"/>
      <c r="BU236" s="138"/>
      <c r="BV236" s="138"/>
      <c r="BW236" s="138"/>
      <c r="BX236" s="138"/>
      <c r="BY236" s="138"/>
      <c r="BZ236" s="138"/>
    </row>
    <row r="237" spans="1:78" x14ac:dyDescent="0.25">
      <c r="A237" s="138"/>
      <c r="B237" s="138"/>
      <c r="C237" s="138"/>
      <c r="D237" s="138"/>
      <c r="E237" s="138"/>
      <c r="F237" s="138"/>
      <c r="G237" s="138"/>
      <c r="H237" s="138"/>
      <c r="I237" s="138"/>
      <c r="J237" s="138"/>
      <c r="K237" s="138"/>
      <c r="L237" s="138"/>
      <c r="M237" s="138"/>
      <c r="N237" s="138"/>
      <c r="O237" s="138"/>
      <c r="P237" s="138"/>
      <c r="Q237" s="138"/>
      <c r="R237" s="138"/>
      <c r="S237" s="138"/>
      <c r="T237" s="138"/>
      <c r="U237" s="138"/>
      <c r="V237" s="138"/>
      <c r="W237" s="138"/>
      <c r="X237" s="138"/>
      <c r="Y237" s="138"/>
      <c r="Z237" s="138"/>
      <c r="AA237" s="138"/>
      <c r="AB237" s="138"/>
      <c r="AC237" s="138"/>
      <c r="AD237" s="138"/>
      <c r="AE237" s="138"/>
      <c r="AF237" s="138"/>
      <c r="AG237" s="138"/>
      <c r="AH237" s="138"/>
      <c r="AI237" s="138"/>
      <c r="AJ237" s="138"/>
      <c r="AK237" s="138"/>
      <c r="AL237" s="138"/>
      <c r="AM237" s="138"/>
      <c r="AN237" s="138"/>
      <c r="AO237" s="138"/>
      <c r="AP237" s="138"/>
      <c r="AQ237" s="138"/>
      <c r="AR237" s="138"/>
      <c r="AS237" s="138"/>
      <c r="AT237" s="138"/>
      <c r="AU237" s="138"/>
      <c r="AV237" s="138"/>
      <c r="AW237" s="138"/>
      <c r="AX237" s="138"/>
      <c r="AY237" s="138"/>
      <c r="AZ237" s="138"/>
      <c r="BA237" s="138"/>
      <c r="BB237" s="138"/>
      <c r="BC237" s="138"/>
      <c r="BD237" s="138"/>
      <c r="BE237" s="138"/>
      <c r="BF237" s="138"/>
      <c r="BG237" s="138"/>
      <c r="BH237" s="138"/>
      <c r="BI237" s="138"/>
      <c r="BJ237" s="138"/>
      <c r="BK237" s="138"/>
      <c r="BL237" s="138"/>
      <c r="BM237" s="138"/>
      <c r="BN237" s="138"/>
      <c r="BO237" s="138"/>
      <c r="BP237" s="138"/>
      <c r="BQ237" s="138"/>
      <c r="BR237" s="138"/>
      <c r="BS237" s="138"/>
      <c r="BT237" s="138"/>
      <c r="BU237" s="138"/>
      <c r="BV237" s="138"/>
      <c r="BW237" s="138"/>
      <c r="BX237" s="138"/>
      <c r="BY237" s="138"/>
      <c r="BZ237" s="138"/>
    </row>
    <row r="238" spans="1:78" x14ac:dyDescent="0.25">
      <c r="A238" s="138"/>
      <c r="B238" s="138"/>
      <c r="C238" s="138"/>
      <c r="D238" s="138"/>
      <c r="E238" s="138"/>
      <c r="F238" s="138"/>
      <c r="G238" s="138"/>
      <c r="H238" s="138"/>
      <c r="I238" s="138"/>
      <c r="J238" s="138"/>
      <c r="K238" s="138"/>
      <c r="L238" s="138"/>
      <c r="M238" s="138"/>
      <c r="N238" s="138"/>
      <c r="O238" s="138"/>
      <c r="P238" s="138"/>
      <c r="Q238" s="138"/>
      <c r="R238" s="138"/>
      <c r="S238" s="138"/>
      <c r="T238" s="138"/>
      <c r="U238" s="138"/>
      <c r="V238" s="138"/>
      <c r="W238" s="138"/>
      <c r="X238" s="138"/>
      <c r="Y238" s="138"/>
      <c r="Z238" s="138"/>
      <c r="AA238" s="138"/>
      <c r="AB238" s="138"/>
      <c r="AC238" s="138"/>
      <c r="AD238" s="138"/>
      <c r="AE238" s="138"/>
      <c r="AF238" s="138"/>
      <c r="AG238" s="138"/>
      <c r="AH238" s="138"/>
      <c r="AI238" s="138"/>
      <c r="AJ238" s="138"/>
      <c r="AK238" s="138"/>
      <c r="AL238" s="138"/>
      <c r="AM238" s="138"/>
      <c r="AN238" s="138"/>
      <c r="AO238" s="138"/>
      <c r="AP238" s="138"/>
      <c r="AQ238" s="138"/>
      <c r="AR238" s="138"/>
      <c r="AS238" s="138"/>
      <c r="AT238" s="138"/>
      <c r="AU238" s="138"/>
      <c r="AV238" s="138"/>
      <c r="AW238" s="138"/>
      <c r="AX238" s="138"/>
      <c r="AY238" s="138"/>
      <c r="AZ238" s="138"/>
      <c r="BA238" s="138"/>
      <c r="BB238" s="138"/>
      <c r="BC238" s="138"/>
      <c r="BD238" s="138"/>
      <c r="BE238" s="138"/>
      <c r="BF238" s="138"/>
      <c r="BG238" s="138"/>
      <c r="BH238" s="138"/>
      <c r="BI238" s="138"/>
      <c r="BJ238" s="138"/>
      <c r="BK238" s="138"/>
      <c r="BL238" s="138"/>
      <c r="BM238" s="138"/>
      <c r="BN238" s="138"/>
      <c r="BO238" s="138"/>
      <c r="BP238" s="138"/>
      <c r="BQ238" s="138"/>
      <c r="BR238" s="138"/>
      <c r="BS238" s="138"/>
      <c r="BT238" s="138"/>
      <c r="BU238" s="138"/>
      <c r="BV238" s="138"/>
      <c r="BW238" s="138"/>
      <c r="BX238" s="138"/>
      <c r="BY238" s="138"/>
      <c r="BZ238" s="138"/>
    </row>
    <row r="239" spans="1:78" x14ac:dyDescent="0.25">
      <c r="A239" s="138"/>
      <c r="B239" s="138"/>
      <c r="C239" s="138"/>
      <c r="D239" s="138"/>
      <c r="E239" s="138"/>
      <c r="F239" s="138"/>
      <c r="G239" s="138"/>
      <c r="H239" s="138"/>
      <c r="I239" s="138"/>
      <c r="J239" s="138"/>
      <c r="K239" s="138"/>
      <c r="L239" s="138"/>
      <c r="M239" s="138"/>
      <c r="N239" s="138"/>
      <c r="O239" s="138"/>
      <c r="P239" s="138"/>
      <c r="Q239" s="138"/>
      <c r="R239" s="138"/>
      <c r="S239" s="138"/>
      <c r="T239" s="138"/>
      <c r="U239" s="138"/>
      <c r="V239" s="138"/>
      <c r="W239" s="138"/>
      <c r="X239" s="138"/>
      <c r="Y239" s="138"/>
      <c r="Z239" s="138"/>
      <c r="AA239" s="138"/>
      <c r="AB239" s="138"/>
      <c r="AC239" s="138"/>
      <c r="AD239" s="138"/>
      <c r="AE239" s="138"/>
      <c r="AF239" s="138"/>
      <c r="AG239" s="138"/>
      <c r="AH239" s="138"/>
      <c r="AI239" s="138"/>
      <c r="AJ239" s="138"/>
      <c r="AK239" s="138"/>
      <c r="AL239" s="138"/>
      <c r="AM239" s="138"/>
      <c r="AN239" s="138"/>
      <c r="AO239" s="138"/>
      <c r="AP239" s="138"/>
      <c r="AQ239" s="138"/>
      <c r="AR239" s="138"/>
      <c r="AS239" s="138"/>
      <c r="AT239" s="138"/>
      <c r="AU239" s="138"/>
      <c r="AV239" s="138"/>
      <c r="AW239" s="138"/>
      <c r="AX239" s="138"/>
      <c r="AY239" s="138"/>
      <c r="AZ239" s="138"/>
      <c r="BA239" s="138"/>
      <c r="BB239" s="138"/>
      <c r="BC239" s="138"/>
      <c r="BD239" s="138"/>
      <c r="BE239" s="138"/>
      <c r="BF239" s="138"/>
      <c r="BG239" s="138"/>
      <c r="BH239" s="138"/>
      <c r="BI239" s="138"/>
      <c r="BJ239" s="138"/>
      <c r="BK239" s="138"/>
      <c r="BL239" s="138"/>
      <c r="BM239" s="138"/>
      <c r="BN239" s="138"/>
      <c r="BO239" s="138"/>
      <c r="BP239" s="138"/>
      <c r="BQ239" s="138"/>
      <c r="BR239" s="138"/>
      <c r="BS239" s="138"/>
      <c r="BT239" s="138"/>
      <c r="BU239" s="138"/>
      <c r="BV239" s="138"/>
      <c r="BW239" s="138"/>
      <c r="BX239" s="138"/>
      <c r="BY239" s="138"/>
      <c r="BZ239" s="138"/>
    </row>
    <row r="240" spans="1:78" x14ac:dyDescent="0.25">
      <c r="A240" s="138"/>
      <c r="B240" s="138"/>
      <c r="C240" s="138"/>
      <c r="D240" s="138"/>
      <c r="E240" s="138"/>
      <c r="F240" s="138"/>
      <c r="G240" s="138"/>
      <c r="H240" s="138"/>
      <c r="I240" s="138"/>
      <c r="J240" s="138"/>
      <c r="K240" s="138"/>
      <c r="L240" s="138"/>
      <c r="M240" s="138"/>
      <c r="N240" s="138"/>
      <c r="O240" s="138"/>
      <c r="P240" s="138"/>
      <c r="Q240" s="138"/>
      <c r="R240" s="138"/>
      <c r="S240" s="138"/>
      <c r="T240" s="138"/>
      <c r="U240" s="138"/>
      <c r="V240" s="138"/>
      <c r="W240" s="138"/>
      <c r="X240" s="138"/>
      <c r="Y240" s="138"/>
      <c r="Z240" s="138"/>
      <c r="AA240" s="138"/>
      <c r="AB240" s="138"/>
      <c r="AC240" s="138"/>
      <c r="AD240" s="138"/>
      <c r="AE240" s="138"/>
      <c r="AF240" s="138"/>
      <c r="AG240" s="138"/>
      <c r="AH240" s="138"/>
      <c r="AI240" s="138"/>
      <c r="AJ240" s="138"/>
      <c r="AK240" s="138"/>
      <c r="AL240" s="138"/>
      <c r="AM240" s="138"/>
      <c r="AN240" s="138"/>
      <c r="AO240" s="138"/>
      <c r="AP240" s="138"/>
      <c r="AQ240" s="138"/>
      <c r="AR240" s="138"/>
      <c r="AS240" s="138"/>
      <c r="AT240" s="138"/>
      <c r="AU240" s="138"/>
      <c r="AV240" s="138"/>
      <c r="AW240" s="138"/>
      <c r="AX240" s="138"/>
      <c r="AY240" s="138"/>
      <c r="AZ240" s="138"/>
      <c r="BA240" s="138"/>
      <c r="BB240" s="138"/>
      <c r="BC240" s="138"/>
      <c r="BD240" s="138"/>
      <c r="BE240" s="138"/>
      <c r="BF240" s="138"/>
      <c r="BG240" s="138"/>
      <c r="BH240" s="138"/>
      <c r="BI240" s="138"/>
      <c r="BJ240" s="138"/>
      <c r="BK240" s="138"/>
      <c r="BL240" s="138"/>
      <c r="BM240" s="138"/>
      <c r="BN240" s="138"/>
      <c r="BO240" s="138"/>
      <c r="BP240" s="138"/>
      <c r="BQ240" s="138"/>
      <c r="BR240" s="138"/>
      <c r="BS240" s="138"/>
      <c r="BT240" s="138"/>
      <c r="BU240" s="138"/>
      <c r="BV240" s="138"/>
      <c r="BW240" s="138"/>
      <c r="BX240" s="138"/>
      <c r="BY240" s="138"/>
      <c r="BZ240" s="138"/>
    </row>
    <row r="241" spans="1:78" x14ac:dyDescent="0.25">
      <c r="A241" s="138"/>
      <c r="B241" s="138"/>
      <c r="C241" s="138"/>
      <c r="D241" s="138"/>
      <c r="E241" s="138"/>
      <c r="F241" s="138"/>
      <c r="G241" s="138"/>
      <c r="H241" s="138"/>
      <c r="I241" s="138"/>
      <c r="J241" s="138"/>
      <c r="K241" s="138"/>
      <c r="L241" s="138"/>
      <c r="M241" s="138"/>
      <c r="N241" s="138"/>
      <c r="O241" s="138"/>
      <c r="P241" s="138"/>
      <c r="Q241" s="138"/>
      <c r="R241" s="138"/>
      <c r="S241" s="138"/>
      <c r="T241" s="138"/>
      <c r="U241" s="138"/>
      <c r="V241" s="138"/>
      <c r="W241" s="138"/>
      <c r="X241" s="138"/>
      <c r="Y241" s="138"/>
      <c r="Z241" s="138"/>
      <c r="AA241" s="138"/>
      <c r="AB241" s="138"/>
      <c r="AC241" s="138"/>
      <c r="AD241" s="138"/>
      <c r="AE241" s="138"/>
      <c r="AF241" s="138"/>
      <c r="AG241" s="138"/>
      <c r="AH241" s="138"/>
      <c r="AI241" s="138"/>
      <c r="AJ241" s="138"/>
      <c r="AK241" s="138"/>
      <c r="AL241" s="138"/>
      <c r="AM241" s="138"/>
      <c r="AN241" s="138"/>
      <c r="AO241" s="138"/>
      <c r="AP241" s="138"/>
      <c r="AQ241" s="138"/>
      <c r="AR241" s="138"/>
      <c r="AS241" s="138"/>
      <c r="AT241" s="138"/>
      <c r="AU241" s="138"/>
      <c r="AV241" s="138"/>
      <c r="AW241" s="138"/>
      <c r="AX241" s="138"/>
      <c r="AY241" s="138"/>
      <c r="AZ241" s="138"/>
      <c r="BA241" s="138"/>
      <c r="BB241" s="138"/>
      <c r="BC241" s="138"/>
      <c r="BD241" s="138"/>
      <c r="BE241" s="138"/>
      <c r="BF241" s="138"/>
      <c r="BG241" s="138"/>
      <c r="BH241" s="138"/>
      <c r="BI241" s="138"/>
      <c r="BJ241" s="138"/>
      <c r="BK241" s="138"/>
      <c r="BL241" s="138"/>
      <c r="BM241" s="138"/>
      <c r="BN241" s="138"/>
      <c r="BO241" s="138"/>
      <c r="BP241" s="138"/>
      <c r="BQ241" s="138"/>
      <c r="BR241" s="138"/>
      <c r="BS241" s="138"/>
      <c r="BT241" s="138"/>
      <c r="BU241" s="138"/>
      <c r="BV241" s="138"/>
      <c r="BW241" s="138"/>
      <c r="BX241" s="138"/>
      <c r="BY241" s="138"/>
      <c r="BZ241" s="138"/>
    </row>
    <row r="242" spans="1:78" x14ac:dyDescent="0.25">
      <c r="A242" s="138"/>
      <c r="B242" s="138"/>
      <c r="C242" s="138"/>
      <c r="D242" s="138"/>
      <c r="E242" s="138"/>
      <c r="F242" s="138"/>
      <c r="G242" s="138"/>
      <c r="H242" s="138"/>
      <c r="I242" s="138"/>
      <c r="J242" s="138"/>
      <c r="K242" s="138"/>
      <c r="L242" s="138"/>
      <c r="M242" s="138"/>
      <c r="N242" s="138"/>
      <c r="O242" s="138"/>
      <c r="P242" s="138"/>
      <c r="Q242" s="138"/>
      <c r="R242" s="138"/>
      <c r="S242" s="138"/>
      <c r="T242" s="138"/>
      <c r="U242" s="138"/>
      <c r="V242" s="138"/>
      <c r="W242" s="138"/>
      <c r="X242" s="138"/>
      <c r="Y242" s="138"/>
      <c r="Z242" s="138"/>
      <c r="AA242" s="138"/>
      <c r="AB242" s="138"/>
      <c r="AC242" s="138"/>
      <c r="AD242" s="138"/>
      <c r="AE242" s="138"/>
      <c r="AF242" s="138"/>
      <c r="AG242" s="138"/>
      <c r="AH242" s="138"/>
      <c r="AI242" s="138"/>
      <c r="AJ242" s="138"/>
      <c r="AK242" s="138"/>
      <c r="AL242" s="138"/>
      <c r="AM242" s="138"/>
      <c r="AN242" s="138"/>
      <c r="AO242" s="138"/>
      <c r="AP242" s="138"/>
      <c r="AQ242" s="138"/>
      <c r="AR242" s="138"/>
      <c r="AS242" s="138"/>
      <c r="AT242" s="138"/>
      <c r="AU242" s="138"/>
      <c r="AV242" s="138"/>
      <c r="AW242" s="138"/>
      <c r="AX242" s="138"/>
      <c r="AY242" s="138"/>
      <c r="AZ242" s="138"/>
      <c r="BA242" s="138"/>
      <c r="BB242" s="138"/>
      <c r="BC242" s="138"/>
      <c r="BD242" s="138"/>
      <c r="BE242" s="138"/>
      <c r="BF242" s="138"/>
      <c r="BG242" s="138"/>
      <c r="BH242" s="138"/>
      <c r="BI242" s="138"/>
      <c r="BJ242" s="138"/>
      <c r="BK242" s="138"/>
      <c r="BL242" s="138"/>
      <c r="BM242" s="138"/>
      <c r="BN242" s="138"/>
      <c r="BO242" s="138"/>
      <c r="BP242" s="138"/>
      <c r="BQ242" s="138"/>
      <c r="BR242" s="138"/>
      <c r="BS242" s="138"/>
      <c r="BT242" s="138"/>
      <c r="BU242" s="138"/>
      <c r="BV242" s="138"/>
      <c r="BW242" s="138"/>
      <c r="BX242" s="138"/>
      <c r="BY242" s="138"/>
      <c r="BZ242" s="138"/>
    </row>
    <row r="243" spans="1:78" x14ac:dyDescent="0.25">
      <c r="A243" s="138"/>
      <c r="B243" s="138"/>
      <c r="C243" s="138"/>
      <c r="D243" s="138"/>
      <c r="E243" s="138"/>
      <c r="F243" s="138"/>
      <c r="G243" s="138"/>
      <c r="H243" s="138"/>
      <c r="I243" s="138"/>
      <c r="J243" s="138"/>
      <c r="K243" s="138"/>
      <c r="L243" s="138"/>
      <c r="M243" s="138"/>
      <c r="N243" s="138"/>
      <c r="O243" s="138"/>
      <c r="P243" s="138"/>
      <c r="Q243" s="138"/>
      <c r="R243" s="138"/>
      <c r="S243" s="138"/>
      <c r="T243" s="138"/>
      <c r="U243" s="138"/>
      <c r="V243" s="138"/>
      <c r="W243" s="138"/>
      <c r="X243" s="138"/>
      <c r="Y243" s="138"/>
      <c r="Z243" s="138"/>
      <c r="AA243" s="138"/>
      <c r="AB243" s="138"/>
      <c r="AC243" s="138"/>
      <c r="AD243" s="138"/>
      <c r="AE243" s="138"/>
      <c r="AF243" s="138"/>
      <c r="AG243" s="138"/>
      <c r="AH243" s="138"/>
      <c r="AI243" s="138"/>
      <c r="AJ243" s="138"/>
      <c r="AK243" s="138"/>
      <c r="AL243" s="138"/>
      <c r="AM243" s="138"/>
      <c r="AN243" s="138"/>
      <c r="AO243" s="138"/>
      <c r="AP243" s="138"/>
      <c r="AQ243" s="138"/>
      <c r="AR243" s="138"/>
      <c r="AS243" s="138"/>
      <c r="AT243" s="138"/>
      <c r="AU243" s="138"/>
      <c r="AV243" s="138"/>
      <c r="AW243" s="138"/>
      <c r="AX243" s="138"/>
      <c r="AY243" s="138"/>
      <c r="AZ243" s="138"/>
      <c r="BA243" s="138"/>
      <c r="BB243" s="138"/>
      <c r="BC243" s="138"/>
      <c r="BD243" s="138"/>
      <c r="BE243" s="138"/>
      <c r="BF243" s="138"/>
      <c r="BG243" s="138"/>
      <c r="BH243" s="138"/>
      <c r="BI243" s="138"/>
      <c r="BJ243" s="138"/>
      <c r="BK243" s="138"/>
      <c r="BL243" s="138"/>
      <c r="BM243" s="138"/>
      <c r="BN243" s="138"/>
      <c r="BO243" s="138"/>
      <c r="BP243" s="138"/>
      <c r="BQ243" s="138"/>
      <c r="BR243" s="138"/>
      <c r="BS243" s="138"/>
      <c r="BT243" s="138"/>
      <c r="BU243" s="138"/>
      <c r="BV243" s="138"/>
      <c r="BW243" s="138"/>
      <c r="BX243" s="138"/>
      <c r="BY243" s="138"/>
      <c r="BZ243" s="138"/>
    </row>
    <row r="244" spans="1:78" x14ac:dyDescent="0.25">
      <c r="A244" s="138"/>
      <c r="B244" s="138"/>
      <c r="C244" s="138"/>
      <c r="D244" s="138"/>
      <c r="E244" s="138"/>
      <c r="F244" s="138"/>
      <c r="G244" s="138"/>
      <c r="H244" s="138"/>
      <c r="I244" s="138"/>
      <c r="J244" s="138"/>
      <c r="K244" s="138"/>
      <c r="L244" s="138"/>
      <c r="M244" s="138"/>
      <c r="N244" s="138"/>
      <c r="O244" s="138"/>
      <c r="P244" s="138"/>
      <c r="Q244" s="138"/>
      <c r="R244" s="138"/>
      <c r="S244" s="138"/>
      <c r="T244" s="138"/>
      <c r="U244" s="138"/>
      <c r="V244" s="138"/>
      <c r="W244" s="138"/>
      <c r="X244" s="138"/>
      <c r="Y244" s="138"/>
      <c r="Z244" s="138"/>
      <c r="AA244" s="138"/>
      <c r="AB244" s="138"/>
      <c r="AC244" s="138"/>
      <c r="AD244" s="138"/>
      <c r="AE244" s="138"/>
      <c r="AF244" s="138"/>
      <c r="AG244" s="138"/>
      <c r="AH244" s="138"/>
      <c r="AI244" s="138"/>
      <c r="AJ244" s="138"/>
      <c r="AK244" s="138"/>
      <c r="AL244" s="138"/>
      <c r="AM244" s="138"/>
      <c r="AN244" s="138"/>
      <c r="AO244" s="138"/>
      <c r="AP244" s="138"/>
      <c r="AQ244" s="138"/>
      <c r="AR244" s="138"/>
      <c r="AS244" s="138"/>
      <c r="AT244" s="138"/>
      <c r="AU244" s="138"/>
      <c r="AV244" s="138"/>
      <c r="AW244" s="138"/>
      <c r="AX244" s="138"/>
      <c r="AY244" s="138"/>
      <c r="AZ244" s="138"/>
      <c r="BA244" s="138"/>
      <c r="BB244" s="138"/>
      <c r="BC244" s="138"/>
      <c r="BD244" s="138"/>
      <c r="BE244" s="138"/>
      <c r="BF244" s="138"/>
      <c r="BG244" s="138"/>
      <c r="BH244" s="138"/>
      <c r="BI244" s="138"/>
      <c r="BJ244" s="138"/>
      <c r="BK244" s="138"/>
      <c r="BL244" s="138"/>
      <c r="BM244" s="138"/>
      <c r="BN244" s="138"/>
      <c r="BO244" s="138"/>
      <c r="BP244" s="138"/>
      <c r="BQ244" s="138"/>
      <c r="BR244" s="138"/>
      <c r="BS244" s="138"/>
      <c r="BT244" s="138"/>
      <c r="BU244" s="138"/>
      <c r="BV244" s="138"/>
      <c r="BW244" s="138"/>
      <c r="BX244" s="138"/>
      <c r="BY244" s="138"/>
      <c r="BZ244" s="138"/>
    </row>
    <row r="245" spans="1:78" x14ac:dyDescent="0.25">
      <c r="A245" s="138"/>
      <c r="B245" s="138"/>
      <c r="C245" s="138"/>
      <c r="D245" s="138"/>
      <c r="E245" s="138"/>
      <c r="F245" s="138"/>
      <c r="G245" s="138"/>
      <c r="H245" s="138"/>
      <c r="I245" s="138"/>
      <c r="J245" s="138"/>
      <c r="K245" s="138"/>
      <c r="L245" s="138"/>
      <c r="M245" s="138"/>
      <c r="N245" s="138"/>
      <c r="O245" s="138"/>
      <c r="P245" s="138"/>
      <c r="Q245" s="138"/>
      <c r="R245" s="138"/>
      <c r="S245" s="138"/>
      <c r="T245" s="138"/>
      <c r="U245" s="138"/>
      <c r="V245" s="138"/>
      <c r="W245" s="138"/>
      <c r="X245" s="138"/>
      <c r="Y245" s="138"/>
      <c r="Z245" s="138"/>
      <c r="AA245" s="138"/>
      <c r="AB245" s="138"/>
      <c r="AC245" s="138"/>
      <c r="AD245" s="138"/>
      <c r="AE245" s="138"/>
      <c r="AF245" s="138"/>
      <c r="AG245" s="138"/>
      <c r="AH245" s="138"/>
      <c r="AI245" s="138"/>
      <c r="AJ245" s="138"/>
      <c r="AK245" s="138"/>
      <c r="AL245" s="138"/>
      <c r="AM245" s="138"/>
      <c r="AN245" s="138"/>
      <c r="AO245" s="138"/>
      <c r="AP245" s="138"/>
      <c r="AQ245" s="138"/>
      <c r="AR245" s="138"/>
      <c r="AS245" s="138"/>
      <c r="AT245" s="138"/>
      <c r="AU245" s="138"/>
      <c r="AV245" s="138"/>
      <c r="AW245" s="138"/>
      <c r="AX245" s="138"/>
      <c r="AY245" s="138"/>
      <c r="AZ245" s="138"/>
      <c r="BA245" s="138"/>
      <c r="BB245" s="138"/>
      <c r="BC245" s="138"/>
      <c r="BD245" s="138"/>
      <c r="BE245" s="138"/>
      <c r="BF245" s="138"/>
      <c r="BG245" s="138"/>
      <c r="BH245" s="138"/>
      <c r="BI245" s="138"/>
      <c r="BJ245" s="138"/>
      <c r="BK245" s="138"/>
      <c r="BL245" s="138"/>
      <c r="BM245" s="138"/>
      <c r="BN245" s="138"/>
      <c r="BO245" s="138"/>
      <c r="BP245" s="138"/>
      <c r="BQ245" s="138"/>
      <c r="BR245" s="138"/>
      <c r="BS245" s="138"/>
      <c r="BT245" s="138"/>
      <c r="BU245" s="138"/>
      <c r="BV245" s="138"/>
      <c r="BW245" s="138"/>
      <c r="BX245" s="138"/>
      <c r="BY245" s="138"/>
      <c r="BZ245" s="138"/>
    </row>
    <row r="246" spans="1:78" x14ac:dyDescent="0.25">
      <c r="A246" s="138"/>
      <c r="B246" s="138"/>
      <c r="C246" s="138"/>
      <c r="D246" s="138"/>
      <c r="E246" s="138"/>
      <c r="F246" s="138"/>
      <c r="G246" s="138"/>
      <c r="H246" s="138"/>
      <c r="I246" s="138"/>
      <c r="J246" s="138"/>
      <c r="K246" s="138"/>
      <c r="L246" s="138"/>
      <c r="M246" s="138"/>
      <c r="N246" s="138"/>
      <c r="O246" s="138"/>
      <c r="P246" s="138"/>
      <c r="Q246" s="138"/>
      <c r="R246" s="138"/>
      <c r="S246" s="138"/>
      <c r="T246" s="138"/>
      <c r="U246" s="138"/>
      <c r="V246" s="138"/>
      <c r="W246" s="138"/>
      <c r="X246" s="138"/>
      <c r="Y246" s="138"/>
      <c r="Z246" s="138"/>
      <c r="AA246" s="138"/>
      <c r="AB246" s="138"/>
      <c r="AC246" s="138"/>
      <c r="AD246" s="138"/>
      <c r="AE246" s="138"/>
      <c r="AF246" s="138"/>
      <c r="AG246" s="138"/>
      <c r="AH246" s="138"/>
      <c r="AI246" s="138"/>
      <c r="AJ246" s="138"/>
      <c r="AK246" s="138"/>
      <c r="AL246" s="138"/>
      <c r="AM246" s="138"/>
      <c r="AN246" s="138"/>
      <c r="AO246" s="138"/>
      <c r="AP246" s="138"/>
      <c r="AQ246" s="138"/>
      <c r="AR246" s="138"/>
      <c r="AS246" s="138"/>
      <c r="AT246" s="138"/>
      <c r="AU246" s="138"/>
      <c r="AV246" s="138"/>
      <c r="AW246" s="138"/>
      <c r="AX246" s="138"/>
      <c r="AY246" s="138"/>
      <c r="AZ246" s="138"/>
      <c r="BA246" s="138"/>
      <c r="BB246" s="138"/>
      <c r="BC246" s="138"/>
      <c r="BD246" s="138"/>
      <c r="BE246" s="138"/>
      <c r="BF246" s="138"/>
      <c r="BG246" s="138"/>
      <c r="BH246" s="138"/>
      <c r="BI246" s="138"/>
      <c r="BJ246" s="138"/>
      <c r="BK246" s="138"/>
      <c r="BL246" s="138"/>
      <c r="BM246" s="138"/>
      <c r="BN246" s="138"/>
      <c r="BO246" s="138"/>
      <c r="BP246" s="138"/>
      <c r="BQ246" s="138"/>
      <c r="BR246" s="138"/>
      <c r="BS246" s="138"/>
      <c r="BT246" s="138"/>
      <c r="BU246" s="138"/>
      <c r="BV246" s="138"/>
      <c r="BW246" s="138"/>
      <c r="BX246" s="138"/>
      <c r="BY246" s="138"/>
      <c r="BZ246" s="138"/>
    </row>
    <row r="247" spans="1:78" x14ac:dyDescent="0.25">
      <c r="A247" s="138"/>
      <c r="B247" s="138"/>
      <c r="C247" s="138"/>
      <c r="D247" s="138"/>
      <c r="E247" s="138"/>
      <c r="F247" s="138"/>
      <c r="G247" s="138"/>
      <c r="H247" s="138"/>
      <c r="I247" s="138"/>
      <c r="J247" s="138"/>
      <c r="K247" s="138"/>
      <c r="L247" s="138"/>
      <c r="M247" s="138"/>
      <c r="N247" s="138"/>
      <c r="O247" s="138"/>
      <c r="P247" s="138"/>
      <c r="Q247" s="138"/>
      <c r="R247" s="138"/>
      <c r="S247" s="138"/>
      <c r="T247" s="138"/>
      <c r="U247" s="138"/>
      <c r="V247" s="138"/>
      <c r="W247" s="138"/>
      <c r="X247" s="138"/>
      <c r="Y247" s="138"/>
      <c r="Z247" s="138"/>
      <c r="AA247" s="138"/>
      <c r="AB247" s="138"/>
      <c r="AC247" s="138"/>
      <c r="AD247" s="138"/>
      <c r="AE247" s="138"/>
      <c r="AF247" s="138"/>
      <c r="AG247" s="138"/>
      <c r="AH247" s="138"/>
      <c r="AI247" s="138"/>
      <c r="AJ247" s="138"/>
      <c r="AK247" s="138"/>
      <c r="AL247" s="138"/>
      <c r="AM247" s="138"/>
      <c r="AN247" s="138"/>
      <c r="AO247" s="138"/>
      <c r="AP247" s="138"/>
      <c r="AQ247" s="138"/>
      <c r="AR247" s="138"/>
      <c r="AS247" s="138"/>
      <c r="AT247" s="138"/>
      <c r="AU247" s="138"/>
      <c r="AV247" s="138"/>
      <c r="AW247" s="138"/>
      <c r="AX247" s="138"/>
      <c r="AY247" s="138"/>
      <c r="AZ247" s="138"/>
      <c r="BA247" s="138"/>
      <c r="BB247" s="138"/>
      <c r="BC247" s="138"/>
      <c r="BD247" s="138"/>
      <c r="BE247" s="138"/>
      <c r="BF247" s="138"/>
      <c r="BG247" s="138"/>
      <c r="BH247" s="138"/>
      <c r="BI247" s="138"/>
      <c r="BJ247" s="138"/>
      <c r="BK247" s="138"/>
      <c r="BL247" s="138"/>
      <c r="BM247" s="138"/>
      <c r="BN247" s="138"/>
      <c r="BO247" s="138"/>
      <c r="BP247" s="138"/>
      <c r="BQ247" s="138"/>
      <c r="BR247" s="138"/>
      <c r="BS247" s="138"/>
      <c r="BT247" s="138"/>
      <c r="BU247" s="138"/>
      <c r="BV247" s="138"/>
      <c r="BW247" s="138"/>
      <c r="BX247" s="138"/>
      <c r="BY247" s="138"/>
      <c r="BZ247" s="138"/>
    </row>
    <row r="248" spans="1:78" x14ac:dyDescent="0.25">
      <c r="A248" s="138"/>
      <c r="B248" s="138"/>
      <c r="C248" s="138"/>
      <c r="D248" s="138"/>
      <c r="E248" s="138"/>
      <c r="F248" s="138"/>
      <c r="G248" s="138"/>
      <c r="H248" s="138"/>
      <c r="I248" s="138"/>
      <c r="J248" s="138"/>
      <c r="K248" s="138"/>
      <c r="L248" s="138"/>
      <c r="M248" s="138"/>
      <c r="N248" s="138"/>
      <c r="O248" s="138"/>
      <c r="P248" s="138"/>
      <c r="Q248" s="138"/>
      <c r="R248" s="138"/>
      <c r="S248" s="138"/>
      <c r="T248" s="138"/>
      <c r="U248" s="138"/>
      <c r="V248" s="138"/>
      <c r="W248" s="138"/>
      <c r="X248" s="138"/>
      <c r="Y248" s="138"/>
      <c r="Z248" s="138"/>
      <c r="AA248" s="138"/>
      <c r="AB248" s="138"/>
      <c r="AC248" s="138"/>
      <c r="AD248" s="138"/>
      <c r="AE248" s="138"/>
      <c r="AF248" s="138"/>
      <c r="AG248" s="138"/>
      <c r="AH248" s="138"/>
      <c r="AI248" s="138"/>
      <c r="AJ248" s="138"/>
      <c r="AK248" s="138"/>
      <c r="AL248" s="138"/>
      <c r="AM248" s="138"/>
      <c r="AN248" s="138"/>
      <c r="AO248" s="138"/>
      <c r="AP248" s="138"/>
      <c r="AQ248" s="138"/>
      <c r="AR248" s="138"/>
      <c r="AS248" s="138"/>
      <c r="AT248" s="138"/>
      <c r="AU248" s="138"/>
      <c r="AV248" s="138"/>
      <c r="AW248" s="138"/>
      <c r="AX248" s="138"/>
      <c r="AY248" s="138"/>
      <c r="AZ248" s="138"/>
      <c r="BA248" s="138"/>
      <c r="BB248" s="138"/>
      <c r="BC248" s="138"/>
      <c r="BD248" s="138"/>
      <c r="BE248" s="138"/>
      <c r="BF248" s="138"/>
      <c r="BG248" s="138"/>
      <c r="BH248" s="138"/>
      <c r="BI248" s="138"/>
      <c r="BJ248" s="138"/>
      <c r="BK248" s="138"/>
      <c r="BL248" s="138"/>
      <c r="BM248" s="138"/>
      <c r="BN248" s="138"/>
      <c r="BO248" s="138"/>
      <c r="BP248" s="138"/>
      <c r="BQ248" s="138"/>
      <c r="BR248" s="138"/>
      <c r="BS248" s="138"/>
      <c r="BT248" s="138"/>
      <c r="BU248" s="138"/>
      <c r="BV248" s="138"/>
      <c r="BW248" s="138"/>
      <c r="BX248" s="138"/>
      <c r="BY248" s="138"/>
      <c r="BZ248" s="138"/>
    </row>
    <row r="249" spans="1:78" x14ac:dyDescent="0.25">
      <c r="A249" s="138"/>
      <c r="B249" s="138"/>
      <c r="C249" s="138"/>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c r="AB249" s="138"/>
      <c r="AC249" s="138"/>
      <c r="AD249" s="138"/>
      <c r="AE249" s="138"/>
      <c r="AF249" s="138"/>
      <c r="AG249" s="138"/>
      <c r="AH249" s="138"/>
      <c r="AI249" s="138"/>
      <c r="AJ249" s="138"/>
      <c r="AK249" s="138"/>
      <c r="AL249" s="138"/>
      <c r="AM249" s="138"/>
      <c r="AN249" s="138"/>
      <c r="AO249" s="138"/>
      <c r="AP249" s="138"/>
      <c r="AQ249" s="138"/>
      <c r="AR249" s="138"/>
      <c r="AS249" s="138"/>
      <c r="AT249" s="138"/>
      <c r="AU249" s="138"/>
      <c r="AV249" s="138"/>
      <c r="AW249" s="138"/>
      <c r="AX249" s="138"/>
      <c r="AY249" s="138"/>
      <c r="AZ249" s="138"/>
      <c r="BA249" s="138"/>
      <c r="BB249" s="138"/>
      <c r="BC249" s="138"/>
      <c r="BD249" s="138"/>
      <c r="BE249" s="138"/>
      <c r="BF249" s="138"/>
      <c r="BG249" s="138"/>
      <c r="BH249" s="138"/>
      <c r="BI249" s="138"/>
      <c r="BJ249" s="138"/>
      <c r="BK249" s="138"/>
      <c r="BL249" s="138"/>
      <c r="BM249" s="138"/>
      <c r="BN249" s="138"/>
      <c r="BO249" s="138"/>
      <c r="BP249" s="138"/>
      <c r="BQ249" s="138"/>
      <c r="BR249" s="138"/>
      <c r="BS249" s="138"/>
      <c r="BT249" s="138"/>
      <c r="BU249" s="138"/>
      <c r="BV249" s="138"/>
      <c r="BW249" s="138"/>
      <c r="BX249" s="138"/>
      <c r="BY249" s="138"/>
      <c r="BZ249" s="138"/>
    </row>
    <row r="250" spans="1:78" x14ac:dyDescent="0.25">
      <c r="A250" s="138"/>
      <c r="B250" s="138"/>
      <c r="C250" s="138"/>
      <c r="D250" s="138"/>
      <c r="E250" s="138"/>
      <c r="F250" s="138"/>
      <c r="G250" s="138"/>
      <c r="H250" s="138"/>
      <c r="I250" s="138"/>
      <c r="J250" s="138"/>
      <c r="K250" s="138"/>
      <c r="L250" s="138"/>
      <c r="M250" s="138"/>
      <c r="N250" s="138"/>
      <c r="O250" s="138"/>
      <c r="P250" s="138"/>
      <c r="Q250" s="138"/>
      <c r="R250" s="138"/>
      <c r="S250" s="138"/>
      <c r="T250" s="138"/>
      <c r="U250" s="138"/>
      <c r="V250" s="138"/>
      <c r="W250" s="138"/>
      <c r="X250" s="138"/>
      <c r="Y250" s="138"/>
      <c r="Z250" s="138"/>
      <c r="AA250" s="138"/>
      <c r="AB250" s="138"/>
      <c r="AC250" s="138"/>
      <c r="AD250" s="138"/>
      <c r="AE250" s="138"/>
      <c r="AF250" s="138"/>
      <c r="AG250" s="138"/>
      <c r="AH250" s="138"/>
      <c r="AI250" s="138"/>
      <c r="AJ250" s="138"/>
      <c r="AK250" s="138"/>
      <c r="AL250" s="138"/>
      <c r="AM250" s="138"/>
      <c r="AN250" s="138"/>
      <c r="AO250" s="138"/>
      <c r="AP250" s="138"/>
      <c r="AQ250" s="138"/>
      <c r="AR250" s="138"/>
      <c r="AS250" s="138"/>
      <c r="AT250" s="138"/>
      <c r="AU250" s="138"/>
      <c r="AV250" s="138"/>
      <c r="AW250" s="138"/>
      <c r="AX250" s="138"/>
      <c r="AY250" s="138"/>
      <c r="AZ250" s="138"/>
      <c r="BA250" s="138"/>
      <c r="BB250" s="138"/>
      <c r="BC250" s="138"/>
      <c r="BD250" s="138"/>
      <c r="BE250" s="138"/>
      <c r="BF250" s="138"/>
      <c r="BG250" s="138"/>
      <c r="BH250" s="138"/>
      <c r="BI250" s="138"/>
      <c r="BJ250" s="138"/>
      <c r="BK250" s="138"/>
      <c r="BL250" s="138"/>
      <c r="BM250" s="138"/>
      <c r="BN250" s="138"/>
      <c r="BO250" s="138"/>
      <c r="BP250" s="138"/>
      <c r="BQ250" s="138"/>
      <c r="BR250" s="138"/>
      <c r="BS250" s="138"/>
      <c r="BT250" s="138"/>
      <c r="BU250" s="138"/>
      <c r="BV250" s="138"/>
      <c r="BW250" s="138"/>
      <c r="BX250" s="138"/>
      <c r="BY250" s="138"/>
      <c r="BZ250" s="138"/>
    </row>
    <row r="251" spans="1:78" x14ac:dyDescent="0.25">
      <c r="A251" s="138"/>
      <c r="B251" s="138"/>
      <c r="C251" s="138"/>
      <c r="D251" s="138"/>
      <c r="E251" s="138"/>
      <c r="F251" s="138"/>
      <c r="G251" s="138"/>
      <c r="H251" s="138"/>
      <c r="I251" s="138"/>
      <c r="J251" s="138"/>
      <c r="K251" s="138"/>
      <c r="L251" s="138"/>
      <c r="M251" s="138"/>
      <c r="N251" s="138"/>
      <c r="O251" s="138"/>
      <c r="P251" s="138"/>
      <c r="Q251" s="138"/>
      <c r="R251" s="138"/>
      <c r="S251" s="138"/>
      <c r="T251" s="138"/>
      <c r="U251" s="138"/>
      <c r="V251" s="138"/>
      <c r="W251" s="138"/>
      <c r="X251" s="138"/>
      <c r="Y251" s="138"/>
      <c r="Z251" s="138"/>
      <c r="AA251" s="138"/>
      <c r="AB251" s="138"/>
      <c r="AC251" s="138"/>
      <c r="AD251" s="138"/>
      <c r="AE251" s="138"/>
      <c r="AF251" s="138"/>
      <c r="AG251" s="138"/>
      <c r="AH251" s="138"/>
      <c r="AI251" s="138"/>
      <c r="AJ251" s="138"/>
      <c r="AK251" s="138"/>
      <c r="AL251" s="138"/>
      <c r="AM251" s="138"/>
      <c r="AN251" s="138"/>
      <c r="AO251" s="138"/>
      <c r="AP251" s="138"/>
      <c r="AQ251" s="138"/>
      <c r="AR251" s="138"/>
      <c r="AS251" s="138"/>
      <c r="AT251" s="138"/>
      <c r="AU251" s="138"/>
      <c r="AV251" s="138"/>
      <c r="AW251" s="138"/>
      <c r="AX251" s="138"/>
      <c r="AY251" s="138"/>
      <c r="AZ251" s="138"/>
      <c r="BA251" s="138"/>
      <c r="BB251" s="138"/>
      <c r="BC251" s="138"/>
      <c r="BD251" s="138"/>
      <c r="BE251" s="138"/>
      <c r="BF251" s="138"/>
      <c r="BG251" s="138"/>
      <c r="BH251" s="138"/>
      <c r="BI251" s="138"/>
      <c r="BJ251" s="138"/>
      <c r="BK251" s="138"/>
      <c r="BL251" s="138"/>
      <c r="BM251" s="138"/>
      <c r="BN251" s="138"/>
      <c r="BO251" s="138"/>
      <c r="BP251" s="138"/>
      <c r="BQ251" s="138"/>
      <c r="BR251" s="138"/>
      <c r="BS251" s="138"/>
      <c r="BT251" s="138"/>
      <c r="BU251" s="138"/>
      <c r="BV251" s="138"/>
      <c r="BW251" s="138"/>
      <c r="BX251" s="138"/>
      <c r="BY251" s="138"/>
      <c r="BZ251" s="138"/>
    </row>
    <row r="252" spans="1:78" x14ac:dyDescent="0.25">
      <c r="A252" s="138"/>
      <c r="B252" s="138"/>
      <c r="C252" s="138"/>
      <c r="D252" s="138"/>
      <c r="E252" s="138"/>
      <c r="F252" s="138"/>
      <c r="G252" s="138"/>
      <c r="H252" s="138"/>
      <c r="I252" s="138"/>
      <c r="J252" s="138"/>
      <c r="K252" s="138"/>
      <c r="L252" s="138"/>
      <c r="M252" s="138"/>
      <c r="N252" s="138"/>
      <c r="O252" s="138"/>
      <c r="P252" s="138"/>
      <c r="Q252" s="138"/>
      <c r="R252" s="138"/>
      <c r="S252" s="138"/>
      <c r="T252" s="138"/>
      <c r="U252" s="138"/>
      <c r="V252" s="138"/>
      <c r="W252" s="138"/>
      <c r="X252" s="138"/>
      <c r="Y252" s="138"/>
      <c r="Z252" s="138"/>
      <c r="AA252" s="138"/>
      <c r="AB252" s="138"/>
      <c r="AC252" s="138"/>
      <c r="AD252" s="138"/>
      <c r="AE252" s="138"/>
      <c r="AF252" s="138"/>
      <c r="AG252" s="138"/>
      <c r="AH252" s="138"/>
      <c r="AI252" s="138"/>
      <c r="AJ252" s="138"/>
      <c r="AK252" s="138"/>
      <c r="AL252" s="138"/>
      <c r="AM252" s="138"/>
      <c r="AN252" s="138"/>
      <c r="AO252" s="138"/>
      <c r="AP252" s="138"/>
      <c r="AQ252" s="138"/>
      <c r="AR252" s="138"/>
      <c r="AS252" s="138"/>
      <c r="AT252" s="138"/>
      <c r="AU252" s="138"/>
      <c r="AV252" s="138"/>
      <c r="AW252" s="138"/>
      <c r="AX252" s="138"/>
      <c r="AY252" s="138"/>
      <c r="AZ252" s="138"/>
      <c r="BA252" s="138"/>
      <c r="BB252" s="138"/>
      <c r="BC252" s="138"/>
      <c r="BD252" s="138"/>
      <c r="BE252" s="138"/>
      <c r="BF252" s="138"/>
      <c r="BG252" s="138"/>
      <c r="BH252" s="138"/>
      <c r="BI252" s="138"/>
      <c r="BJ252" s="138"/>
      <c r="BK252" s="138"/>
      <c r="BL252" s="138"/>
      <c r="BM252" s="138"/>
      <c r="BN252" s="138"/>
      <c r="BO252" s="138"/>
      <c r="BP252" s="138"/>
      <c r="BQ252" s="138"/>
      <c r="BR252" s="138"/>
      <c r="BS252" s="138"/>
      <c r="BT252" s="138"/>
      <c r="BU252" s="138"/>
      <c r="BV252" s="138"/>
      <c r="BW252" s="138"/>
      <c r="BX252" s="138"/>
      <c r="BY252" s="138"/>
      <c r="BZ252" s="138"/>
    </row>
    <row r="253" spans="1:78" x14ac:dyDescent="0.25">
      <c r="A253" s="138"/>
      <c r="B253" s="138"/>
      <c r="C253" s="138"/>
      <c r="D253" s="138"/>
      <c r="E253" s="138"/>
      <c r="F253" s="138"/>
      <c r="G253" s="138"/>
      <c r="H253" s="138"/>
      <c r="I253" s="138"/>
      <c r="J253" s="138"/>
      <c r="K253" s="138"/>
      <c r="L253" s="138"/>
      <c r="M253" s="138"/>
      <c r="N253" s="138"/>
      <c r="O253" s="138"/>
      <c r="P253" s="138"/>
      <c r="Q253" s="138"/>
      <c r="R253" s="138"/>
      <c r="S253" s="138"/>
      <c r="T253" s="138"/>
      <c r="U253" s="138"/>
      <c r="V253" s="138"/>
      <c r="W253" s="138"/>
      <c r="X253" s="138"/>
      <c r="Y253" s="138"/>
      <c r="Z253" s="138"/>
      <c r="AA253" s="138"/>
      <c r="AB253" s="138"/>
      <c r="AC253" s="138"/>
      <c r="AD253" s="138"/>
      <c r="AE253" s="138"/>
      <c r="AF253" s="138"/>
      <c r="AG253" s="138"/>
      <c r="AH253" s="138"/>
      <c r="AI253" s="138"/>
      <c r="AJ253" s="138"/>
      <c r="AK253" s="138"/>
      <c r="AL253" s="138"/>
      <c r="AM253" s="138"/>
      <c r="AN253" s="138"/>
      <c r="AO253" s="138"/>
      <c r="AP253" s="138"/>
      <c r="AQ253" s="138"/>
      <c r="AR253" s="138"/>
      <c r="AS253" s="138"/>
      <c r="AT253" s="138"/>
      <c r="AU253" s="138"/>
      <c r="AV253" s="138"/>
      <c r="AW253" s="138"/>
      <c r="AX253" s="138"/>
      <c r="AY253" s="138"/>
      <c r="AZ253" s="138"/>
      <c r="BA253" s="138"/>
      <c r="BB253" s="138"/>
      <c r="BC253" s="138"/>
      <c r="BD253" s="138"/>
      <c r="BE253" s="138"/>
      <c r="BF253" s="138"/>
      <c r="BG253" s="138"/>
      <c r="BH253" s="138"/>
      <c r="BI253" s="138"/>
      <c r="BJ253" s="138"/>
      <c r="BK253" s="138"/>
      <c r="BL253" s="138"/>
      <c r="BM253" s="138"/>
      <c r="BN253" s="138"/>
      <c r="BO253" s="138"/>
      <c r="BP253" s="138"/>
      <c r="BQ253" s="138"/>
      <c r="BR253" s="138"/>
      <c r="BS253" s="138"/>
      <c r="BT253" s="138"/>
      <c r="BU253" s="138"/>
      <c r="BV253" s="138"/>
      <c r="BW253" s="138"/>
      <c r="BX253" s="138"/>
      <c r="BY253" s="138"/>
      <c r="BZ253" s="138"/>
    </row>
    <row r="254" spans="1:78" x14ac:dyDescent="0.25">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c r="AB254" s="138"/>
      <c r="AC254" s="138"/>
      <c r="AD254" s="138"/>
      <c r="AE254" s="138"/>
      <c r="AF254" s="138"/>
      <c r="AG254" s="138"/>
      <c r="AH254" s="138"/>
      <c r="AI254" s="138"/>
      <c r="AJ254" s="138"/>
      <c r="AK254" s="138"/>
      <c r="AL254" s="138"/>
      <c r="AM254" s="138"/>
      <c r="AN254" s="138"/>
      <c r="AO254" s="138"/>
      <c r="AP254" s="138"/>
      <c r="AQ254" s="138"/>
      <c r="AR254" s="138"/>
      <c r="AS254" s="138"/>
      <c r="AT254" s="138"/>
      <c r="AU254" s="138"/>
      <c r="AV254" s="138"/>
      <c r="AW254" s="138"/>
      <c r="AX254" s="138"/>
      <c r="AY254" s="138"/>
      <c r="AZ254" s="138"/>
      <c r="BA254" s="138"/>
      <c r="BB254" s="138"/>
      <c r="BC254" s="138"/>
      <c r="BD254" s="138"/>
      <c r="BE254" s="138"/>
      <c r="BF254" s="138"/>
      <c r="BG254" s="138"/>
      <c r="BH254" s="138"/>
      <c r="BI254" s="138"/>
      <c r="BJ254" s="138"/>
      <c r="BK254" s="138"/>
      <c r="BL254" s="138"/>
      <c r="BM254" s="138"/>
      <c r="BN254" s="138"/>
      <c r="BO254" s="138"/>
      <c r="BP254" s="138"/>
      <c r="BQ254" s="138"/>
      <c r="BR254" s="138"/>
      <c r="BS254" s="138"/>
      <c r="BT254" s="138"/>
      <c r="BU254" s="138"/>
      <c r="BV254" s="138"/>
      <c r="BW254" s="138"/>
      <c r="BX254" s="138"/>
      <c r="BY254" s="138"/>
      <c r="BZ254" s="138"/>
    </row>
    <row r="255" spans="1:78" x14ac:dyDescent="0.25">
      <c r="A255" s="138"/>
      <c r="B255" s="138"/>
      <c r="C255" s="138"/>
      <c r="D255" s="138"/>
      <c r="E255" s="138"/>
      <c r="F255" s="138"/>
      <c r="G255" s="138"/>
      <c r="H255" s="138"/>
      <c r="I255" s="138"/>
      <c r="J255" s="138"/>
      <c r="K255" s="138"/>
      <c r="L255" s="138"/>
      <c r="M255" s="138"/>
      <c r="N255" s="138"/>
      <c r="O255" s="138"/>
      <c r="P255" s="138"/>
      <c r="Q255" s="138"/>
      <c r="R255" s="138"/>
      <c r="S255" s="138"/>
      <c r="T255" s="138"/>
      <c r="U255" s="138"/>
      <c r="V255" s="138"/>
      <c r="W255" s="138"/>
      <c r="X255" s="138"/>
      <c r="Y255" s="138"/>
      <c r="Z255" s="138"/>
      <c r="AA255" s="138"/>
      <c r="AB255" s="138"/>
      <c r="AC255" s="138"/>
      <c r="AD255" s="138"/>
      <c r="AE255" s="138"/>
      <c r="AF255" s="138"/>
      <c r="AG255" s="138"/>
      <c r="AH255" s="138"/>
      <c r="AI255" s="138"/>
      <c r="AJ255" s="138"/>
      <c r="AK255" s="138"/>
      <c r="AL255" s="138"/>
      <c r="AM255" s="138"/>
      <c r="AN255" s="138"/>
      <c r="AO255" s="138"/>
      <c r="AP255" s="138"/>
      <c r="AQ255" s="138"/>
      <c r="AR255" s="138"/>
      <c r="AS255" s="138"/>
      <c r="AT255" s="138"/>
      <c r="AU255" s="138"/>
      <c r="AV255" s="138"/>
      <c r="AW255" s="138"/>
      <c r="AX255" s="138"/>
      <c r="AY255" s="138"/>
      <c r="AZ255" s="138"/>
      <c r="BA255" s="138"/>
      <c r="BB255" s="138"/>
      <c r="BC255" s="138"/>
      <c r="BD255" s="138"/>
      <c r="BE255" s="138"/>
      <c r="BF255" s="138"/>
      <c r="BG255" s="138"/>
      <c r="BH255" s="138"/>
      <c r="BI255" s="138"/>
      <c r="BJ255" s="138"/>
      <c r="BK255" s="138"/>
      <c r="BL255" s="138"/>
      <c r="BM255" s="138"/>
      <c r="BN255" s="138"/>
      <c r="BO255" s="138"/>
      <c r="BP255" s="138"/>
      <c r="BQ255" s="138"/>
      <c r="BR255" s="138"/>
      <c r="BS255" s="138"/>
      <c r="BT255" s="138"/>
      <c r="BU255" s="138"/>
      <c r="BV255" s="138"/>
      <c r="BW255" s="138"/>
      <c r="BX255" s="138"/>
      <c r="BY255" s="138"/>
      <c r="BZ255" s="138"/>
    </row>
    <row r="256" spans="1:78" x14ac:dyDescent="0.25">
      <c r="A256" s="138"/>
      <c r="B256" s="138"/>
      <c r="C256" s="138"/>
      <c r="D256" s="138"/>
      <c r="E256" s="138"/>
      <c r="F256" s="138"/>
      <c r="G256" s="138"/>
      <c r="H256" s="138"/>
      <c r="I256" s="138"/>
      <c r="J256" s="138"/>
      <c r="K256" s="138"/>
      <c r="L256" s="138"/>
      <c r="M256" s="138"/>
      <c r="N256" s="138"/>
      <c r="O256" s="138"/>
      <c r="P256" s="138"/>
      <c r="Q256" s="138"/>
      <c r="R256" s="138"/>
      <c r="S256" s="138"/>
      <c r="T256" s="138"/>
      <c r="U256" s="138"/>
      <c r="V256" s="138"/>
      <c r="W256" s="138"/>
      <c r="X256" s="138"/>
      <c r="Y256" s="138"/>
      <c r="Z256" s="138"/>
      <c r="AA256" s="138"/>
      <c r="AB256" s="138"/>
      <c r="AC256" s="138"/>
      <c r="AD256" s="138"/>
      <c r="AE256" s="138"/>
      <c r="AF256" s="138"/>
      <c r="AG256" s="138"/>
      <c r="AH256" s="138"/>
      <c r="AI256" s="138"/>
      <c r="AJ256" s="138"/>
      <c r="AK256" s="138"/>
      <c r="AL256" s="138"/>
      <c r="AM256" s="138"/>
      <c r="AN256" s="138"/>
      <c r="AO256" s="138"/>
      <c r="AP256" s="138"/>
      <c r="AQ256" s="138"/>
      <c r="AR256" s="138"/>
      <c r="AS256" s="138"/>
      <c r="AT256" s="138"/>
      <c r="AU256" s="138"/>
      <c r="AV256" s="138"/>
      <c r="AW256" s="138"/>
      <c r="AX256" s="138"/>
      <c r="AY256" s="138"/>
      <c r="AZ256" s="138"/>
      <c r="BA256" s="138"/>
      <c r="BB256" s="138"/>
      <c r="BC256" s="138"/>
      <c r="BD256" s="138"/>
      <c r="BE256" s="138"/>
      <c r="BF256" s="138"/>
      <c r="BG256" s="138"/>
      <c r="BH256" s="138"/>
      <c r="BI256" s="138"/>
      <c r="BJ256" s="138"/>
      <c r="BK256" s="138"/>
      <c r="BL256" s="138"/>
      <c r="BM256" s="138"/>
      <c r="BN256" s="138"/>
      <c r="BO256" s="138"/>
      <c r="BP256" s="138"/>
      <c r="BQ256" s="138"/>
      <c r="BR256" s="138"/>
      <c r="BS256" s="138"/>
      <c r="BT256" s="138"/>
      <c r="BU256" s="138"/>
      <c r="BV256" s="138"/>
      <c r="BW256" s="138"/>
      <c r="BX256" s="138"/>
      <c r="BY256" s="138"/>
      <c r="BZ256" s="138"/>
    </row>
    <row r="257" spans="1:78" x14ac:dyDescent="0.25">
      <c r="A257" s="138"/>
      <c r="B257" s="138"/>
      <c r="C257" s="138"/>
      <c r="D257" s="138"/>
      <c r="E257" s="138"/>
      <c r="F257" s="138"/>
      <c r="G257" s="138"/>
      <c r="H257" s="138"/>
      <c r="I257" s="138"/>
      <c r="J257" s="138"/>
      <c r="K257" s="138"/>
      <c r="L257" s="138"/>
      <c r="M257" s="138"/>
      <c r="N257" s="138"/>
      <c r="O257" s="138"/>
      <c r="P257" s="138"/>
      <c r="Q257" s="138"/>
      <c r="R257" s="138"/>
      <c r="S257" s="138"/>
      <c r="T257" s="138"/>
      <c r="U257" s="138"/>
      <c r="V257" s="138"/>
      <c r="W257" s="138"/>
      <c r="X257" s="138"/>
      <c r="Y257" s="138"/>
      <c r="Z257" s="138"/>
      <c r="AA257" s="138"/>
      <c r="AB257" s="138"/>
      <c r="AC257" s="138"/>
      <c r="AD257" s="138"/>
      <c r="AE257" s="138"/>
      <c r="AF257" s="138"/>
      <c r="AG257" s="138"/>
      <c r="AH257" s="138"/>
      <c r="AI257" s="138"/>
      <c r="AJ257" s="138"/>
      <c r="AK257" s="138"/>
      <c r="AL257" s="138"/>
      <c r="AM257" s="138"/>
      <c r="AN257" s="138"/>
      <c r="AO257" s="138"/>
      <c r="AP257" s="138"/>
      <c r="AQ257" s="138"/>
      <c r="AR257" s="138"/>
      <c r="AS257" s="138"/>
      <c r="AT257" s="138"/>
      <c r="AU257" s="138"/>
      <c r="AV257" s="138"/>
      <c r="AW257" s="138"/>
      <c r="AX257" s="138"/>
      <c r="AY257" s="138"/>
      <c r="AZ257" s="138"/>
      <c r="BA257" s="138"/>
      <c r="BB257" s="138"/>
      <c r="BC257" s="138"/>
      <c r="BD257" s="138"/>
      <c r="BE257" s="138"/>
      <c r="BF257" s="138"/>
      <c r="BG257" s="138"/>
      <c r="BH257" s="138"/>
      <c r="BI257" s="138"/>
      <c r="BJ257" s="138"/>
      <c r="BK257" s="138"/>
      <c r="BL257" s="138"/>
      <c r="BM257" s="138"/>
      <c r="BN257" s="138"/>
      <c r="BO257" s="138"/>
      <c r="BP257" s="138"/>
      <c r="BQ257" s="138"/>
      <c r="BR257" s="138"/>
      <c r="BS257" s="138"/>
      <c r="BT257" s="138"/>
      <c r="BU257" s="138"/>
      <c r="BV257" s="138"/>
      <c r="BW257" s="138"/>
      <c r="BX257" s="138"/>
      <c r="BY257" s="138"/>
      <c r="BZ257" s="138"/>
    </row>
    <row r="258" spans="1:78" x14ac:dyDescent="0.25">
      <c r="A258" s="138"/>
      <c r="B258" s="138"/>
      <c r="C258" s="138"/>
      <c r="D258" s="138"/>
      <c r="E258" s="138"/>
      <c r="F258" s="138"/>
      <c r="G258" s="138"/>
      <c r="H258" s="138"/>
      <c r="I258" s="138"/>
      <c r="J258" s="138"/>
      <c r="K258" s="138"/>
      <c r="L258" s="138"/>
      <c r="M258" s="138"/>
      <c r="N258" s="138"/>
      <c r="O258" s="138"/>
      <c r="P258" s="138"/>
      <c r="Q258" s="138"/>
      <c r="R258" s="138"/>
      <c r="S258" s="138"/>
      <c r="T258" s="138"/>
      <c r="U258" s="138"/>
      <c r="V258" s="138"/>
      <c r="W258" s="138"/>
      <c r="X258" s="138"/>
      <c r="Y258" s="138"/>
      <c r="Z258" s="138"/>
      <c r="AA258" s="138"/>
      <c r="AB258" s="138"/>
      <c r="AC258" s="138"/>
      <c r="AD258" s="138"/>
      <c r="AE258" s="138"/>
      <c r="AF258" s="138"/>
      <c r="AG258" s="138"/>
      <c r="AH258" s="138"/>
      <c r="AI258" s="138"/>
      <c r="AJ258" s="138"/>
      <c r="AK258" s="138"/>
      <c r="AL258" s="138"/>
      <c r="AM258" s="138"/>
      <c r="AN258" s="138"/>
      <c r="AO258" s="138"/>
      <c r="AP258" s="138"/>
      <c r="AQ258" s="138"/>
      <c r="AR258" s="138"/>
      <c r="AS258" s="138"/>
      <c r="AT258" s="138"/>
      <c r="AU258" s="138"/>
      <c r="AV258" s="138"/>
      <c r="AW258" s="138"/>
      <c r="AX258" s="138"/>
      <c r="AY258" s="138"/>
      <c r="AZ258" s="138"/>
      <c r="BA258" s="138"/>
      <c r="BB258" s="138"/>
      <c r="BC258" s="138"/>
      <c r="BD258" s="138"/>
      <c r="BE258" s="138"/>
      <c r="BF258" s="138"/>
      <c r="BG258" s="138"/>
      <c r="BH258" s="138"/>
      <c r="BI258" s="138"/>
      <c r="BJ258" s="138"/>
      <c r="BK258" s="138"/>
      <c r="BL258" s="138"/>
      <c r="BM258" s="138"/>
      <c r="BN258" s="138"/>
      <c r="BO258" s="138"/>
      <c r="BP258" s="138"/>
      <c r="BQ258" s="138"/>
      <c r="BR258" s="138"/>
      <c r="BS258" s="138"/>
      <c r="BT258" s="138"/>
      <c r="BU258" s="138"/>
      <c r="BV258" s="138"/>
      <c r="BW258" s="138"/>
      <c r="BX258" s="138"/>
      <c r="BY258" s="138"/>
      <c r="BZ258" s="138"/>
    </row>
    <row r="259" spans="1:78" x14ac:dyDescent="0.25">
      <c r="A259" s="138"/>
      <c r="B259" s="138"/>
      <c r="C259" s="138"/>
      <c r="D259" s="138"/>
      <c r="E259" s="138"/>
      <c r="F259" s="138"/>
      <c r="G259" s="138"/>
      <c r="H259" s="138"/>
      <c r="I259" s="138"/>
      <c r="J259" s="138"/>
      <c r="K259" s="138"/>
      <c r="L259" s="138"/>
      <c r="M259" s="138"/>
      <c r="N259" s="138"/>
      <c r="O259" s="138"/>
      <c r="P259" s="138"/>
      <c r="Q259" s="138"/>
      <c r="R259" s="138"/>
      <c r="S259" s="138"/>
      <c r="T259" s="138"/>
      <c r="U259" s="138"/>
      <c r="V259" s="138"/>
      <c r="W259" s="138"/>
      <c r="X259" s="138"/>
      <c r="Y259" s="138"/>
      <c r="Z259" s="138"/>
      <c r="AA259" s="138"/>
      <c r="AB259" s="138"/>
      <c r="AC259" s="138"/>
      <c r="AD259" s="138"/>
      <c r="AE259" s="138"/>
      <c r="AF259" s="138"/>
      <c r="AG259" s="138"/>
      <c r="AH259" s="138"/>
      <c r="AI259" s="138"/>
      <c r="AJ259" s="138"/>
      <c r="AK259" s="138"/>
      <c r="AL259" s="138"/>
      <c r="AM259" s="138"/>
      <c r="AN259" s="138"/>
      <c r="AO259" s="138"/>
      <c r="AP259" s="138"/>
      <c r="AQ259" s="138"/>
      <c r="AR259" s="138"/>
      <c r="AS259" s="138"/>
      <c r="AT259" s="138"/>
      <c r="AU259" s="138"/>
      <c r="AV259" s="138"/>
      <c r="AW259" s="138"/>
      <c r="AX259" s="138"/>
      <c r="AY259" s="138"/>
      <c r="AZ259" s="138"/>
      <c r="BA259" s="138"/>
      <c r="BB259" s="138"/>
      <c r="BC259" s="138"/>
      <c r="BD259" s="138"/>
      <c r="BE259" s="138"/>
      <c r="BF259" s="138"/>
      <c r="BG259" s="138"/>
      <c r="BH259" s="138"/>
      <c r="BI259" s="138"/>
      <c r="BJ259" s="138"/>
      <c r="BK259" s="138"/>
      <c r="BL259" s="138"/>
      <c r="BM259" s="138"/>
      <c r="BN259" s="138"/>
      <c r="BO259" s="138"/>
      <c r="BP259" s="138"/>
      <c r="BQ259" s="138"/>
      <c r="BR259" s="138"/>
      <c r="BS259" s="138"/>
      <c r="BT259" s="138"/>
      <c r="BU259" s="138"/>
      <c r="BV259" s="138"/>
      <c r="BW259" s="138"/>
      <c r="BX259" s="138"/>
      <c r="BY259" s="138"/>
      <c r="BZ259" s="138"/>
    </row>
    <row r="260" spans="1:78" x14ac:dyDescent="0.25">
      <c r="A260" s="138"/>
      <c r="B260" s="138"/>
      <c r="C260" s="138"/>
      <c r="D260" s="138"/>
      <c r="E260" s="138"/>
      <c r="F260" s="138"/>
      <c r="G260" s="138"/>
      <c r="H260" s="138"/>
      <c r="I260" s="138"/>
      <c r="J260" s="138"/>
      <c r="K260" s="138"/>
      <c r="L260" s="138"/>
      <c r="M260" s="138"/>
      <c r="N260" s="138"/>
      <c r="O260" s="138"/>
      <c r="P260" s="138"/>
      <c r="Q260" s="138"/>
      <c r="R260" s="138"/>
      <c r="S260" s="138"/>
      <c r="T260" s="138"/>
      <c r="U260" s="138"/>
      <c r="V260" s="138"/>
      <c r="W260" s="138"/>
      <c r="X260" s="138"/>
      <c r="Y260" s="138"/>
      <c r="Z260" s="138"/>
      <c r="AA260" s="138"/>
      <c r="AB260" s="138"/>
      <c r="AC260" s="138"/>
      <c r="AD260" s="138"/>
      <c r="AE260" s="138"/>
      <c r="AF260" s="138"/>
      <c r="AG260" s="138"/>
      <c r="AH260" s="138"/>
      <c r="AI260" s="138"/>
      <c r="AJ260" s="138"/>
      <c r="AK260" s="138"/>
      <c r="AL260" s="138"/>
      <c r="AM260" s="138"/>
      <c r="AN260" s="138"/>
      <c r="AO260" s="138"/>
      <c r="AP260" s="138"/>
      <c r="AQ260" s="138"/>
      <c r="AR260" s="138"/>
      <c r="AS260" s="138"/>
      <c r="AT260" s="138"/>
      <c r="AU260" s="138"/>
      <c r="AV260" s="138"/>
      <c r="AW260" s="138"/>
      <c r="AX260" s="138"/>
      <c r="AY260" s="138"/>
      <c r="AZ260" s="138"/>
      <c r="BA260" s="138"/>
      <c r="BB260" s="138"/>
      <c r="BC260" s="138"/>
      <c r="BD260" s="138"/>
      <c r="BE260" s="138"/>
      <c r="BF260" s="138"/>
      <c r="BG260" s="138"/>
      <c r="BH260" s="138"/>
      <c r="BI260" s="138"/>
      <c r="BJ260" s="138"/>
      <c r="BK260" s="138"/>
      <c r="BL260" s="138"/>
      <c r="BM260" s="138"/>
      <c r="BN260" s="138"/>
      <c r="BO260" s="138"/>
      <c r="BP260" s="138"/>
      <c r="BQ260" s="138"/>
      <c r="BR260" s="138"/>
      <c r="BS260" s="138"/>
      <c r="BT260" s="138"/>
      <c r="BU260" s="138"/>
      <c r="BV260" s="138"/>
      <c r="BW260" s="138"/>
      <c r="BX260" s="138"/>
      <c r="BY260" s="138"/>
      <c r="BZ260" s="138"/>
    </row>
    <row r="261" spans="1:78" x14ac:dyDescent="0.25">
      <c r="A261" s="138"/>
      <c r="B261" s="138"/>
      <c r="C261" s="138"/>
      <c r="D261" s="138"/>
      <c r="E261" s="138"/>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138"/>
      <c r="AB261" s="138"/>
      <c r="AC261" s="138"/>
      <c r="AD261" s="138"/>
      <c r="AE261" s="138"/>
      <c r="AF261" s="138"/>
      <c r="AG261" s="138"/>
      <c r="AH261" s="138"/>
      <c r="AI261" s="138"/>
      <c r="AJ261" s="138"/>
      <c r="AK261" s="138"/>
      <c r="AL261" s="138"/>
      <c r="AM261" s="138"/>
      <c r="AN261" s="138"/>
      <c r="AO261" s="138"/>
      <c r="AP261" s="138"/>
      <c r="AQ261" s="138"/>
      <c r="AR261" s="138"/>
      <c r="AS261" s="138"/>
      <c r="AT261" s="138"/>
      <c r="AU261" s="138"/>
      <c r="AV261" s="138"/>
      <c r="AW261" s="138"/>
      <c r="AX261" s="138"/>
      <c r="AY261" s="138"/>
      <c r="AZ261" s="138"/>
      <c r="BA261" s="138"/>
      <c r="BB261" s="138"/>
      <c r="BC261" s="138"/>
      <c r="BD261" s="138"/>
      <c r="BE261" s="138"/>
      <c r="BF261" s="138"/>
      <c r="BG261" s="138"/>
      <c r="BH261" s="138"/>
      <c r="BI261" s="138"/>
      <c r="BJ261" s="138"/>
      <c r="BK261" s="138"/>
      <c r="BL261" s="138"/>
      <c r="BM261" s="138"/>
      <c r="BN261" s="138"/>
      <c r="BO261" s="138"/>
      <c r="BP261" s="138"/>
      <c r="BQ261" s="138"/>
      <c r="BR261" s="138"/>
      <c r="BS261" s="138"/>
      <c r="BT261" s="138"/>
      <c r="BU261" s="138"/>
      <c r="BV261" s="138"/>
      <c r="BW261" s="138"/>
      <c r="BX261" s="138"/>
      <c r="BY261" s="138"/>
      <c r="BZ261" s="138"/>
    </row>
    <row r="262" spans="1:78" x14ac:dyDescent="0.25">
      <c r="A262" s="138"/>
      <c r="B262" s="138"/>
      <c r="C262" s="138"/>
      <c r="D262" s="138"/>
      <c r="E262" s="138"/>
      <c r="F262" s="138"/>
      <c r="G262" s="138"/>
      <c r="H262" s="138"/>
      <c r="I262" s="138"/>
      <c r="J262" s="138"/>
      <c r="K262" s="138"/>
      <c r="L262" s="138"/>
      <c r="M262" s="138"/>
      <c r="N262" s="138"/>
      <c r="O262" s="138"/>
      <c r="P262" s="138"/>
      <c r="Q262" s="138"/>
      <c r="R262" s="138"/>
      <c r="S262" s="138"/>
      <c r="T262" s="138"/>
      <c r="U262" s="138"/>
      <c r="V262" s="138"/>
      <c r="W262" s="138"/>
      <c r="X262" s="138"/>
      <c r="Y262" s="138"/>
      <c r="Z262" s="138"/>
      <c r="AA262" s="138"/>
      <c r="AB262" s="138"/>
      <c r="AC262" s="138"/>
      <c r="AD262" s="138"/>
      <c r="AE262" s="138"/>
      <c r="AF262" s="138"/>
      <c r="AG262" s="138"/>
      <c r="AH262" s="138"/>
      <c r="AI262" s="138"/>
      <c r="AJ262" s="138"/>
      <c r="AK262" s="138"/>
      <c r="AL262" s="138"/>
      <c r="AM262" s="138"/>
      <c r="AN262" s="138"/>
      <c r="AO262" s="138"/>
      <c r="AP262" s="138"/>
      <c r="AQ262" s="138"/>
      <c r="AR262" s="138"/>
      <c r="AS262" s="138"/>
      <c r="AT262" s="138"/>
      <c r="AU262" s="138"/>
      <c r="AV262" s="138"/>
      <c r="AW262" s="138"/>
      <c r="AX262" s="138"/>
      <c r="AY262" s="138"/>
      <c r="AZ262" s="138"/>
      <c r="BA262" s="138"/>
      <c r="BB262" s="138"/>
      <c r="BC262" s="138"/>
      <c r="BD262" s="138"/>
      <c r="BE262" s="138"/>
      <c r="BF262" s="138"/>
      <c r="BG262" s="138"/>
      <c r="BH262" s="138"/>
      <c r="BI262" s="138"/>
      <c r="BJ262" s="138"/>
      <c r="BK262" s="138"/>
      <c r="BL262" s="138"/>
      <c r="BM262" s="138"/>
      <c r="BN262" s="138"/>
      <c r="BO262" s="138"/>
      <c r="BP262" s="138"/>
      <c r="BQ262" s="138"/>
      <c r="BR262" s="138"/>
      <c r="BS262" s="138"/>
      <c r="BT262" s="138"/>
      <c r="BU262" s="138"/>
      <c r="BV262" s="138"/>
      <c r="BW262" s="138"/>
      <c r="BX262" s="138"/>
      <c r="BY262" s="138"/>
      <c r="BZ262" s="138"/>
    </row>
    <row r="263" spans="1:78" x14ac:dyDescent="0.25">
      <c r="A263" s="138"/>
      <c r="B263" s="138"/>
      <c r="C263" s="138"/>
      <c r="D263" s="138"/>
      <c r="E263" s="138"/>
      <c r="F263" s="138"/>
      <c r="G263" s="138"/>
      <c r="H263" s="138"/>
      <c r="I263" s="138"/>
      <c r="J263" s="138"/>
      <c r="K263" s="138"/>
      <c r="L263" s="138"/>
      <c r="M263" s="138"/>
      <c r="N263" s="138"/>
      <c r="O263" s="138"/>
      <c r="P263" s="138"/>
      <c r="Q263" s="138"/>
      <c r="R263" s="138"/>
      <c r="S263" s="138"/>
      <c r="T263" s="138"/>
      <c r="U263" s="138"/>
      <c r="V263" s="138"/>
      <c r="W263" s="138"/>
      <c r="X263" s="138"/>
      <c r="Y263" s="138"/>
      <c r="Z263" s="138"/>
      <c r="AA263" s="138"/>
      <c r="AB263" s="138"/>
      <c r="AC263" s="138"/>
      <c r="AD263" s="138"/>
      <c r="AE263" s="138"/>
      <c r="AF263" s="138"/>
      <c r="AG263" s="138"/>
      <c r="AH263" s="138"/>
      <c r="AI263" s="138"/>
      <c r="AJ263" s="138"/>
      <c r="AK263" s="138"/>
      <c r="AL263" s="138"/>
      <c r="AM263" s="138"/>
      <c r="AN263" s="138"/>
      <c r="AO263" s="138"/>
      <c r="AP263" s="138"/>
      <c r="AQ263" s="138"/>
      <c r="AR263" s="138"/>
      <c r="AS263" s="138"/>
      <c r="AT263" s="138"/>
      <c r="AU263" s="138"/>
      <c r="AV263" s="138"/>
      <c r="AW263" s="138"/>
      <c r="AX263" s="138"/>
      <c r="AY263" s="138"/>
      <c r="AZ263" s="138"/>
      <c r="BA263" s="138"/>
      <c r="BB263" s="138"/>
      <c r="BC263" s="138"/>
      <c r="BD263" s="138"/>
      <c r="BE263" s="138"/>
      <c r="BF263" s="138"/>
      <c r="BG263" s="138"/>
      <c r="BH263" s="138"/>
      <c r="BI263" s="138"/>
      <c r="BJ263" s="138"/>
      <c r="BK263" s="138"/>
      <c r="BL263" s="138"/>
      <c r="BM263" s="138"/>
      <c r="BN263" s="138"/>
      <c r="BO263" s="138"/>
      <c r="BP263" s="138"/>
      <c r="BQ263" s="138"/>
      <c r="BR263" s="138"/>
      <c r="BS263" s="138"/>
      <c r="BT263" s="138"/>
      <c r="BU263" s="138"/>
      <c r="BV263" s="138"/>
      <c r="BW263" s="138"/>
      <c r="BX263" s="138"/>
      <c r="BY263" s="138"/>
      <c r="BZ263" s="138"/>
    </row>
    <row r="264" spans="1:78" x14ac:dyDescent="0.25">
      <c r="A264" s="138"/>
      <c r="B264" s="138"/>
      <c r="C264" s="138"/>
      <c r="D264" s="138"/>
      <c r="E264" s="138"/>
      <c r="F264" s="138"/>
      <c r="G264" s="138"/>
      <c r="H264" s="138"/>
      <c r="I264" s="138"/>
      <c r="J264" s="138"/>
      <c r="K264" s="138"/>
      <c r="L264" s="138"/>
      <c r="M264" s="138"/>
      <c r="N264" s="138"/>
      <c r="O264" s="138"/>
      <c r="P264" s="138"/>
      <c r="Q264" s="138"/>
      <c r="R264" s="138"/>
      <c r="S264" s="138"/>
      <c r="T264" s="138"/>
      <c r="U264" s="138"/>
      <c r="V264" s="138"/>
      <c r="W264" s="138"/>
      <c r="X264" s="138"/>
      <c r="Y264" s="138"/>
      <c r="Z264" s="138"/>
      <c r="AA264" s="138"/>
      <c r="AB264" s="138"/>
      <c r="AC264" s="138"/>
      <c r="AD264" s="138"/>
      <c r="AE264" s="138"/>
      <c r="AF264" s="138"/>
      <c r="AG264" s="138"/>
      <c r="AH264" s="138"/>
      <c r="AI264" s="138"/>
      <c r="AJ264" s="138"/>
      <c r="AK264" s="138"/>
      <c r="AL264" s="138"/>
      <c r="AM264" s="138"/>
      <c r="AN264" s="138"/>
      <c r="AO264" s="138"/>
      <c r="AP264" s="138"/>
      <c r="AQ264" s="138"/>
      <c r="AR264" s="138"/>
      <c r="AS264" s="138"/>
      <c r="AT264" s="138"/>
      <c r="AU264" s="138"/>
      <c r="AV264" s="138"/>
      <c r="AW264" s="138"/>
      <c r="AX264" s="138"/>
      <c r="AY264" s="138"/>
      <c r="AZ264" s="138"/>
      <c r="BA264" s="138"/>
      <c r="BB264" s="138"/>
      <c r="BC264" s="138"/>
      <c r="BD264" s="138"/>
      <c r="BE264" s="138"/>
      <c r="BF264" s="138"/>
      <c r="BG264" s="138"/>
      <c r="BH264" s="138"/>
      <c r="BI264" s="138"/>
      <c r="BJ264" s="138"/>
      <c r="BK264" s="138"/>
      <c r="BL264" s="138"/>
      <c r="BM264" s="138"/>
      <c r="BN264" s="138"/>
      <c r="BO264" s="138"/>
      <c r="BP264" s="138"/>
      <c r="BQ264" s="138"/>
      <c r="BR264" s="138"/>
      <c r="BS264" s="138"/>
      <c r="BT264" s="138"/>
      <c r="BU264" s="138"/>
      <c r="BV264" s="138"/>
      <c r="BW264" s="138"/>
      <c r="BX264" s="138"/>
      <c r="BY264" s="138"/>
      <c r="BZ264" s="138"/>
    </row>
    <row r="265" spans="1:78" x14ac:dyDescent="0.25">
      <c r="A265" s="138"/>
      <c r="B265" s="138"/>
      <c r="C265" s="138"/>
      <c r="D265" s="138"/>
      <c r="E265" s="138"/>
      <c r="F265" s="138"/>
      <c r="G265" s="138"/>
      <c r="H265" s="138"/>
      <c r="I265" s="138"/>
      <c r="J265" s="138"/>
      <c r="K265" s="138"/>
      <c r="L265" s="138"/>
      <c r="M265" s="138"/>
      <c r="N265" s="138"/>
      <c r="O265" s="138"/>
      <c r="P265" s="138"/>
      <c r="Q265" s="138"/>
      <c r="R265" s="138"/>
      <c r="S265" s="138"/>
      <c r="T265" s="138"/>
      <c r="U265" s="138"/>
      <c r="V265" s="138"/>
      <c r="W265" s="138"/>
      <c r="X265" s="138"/>
      <c r="Y265" s="138"/>
      <c r="Z265" s="138"/>
      <c r="AA265" s="138"/>
      <c r="AB265" s="138"/>
      <c r="AC265" s="138"/>
      <c r="AD265" s="138"/>
      <c r="AE265" s="138"/>
      <c r="AF265" s="138"/>
      <c r="AG265" s="138"/>
      <c r="AH265" s="138"/>
      <c r="AI265" s="138"/>
      <c r="AJ265" s="138"/>
      <c r="AK265" s="138"/>
      <c r="AL265" s="138"/>
      <c r="AM265" s="138"/>
      <c r="AN265" s="138"/>
      <c r="AO265" s="138"/>
      <c r="AP265" s="138"/>
      <c r="AQ265" s="138"/>
      <c r="AR265" s="138"/>
      <c r="AS265" s="138"/>
      <c r="AT265" s="138"/>
      <c r="AU265" s="138"/>
      <c r="AV265" s="138"/>
      <c r="AW265" s="138"/>
      <c r="AX265" s="138"/>
      <c r="AY265" s="138"/>
      <c r="AZ265" s="138"/>
      <c r="BA265" s="138"/>
      <c r="BB265" s="138"/>
      <c r="BC265" s="138"/>
      <c r="BD265" s="138"/>
      <c r="BE265" s="138"/>
      <c r="BF265" s="138"/>
      <c r="BG265" s="138"/>
      <c r="BH265" s="138"/>
      <c r="BI265" s="138"/>
      <c r="BJ265" s="138"/>
      <c r="BK265" s="138"/>
      <c r="BL265" s="138"/>
      <c r="BM265" s="138"/>
      <c r="BN265" s="138"/>
      <c r="BO265" s="138"/>
      <c r="BP265" s="138"/>
      <c r="BQ265" s="138"/>
      <c r="BR265" s="138"/>
      <c r="BS265" s="138"/>
      <c r="BT265" s="138"/>
      <c r="BU265" s="138"/>
      <c r="BV265" s="138"/>
      <c r="BW265" s="138"/>
      <c r="BX265" s="138"/>
      <c r="BY265" s="138"/>
      <c r="BZ265" s="138"/>
    </row>
    <row r="266" spans="1:78" x14ac:dyDescent="0.25">
      <c r="A266" s="138"/>
      <c r="B266" s="138"/>
      <c r="C266" s="138"/>
      <c r="D266" s="138"/>
      <c r="E266" s="138"/>
      <c r="F266" s="138"/>
      <c r="G266" s="138"/>
      <c r="H266" s="138"/>
      <c r="I266" s="138"/>
      <c r="J266" s="138"/>
      <c r="K266" s="138"/>
      <c r="L266" s="138"/>
      <c r="M266" s="138"/>
      <c r="N266" s="138"/>
      <c r="O266" s="138"/>
      <c r="P266" s="138"/>
      <c r="Q266" s="138"/>
      <c r="R266" s="138"/>
      <c r="S266" s="138"/>
      <c r="T266" s="138"/>
      <c r="U266" s="138"/>
      <c r="V266" s="138"/>
      <c r="W266" s="138"/>
      <c r="X266" s="138"/>
      <c r="Y266" s="138"/>
      <c r="Z266" s="138"/>
      <c r="AA266" s="138"/>
      <c r="AB266" s="138"/>
      <c r="AC266" s="138"/>
      <c r="AD266" s="138"/>
      <c r="AE266" s="138"/>
      <c r="AF266" s="138"/>
      <c r="AG266" s="138"/>
      <c r="AH266" s="138"/>
      <c r="AI266" s="138"/>
      <c r="AJ266" s="138"/>
      <c r="AK266" s="138"/>
      <c r="AL266" s="138"/>
      <c r="AM266" s="138"/>
      <c r="AN266" s="138"/>
      <c r="AO266" s="138"/>
      <c r="AP266" s="138"/>
      <c r="AQ266" s="138"/>
      <c r="AR266" s="138"/>
      <c r="AS266" s="138"/>
      <c r="AT266" s="138"/>
      <c r="AU266" s="138"/>
      <c r="AV266" s="138"/>
      <c r="AW266" s="138"/>
      <c r="AX266" s="138"/>
      <c r="AY266" s="138"/>
      <c r="AZ266" s="138"/>
      <c r="BA266" s="138"/>
      <c r="BB266" s="138"/>
      <c r="BC266" s="138"/>
      <c r="BD266" s="138"/>
      <c r="BE266" s="138"/>
      <c r="BF266" s="138"/>
      <c r="BG266" s="138"/>
      <c r="BH266" s="138"/>
      <c r="BI266" s="138"/>
      <c r="BJ266" s="138"/>
      <c r="BK266" s="138"/>
      <c r="BL266" s="138"/>
      <c r="BM266" s="138"/>
      <c r="BN266" s="138"/>
      <c r="BO266" s="138"/>
      <c r="BP266" s="138"/>
      <c r="BQ266" s="138"/>
      <c r="BR266" s="138"/>
      <c r="BS266" s="138"/>
      <c r="BT266" s="138"/>
      <c r="BU266" s="138"/>
      <c r="BV266" s="138"/>
      <c r="BW266" s="138"/>
      <c r="BX266" s="138"/>
      <c r="BY266" s="138"/>
      <c r="BZ266" s="138"/>
    </row>
    <row r="267" spans="1:78" x14ac:dyDescent="0.25">
      <c r="A267" s="138"/>
      <c r="B267" s="138"/>
      <c r="C267" s="138"/>
      <c r="D267" s="138"/>
      <c r="E267" s="138"/>
      <c r="F267" s="138"/>
      <c r="G267" s="138"/>
      <c r="H267" s="138"/>
      <c r="I267" s="138"/>
      <c r="J267" s="138"/>
      <c r="K267" s="138"/>
      <c r="L267" s="138"/>
      <c r="M267" s="138"/>
      <c r="N267" s="138"/>
      <c r="O267" s="138"/>
      <c r="P267" s="138"/>
      <c r="Q267" s="138"/>
      <c r="R267" s="138"/>
      <c r="S267" s="138"/>
      <c r="T267" s="138"/>
      <c r="U267" s="138"/>
      <c r="V267" s="138"/>
      <c r="W267" s="138"/>
      <c r="X267" s="138"/>
      <c r="Y267" s="138"/>
      <c r="Z267" s="138"/>
      <c r="AA267" s="138"/>
      <c r="AB267" s="138"/>
      <c r="AC267" s="138"/>
      <c r="AD267" s="138"/>
      <c r="AE267" s="138"/>
      <c r="AF267" s="138"/>
      <c r="AG267" s="138"/>
      <c r="AH267" s="138"/>
      <c r="AI267" s="138"/>
      <c r="AJ267" s="138"/>
      <c r="AK267" s="138"/>
      <c r="AL267" s="138"/>
      <c r="AM267" s="138"/>
      <c r="AN267" s="138"/>
      <c r="AO267" s="138"/>
      <c r="AP267" s="138"/>
      <c r="AQ267" s="138"/>
      <c r="AR267" s="138"/>
      <c r="AS267" s="138"/>
      <c r="AT267" s="138"/>
      <c r="AU267" s="138"/>
      <c r="AV267" s="138"/>
      <c r="AW267" s="138"/>
      <c r="AX267" s="138"/>
      <c r="AY267" s="138"/>
      <c r="AZ267" s="138"/>
      <c r="BA267" s="138"/>
      <c r="BB267" s="138"/>
      <c r="BC267" s="138"/>
      <c r="BD267" s="138"/>
      <c r="BE267" s="138"/>
      <c r="BF267" s="138"/>
      <c r="BG267" s="138"/>
      <c r="BH267" s="138"/>
      <c r="BI267" s="138"/>
      <c r="BJ267" s="138"/>
      <c r="BK267" s="138"/>
      <c r="BL267" s="138"/>
      <c r="BM267" s="138"/>
      <c r="BN267" s="138"/>
      <c r="BO267" s="138"/>
      <c r="BP267" s="138"/>
      <c r="BQ267" s="138"/>
      <c r="BR267" s="138"/>
      <c r="BS267" s="138"/>
      <c r="BT267" s="138"/>
      <c r="BU267" s="138"/>
      <c r="BV267" s="138"/>
      <c r="BW267" s="138"/>
      <c r="BX267" s="138"/>
      <c r="BY267" s="138"/>
      <c r="BZ267" s="138"/>
    </row>
    <row r="268" spans="1:78" x14ac:dyDescent="0.25">
      <c r="A268" s="138"/>
      <c r="B268" s="138"/>
      <c r="C268" s="138"/>
      <c r="D268" s="138"/>
      <c r="E268" s="138"/>
      <c r="F268" s="138"/>
      <c r="G268" s="138"/>
      <c r="H268" s="138"/>
      <c r="I268" s="138"/>
      <c r="J268" s="138"/>
      <c r="K268" s="138"/>
      <c r="L268" s="138"/>
      <c r="M268" s="138"/>
      <c r="N268" s="138"/>
      <c r="O268" s="138"/>
      <c r="P268" s="138"/>
      <c r="Q268" s="138"/>
      <c r="R268" s="138"/>
      <c r="S268" s="138"/>
      <c r="T268" s="138"/>
      <c r="U268" s="138"/>
      <c r="V268" s="138"/>
      <c r="W268" s="138"/>
      <c r="X268" s="138"/>
      <c r="Y268" s="138"/>
      <c r="Z268" s="138"/>
      <c r="AA268" s="138"/>
      <c r="AB268" s="138"/>
      <c r="AC268" s="138"/>
      <c r="AD268" s="138"/>
      <c r="AE268" s="138"/>
      <c r="AF268" s="138"/>
      <c r="AG268" s="138"/>
      <c r="AH268" s="138"/>
      <c r="AI268" s="138"/>
      <c r="AJ268" s="138"/>
      <c r="AK268" s="138"/>
      <c r="AL268" s="138"/>
      <c r="AM268" s="138"/>
      <c r="AN268" s="138"/>
      <c r="AO268" s="138"/>
      <c r="AP268" s="138"/>
      <c r="AQ268" s="138"/>
      <c r="AR268" s="138"/>
      <c r="AS268" s="138"/>
      <c r="AT268" s="138"/>
      <c r="AU268" s="138"/>
      <c r="AV268" s="138"/>
      <c r="AW268" s="138"/>
      <c r="AX268" s="138"/>
      <c r="AY268" s="138"/>
      <c r="AZ268" s="138"/>
      <c r="BA268" s="138"/>
      <c r="BB268" s="138"/>
      <c r="BC268" s="138"/>
      <c r="BD268" s="138"/>
      <c r="BE268" s="138"/>
      <c r="BF268" s="138"/>
      <c r="BG268" s="138"/>
      <c r="BH268" s="138"/>
      <c r="BI268" s="138"/>
      <c r="BJ268" s="138"/>
      <c r="BK268" s="138"/>
      <c r="BL268" s="138"/>
      <c r="BM268" s="138"/>
      <c r="BN268" s="138"/>
      <c r="BO268" s="138"/>
      <c r="BP268" s="138"/>
      <c r="BQ268" s="138"/>
      <c r="BR268" s="138"/>
      <c r="BS268" s="138"/>
      <c r="BT268" s="138"/>
      <c r="BU268" s="138"/>
      <c r="BV268" s="138"/>
      <c r="BW268" s="138"/>
      <c r="BX268" s="138"/>
      <c r="BY268" s="138"/>
      <c r="BZ268" s="138"/>
    </row>
    <row r="269" spans="1:78" x14ac:dyDescent="0.25">
      <c r="A269" s="138"/>
      <c r="B269" s="138"/>
      <c r="C269" s="138"/>
      <c r="D269" s="138"/>
      <c r="E269" s="138"/>
      <c r="F269" s="138"/>
      <c r="G269" s="138"/>
      <c r="H269" s="138"/>
      <c r="I269" s="138"/>
      <c r="J269" s="138"/>
      <c r="K269" s="138"/>
      <c r="L269" s="138"/>
      <c r="M269" s="138"/>
      <c r="N269" s="138"/>
      <c r="O269" s="138"/>
      <c r="P269" s="138"/>
      <c r="Q269" s="138"/>
      <c r="R269" s="138"/>
      <c r="S269" s="138"/>
      <c r="T269" s="138"/>
      <c r="U269" s="138"/>
      <c r="V269" s="138"/>
      <c r="W269" s="138"/>
      <c r="X269" s="138"/>
      <c r="Y269" s="138"/>
      <c r="Z269" s="138"/>
      <c r="AA269" s="138"/>
      <c r="AB269" s="138"/>
      <c r="AC269" s="138"/>
      <c r="AD269" s="138"/>
      <c r="AE269" s="138"/>
      <c r="AF269" s="138"/>
      <c r="AG269" s="138"/>
      <c r="AH269" s="138"/>
      <c r="AI269" s="138"/>
      <c r="AJ269" s="138"/>
      <c r="AK269" s="138"/>
      <c r="AL269" s="138"/>
      <c r="AM269" s="138"/>
      <c r="AN269" s="138"/>
      <c r="AO269" s="138"/>
      <c r="AP269" s="138"/>
      <c r="AQ269" s="138"/>
      <c r="AR269" s="138"/>
      <c r="AS269" s="138"/>
      <c r="AT269" s="138"/>
      <c r="AU269" s="138"/>
      <c r="AV269" s="138"/>
      <c r="AW269" s="138"/>
      <c r="AX269" s="138"/>
      <c r="AY269" s="138"/>
      <c r="AZ269" s="138"/>
      <c r="BA269" s="138"/>
      <c r="BB269" s="138"/>
      <c r="BC269" s="138"/>
      <c r="BD269" s="138"/>
      <c r="BE269" s="138"/>
      <c r="BF269" s="138"/>
      <c r="BG269" s="138"/>
      <c r="BH269" s="138"/>
      <c r="BI269" s="138"/>
      <c r="BJ269" s="138"/>
      <c r="BK269" s="138"/>
      <c r="BL269" s="138"/>
      <c r="BM269" s="138"/>
      <c r="BN269" s="138"/>
      <c r="BO269" s="138"/>
      <c r="BP269" s="138"/>
      <c r="BQ269" s="138"/>
      <c r="BR269" s="138"/>
      <c r="BS269" s="138"/>
      <c r="BT269" s="138"/>
      <c r="BU269" s="138"/>
      <c r="BV269" s="138"/>
      <c r="BW269" s="138"/>
      <c r="BX269" s="138"/>
      <c r="BY269" s="138"/>
      <c r="BZ269" s="138"/>
    </row>
    <row r="270" spans="1:78" x14ac:dyDescent="0.25">
      <c r="A270" s="138"/>
      <c r="B270" s="138"/>
      <c r="C270" s="138"/>
      <c r="D270" s="138"/>
      <c r="E270" s="138"/>
      <c r="F270" s="138"/>
      <c r="G270" s="138"/>
      <c r="H270" s="138"/>
      <c r="I270" s="138"/>
      <c r="J270" s="138"/>
      <c r="K270" s="138"/>
      <c r="L270" s="138"/>
      <c r="M270" s="138"/>
      <c r="N270" s="138"/>
      <c r="O270" s="138"/>
      <c r="P270" s="138"/>
      <c r="Q270" s="138"/>
      <c r="R270" s="138"/>
      <c r="S270" s="138"/>
      <c r="T270" s="138"/>
      <c r="U270" s="138"/>
      <c r="V270" s="138"/>
      <c r="W270" s="138"/>
      <c r="X270" s="138"/>
      <c r="Y270" s="138"/>
      <c r="Z270" s="138"/>
      <c r="AA270" s="138"/>
      <c r="AB270" s="138"/>
      <c r="AC270" s="138"/>
      <c r="AD270" s="138"/>
      <c r="AE270" s="138"/>
      <c r="AF270" s="138"/>
      <c r="AG270" s="138"/>
      <c r="AH270" s="138"/>
      <c r="AI270" s="138"/>
      <c r="AJ270" s="138"/>
      <c r="AK270" s="138"/>
      <c r="AL270" s="138"/>
      <c r="AM270" s="138"/>
      <c r="AN270" s="138"/>
      <c r="AO270" s="138"/>
      <c r="AP270" s="138"/>
      <c r="AQ270" s="138"/>
      <c r="AR270" s="138"/>
      <c r="AS270" s="138"/>
      <c r="AT270" s="138"/>
      <c r="AU270" s="138"/>
      <c r="AV270" s="138"/>
      <c r="AW270" s="138"/>
      <c r="AX270" s="138"/>
      <c r="AY270" s="138"/>
      <c r="AZ270" s="138"/>
      <c r="BA270" s="138"/>
      <c r="BB270" s="138"/>
      <c r="BC270" s="138"/>
      <c r="BD270" s="138"/>
      <c r="BE270" s="138"/>
      <c r="BF270" s="138"/>
      <c r="BG270" s="138"/>
      <c r="BH270" s="138"/>
      <c r="BI270" s="138"/>
      <c r="BJ270" s="138"/>
      <c r="BK270" s="138"/>
      <c r="BL270" s="138"/>
      <c r="BM270" s="138"/>
      <c r="BN270" s="138"/>
      <c r="BO270" s="138"/>
      <c r="BP270" s="138"/>
      <c r="BQ270" s="138"/>
      <c r="BR270" s="138"/>
      <c r="BS270" s="138"/>
      <c r="BT270" s="138"/>
      <c r="BU270" s="138"/>
      <c r="BV270" s="138"/>
      <c r="BW270" s="138"/>
      <c r="BX270" s="138"/>
      <c r="BY270" s="138"/>
      <c r="BZ270" s="138"/>
    </row>
    <row r="271" spans="1:78" x14ac:dyDescent="0.25">
      <c r="A271" s="138"/>
      <c r="B271" s="138"/>
      <c r="C271" s="138"/>
      <c r="D271" s="138"/>
      <c r="E271" s="138"/>
      <c r="F271" s="138"/>
      <c r="G271" s="138"/>
      <c r="H271" s="138"/>
      <c r="I271" s="138"/>
      <c r="J271" s="138"/>
      <c r="K271" s="138"/>
      <c r="L271" s="138"/>
      <c r="M271" s="138"/>
      <c r="N271" s="138"/>
      <c r="O271" s="138"/>
      <c r="P271" s="138"/>
      <c r="Q271" s="138"/>
      <c r="R271" s="138"/>
      <c r="S271" s="138"/>
      <c r="T271" s="138"/>
      <c r="U271" s="138"/>
      <c r="V271" s="138"/>
      <c r="W271" s="138"/>
      <c r="X271" s="138"/>
      <c r="Y271" s="138"/>
      <c r="Z271" s="138"/>
      <c r="AA271" s="138"/>
      <c r="AB271" s="138"/>
      <c r="AC271" s="138"/>
      <c r="AD271" s="138"/>
      <c r="AE271" s="138"/>
      <c r="AF271" s="138"/>
      <c r="AG271" s="138"/>
      <c r="AH271" s="138"/>
      <c r="AI271" s="138"/>
      <c r="AJ271" s="138"/>
      <c r="AK271" s="138"/>
      <c r="AL271" s="138"/>
      <c r="AM271" s="138"/>
      <c r="AN271" s="138"/>
      <c r="AO271" s="138"/>
      <c r="AP271" s="138"/>
      <c r="AQ271" s="138"/>
      <c r="AR271" s="138"/>
      <c r="AS271" s="138"/>
      <c r="AT271" s="138"/>
      <c r="AU271" s="138"/>
      <c r="AV271" s="138"/>
      <c r="AW271" s="138"/>
      <c r="AX271" s="138"/>
      <c r="AY271" s="138"/>
      <c r="AZ271" s="138"/>
      <c r="BA271" s="138"/>
      <c r="BB271" s="138"/>
      <c r="BC271" s="138"/>
      <c r="BD271" s="138"/>
      <c r="BE271" s="138"/>
      <c r="BF271" s="138"/>
      <c r="BG271" s="138"/>
      <c r="BH271" s="138"/>
      <c r="BI271" s="138"/>
      <c r="BJ271" s="138"/>
      <c r="BK271" s="138"/>
      <c r="BL271" s="138"/>
      <c r="BM271" s="138"/>
      <c r="BN271" s="138"/>
      <c r="BO271" s="138"/>
      <c r="BP271" s="138"/>
      <c r="BQ271" s="138"/>
      <c r="BR271" s="138"/>
      <c r="BS271" s="138"/>
      <c r="BT271" s="138"/>
      <c r="BU271" s="138"/>
      <c r="BV271" s="138"/>
      <c r="BW271" s="138"/>
      <c r="BX271" s="138"/>
      <c r="BY271" s="138"/>
      <c r="BZ271" s="138"/>
    </row>
    <row r="272" spans="1:78" x14ac:dyDescent="0.25">
      <c r="A272" s="138"/>
      <c r="B272" s="138"/>
      <c r="C272" s="138"/>
      <c r="D272" s="138"/>
      <c r="E272" s="138"/>
      <c r="F272" s="138"/>
      <c r="G272" s="138"/>
      <c r="H272" s="138"/>
      <c r="I272" s="138"/>
      <c r="J272" s="138"/>
      <c r="K272" s="138"/>
      <c r="L272" s="138"/>
      <c r="M272" s="138"/>
      <c r="N272" s="138"/>
      <c r="O272" s="138"/>
      <c r="P272" s="138"/>
      <c r="Q272" s="138"/>
      <c r="R272" s="138"/>
      <c r="S272" s="138"/>
      <c r="T272" s="138"/>
      <c r="U272" s="138"/>
      <c r="V272" s="138"/>
      <c r="W272" s="138"/>
      <c r="X272" s="138"/>
      <c r="Y272" s="138"/>
      <c r="Z272" s="138"/>
      <c r="AA272" s="138"/>
      <c r="AB272" s="138"/>
      <c r="AC272" s="138"/>
      <c r="AD272" s="138"/>
      <c r="AE272" s="138"/>
      <c r="AF272" s="138"/>
      <c r="AG272" s="138"/>
      <c r="AH272" s="138"/>
      <c r="AI272" s="138"/>
      <c r="AJ272" s="138"/>
      <c r="AK272" s="138"/>
      <c r="AL272" s="138"/>
      <c r="AM272" s="138"/>
      <c r="AN272" s="138"/>
      <c r="AO272" s="138"/>
      <c r="AP272" s="138"/>
      <c r="AQ272" s="138"/>
      <c r="AR272" s="138"/>
      <c r="AS272" s="138"/>
      <c r="AT272" s="138"/>
      <c r="AU272" s="138"/>
      <c r="AV272" s="138"/>
      <c r="AW272" s="138"/>
      <c r="AX272" s="138"/>
      <c r="AY272" s="138"/>
      <c r="AZ272" s="138"/>
      <c r="BA272" s="138"/>
      <c r="BB272" s="138"/>
      <c r="BC272" s="138"/>
      <c r="BD272" s="138"/>
      <c r="BE272" s="138"/>
      <c r="BF272" s="138"/>
      <c r="BG272" s="138"/>
      <c r="BH272" s="138"/>
      <c r="BI272" s="138"/>
      <c r="BJ272" s="138"/>
      <c r="BK272" s="138"/>
      <c r="BL272" s="138"/>
      <c r="BM272" s="138"/>
      <c r="BN272" s="138"/>
      <c r="BO272" s="138"/>
      <c r="BP272" s="138"/>
      <c r="BQ272" s="138"/>
      <c r="BR272" s="138"/>
      <c r="BS272" s="138"/>
      <c r="BT272" s="138"/>
      <c r="BU272" s="138"/>
      <c r="BV272" s="138"/>
      <c r="BW272" s="138"/>
      <c r="BX272" s="138"/>
      <c r="BY272" s="138"/>
      <c r="BZ272" s="138"/>
    </row>
    <row r="273" spans="1:78" x14ac:dyDescent="0.25">
      <c r="A273" s="138"/>
      <c r="B273" s="138"/>
      <c r="C273" s="138"/>
      <c r="D273" s="138"/>
      <c r="E273" s="138"/>
      <c r="F273" s="138"/>
      <c r="G273" s="138"/>
      <c r="H273" s="138"/>
      <c r="I273" s="138"/>
      <c r="J273" s="138"/>
      <c r="K273" s="138"/>
      <c r="L273" s="138"/>
      <c r="M273" s="138"/>
      <c r="N273" s="138"/>
      <c r="O273" s="138"/>
      <c r="P273" s="138"/>
      <c r="Q273" s="138"/>
      <c r="R273" s="138"/>
      <c r="S273" s="138"/>
      <c r="T273" s="138"/>
      <c r="U273" s="138"/>
      <c r="V273" s="138"/>
      <c r="W273" s="138"/>
      <c r="X273" s="138"/>
      <c r="Y273" s="138"/>
      <c r="Z273" s="138"/>
      <c r="AA273" s="138"/>
      <c r="AB273" s="138"/>
      <c r="AC273" s="138"/>
      <c r="AD273" s="138"/>
      <c r="AE273" s="138"/>
      <c r="AF273" s="138"/>
      <c r="AG273" s="138"/>
      <c r="AH273" s="138"/>
      <c r="AI273" s="138"/>
      <c r="AJ273" s="138"/>
      <c r="AK273" s="138"/>
      <c r="AL273" s="138"/>
      <c r="AM273" s="138"/>
      <c r="AN273" s="138"/>
      <c r="AO273" s="138"/>
      <c r="AP273" s="138"/>
      <c r="AQ273" s="138"/>
      <c r="AR273" s="138"/>
      <c r="AS273" s="138"/>
      <c r="AT273" s="138"/>
      <c r="AU273" s="138"/>
      <c r="AV273" s="138"/>
      <c r="AW273" s="138"/>
      <c r="AX273" s="138"/>
      <c r="AY273" s="138"/>
      <c r="AZ273" s="138"/>
      <c r="BA273" s="138"/>
      <c r="BB273" s="138"/>
      <c r="BC273" s="138"/>
      <c r="BD273" s="138"/>
      <c r="BE273" s="138"/>
      <c r="BF273" s="138"/>
      <c r="BG273" s="138"/>
      <c r="BH273" s="138"/>
      <c r="BI273" s="138"/>
      <c r="BJ273" s="138"/>
      <c r="BK273" s="138"/>
      <c r="BL273" s="138"/>
      <c r="BM273" s="138"/>
      <c r="BN273" s="138"/>
      <c r="BO273" s="138"/>
      <c r="BP273" s="138"/>
      <c r="BQ273" s="138"/>
      <c r="BR273" s="138"/>
      <c r="BS273" s="138"/>
      <c r="BT273" s="138"/>
      <c r="BU273" s="138"/>
      <c r="BV273" s="138"/>
      <c r="BW273" s="138"/>
      <c r="BX273" s="138"/>
      <c r="BY273" s="138"/>
      <c r="BZ273" s="138"/>
    </row>
    <row r="274" spans="1:78" x14ac:dyDescent="0.25">
      <c r="A274" s="138"/>
      <c r="B274" s="138"/>
      <c r="C274" s="138"/>
      <c r="D274" s="138"/>
      <c r="E274" s="138"/>
      <c r="F274" s="138"/>
      <c r="G274" s="138"/>
      <c r="H274" s="138"/>
      <c r="I274" s="138"/>
      <c r="J274" s="138"/>
      <c r="K274" s="138"/>
      <c r="L274" s="138"/>
      <c r="M274" s="138"/>
      <c r="N274" s="138"/>
      <c r="O274" s="138"/>
      <c r="P274" s="138"/>
      <c r="Q274" s="138"/>
      <c r="R274" s="138"/>
      <c r="S274" s="138"/>
      <c r="T274" s="138"/>
      <c r="U274" s="138"/>
      <c r="V274" s="138"/>
      <c r="W274" s="138"/>
      <c r="X274" s="138"/>
      <c r="Y274" s="138"/>
      <c r="Z274" s="138"/>
      <c r="AA274" s="138"/>
      <c r="AB274" s="138"/>
      <c r="AC274" s="138"/>
      <c r="AD274" s="138"/>
      <c r="AE274" s="138"/>
      <c r="AF274" s="138"/>
      <c r="AG274" s="138"/>
      <c r="AH274" s="138"/>
      <c r="AI274" s="138"/>
      <c r="AJ274" s="138"/>
      <c r="AK274" s="138"/>
      <c r="AL274" s="138"/>
      <c r="AM274" s="138"/>
      <c r="AN274" s="138"/>
      <c r="AO274" s="138"/>
      <c r="AP274" s="138"/>
      <c r="AQ274" s="138"/>
      <c r="AR274" s="138"/>
      <c r="AS274" s="138"/>
      <c r="AT274" s="138"/>
      <c r="AU274" s="138"/>
      <c r="AV274" s="138"/>
      <c r="AW274" s="138"/>
      <c r="AX274" s="138"/>
      <c r="AY274" s="138"/>
      <c r="AZ274" s="138"/>
      <c r="BA274" s="138"/>
      <c r="BB274" s="138"/>
      <c r="BC274" s="138"/>
      <c r="BD274" s="138"/>
      <c r="BE274" s="138"/>
      <c r="BF274" s="138"/>
      <c r="BG274" s="138"/>
      <c r="BH274" s="138"/>
      <c r="BI274" s="138"/>
      <c r="BJ274" s="138"/>
      <c r="BK274" s="138"/>
      <c r="BL274" s="138"/>
      <c r="BM274" s="138"/>
      <c r="BN274" s="138"/>
      <c r="BO274" s="138"/>
      <c r="BP274" s="138"/>
      <c r="BQ274" s="138"/>
      <c r="BR274" s="138"/>
      <c r="BS274" s="138"/>
      <c r="BT274" s="138"/>
      <c r="BU274" s="138"/>
      <c r="BV274" s="138"/>
      <c r="BW274" s="138"/>
      <c r="BX274" s="138"/>
      <c r="BY274" s="138"/>
      <c r="BZ274" s="138"/>
    </row>
    <row r="275" spans="1:78" x14ac:dyDescent="0.25">
      <c r="A275" s="138"/>
      <c r="B275" s="138"/>
      <c r="C275" s="138"/>
      <c r="D275" s="138"/>
      <c r="E275" s="138"/>
      <c r="F275" s="138"/>
      <c r="G275" s="138"/>
      <c r="H275" s="138"/>
      <c r="I275" s="138"/>
      <c r="J275" s="138"/>
      <c r="K275" s="138"/>
      <c r="L275" s="138"/>
      <c r="M275" s="138"/>
      <c r="N275" s="138"/>
      <c r="O275" s="138"/>
      <c r="P275" s="138"/>
      <c r="Q275" s="138"/>
      <c r="R275" s="138"/>
      <c r="S275" s="138"/>
      <c r="T275" s="138"/>
      <c r="U275" s="138"/>
      <c r="V275" s="138"/>
      <c r="W275" s="138"/>
      <c r="X275" s="138"/>
      <c r="Y275" s="138"/>
      <c r="Z275" s="138"/>
      <c r="AA275" s="138"/>
      <c r="AB275" s="138"/>
      <c r="AC275" s="138"/>
      <c r="AD275" s="138"/>
      <c r="AE275" s="138"/>
      <c r="AF275" s="138"/>
      <c r="AG275" s="138"/>
      <c r="AH275" s="138"/>
      <c r="AI275" s="138"/>
      <c r="AJ275" s="138"/>
      <c r="AK275" s="138"/>
      <c r="AL275" s="138"/>
      <c r="AM275" s="138"/>
      <c r="AN275" s="138"/>
      <c r="AO275" s="138"/>
      <c r="AP275" s="138"/>
      <c r="AQ275" s="138"/>
      <c r="AR275" s="138"/>
      <c r="AS275" s="138"/>
      <c r="AT275" s="138"/>
      <c r="AU275" s="138"/>
      <c r="AV275" s="138"/>
      <c r="AW275" s="138"/>
      <c r="AX275" s="138"/>
      <c r="AY275" s="138"/>
      <c r="AZ275" s="138"/>
      <c r="BA275" s="138"/>
      <c r="BB275" s="138"/>
      <c r="BC275" s="138"/>
      <c r="BD275" s="138"/>
      <c r="BE275" s="138"/>
      <c r="BF275" s="138"/>
      <c r="BG275" s="138"/>
      <c r="BH275" s="138"/>
      <c r="BI275" s="138"/>
      <c r="BJ275" s="138"/>
      <c r="BK275" s="138"/>
      <c r="BL275" s="138"/>
      <c r="BM275" s="138"/>
      <c r="BN275" s="138"/>
      <c r="BO275" s="138"/>
      <c r="BP275" s="138"/>
      <c r="BQ275" s="138"/>
      <c r="BR275" s="138"/>
      <c r="BS275" s="138"/>
      <c r="BT275" s="138"/>
      <c r="BU275" s="138"/>
      <c r="BV275" s="138"/>
      <c r="BW275" s="138"/>
      <c r="BX275" s="138"/>
      <c r="BY275" s="138"/>
      <c r="BZ275" s="138"/>
    </row>
    <row r="276" spans="1:78" x14ac:dyDescent="0.25">
      <c r="A276" s="138"/>
      <c r="B276" s="138"/>
      <c r="C276" s="138"/>
      <c r="D276" s="138"/>
      <c r="E276" s="138"/>
      <c r="F276" s="138"/>
      <c r="G276" s="138"/>
      <c r="H276" s="138"/>
      <c r="I276" s="138"/>
      <c r="J276" s="138"/>
      <c r="K276" s="138"/>
      <c r="L276" s="138"/>
      <c r="M276" s="138"/>
      <c r="N276" s="138"/>
      <c r="O276" s="138"/>
      <c r="P276" s="138"/>
      <c r="Q276" s="138"/>
      <c r="R276" s="138"/>
      <c r="S276" s="138"/>
      <c r="T276" s="138"/>
      <c r="U276" s="138"/>
      <c r="V276" s="138"/>
      <c r="W276" s="138"/>
      <c r="X276" s="138"/>
      <c r="Y276" s="138"/>
      <c r="Z276" s="138"/>
      <c r="AA276" s="138"/>
      <c r="AB276" s="138"/>
      <c r="AC276" s="138"/>
      <c r="AD276" s="138"/>
      <c r="AE276" s="138"/>
      <c r="AF276" s="138"/>
      <c r="AG276" s="138"/>
      <c r="AH276" s="138"/>
      <c r="AI276" s="138"/>
      <c r="AJ276" s="138"/>
      <c r="AK276" s="138"/>
      <c r="AL276" s="138"/>
      <c r="AM276" s="138"/>
      <c r="AN276" s="138"/>
      <c r="AO276" s="138"/>
      <c r="AP276" s="138"/>
      <c r="AQ276" s="138"/>
      <c r="AR276" s="138"/>
      <c r="AS276" s="138"/>
      <c r="AT276" s="138"/>
      <c r="AU276" s="138"/>
      <c r="AV276" s="138"/>
      <c r="AW276" s="138"/>
      <c r="AX276" s="138"/>
      <c r="AY276" s="138"/>
      <c r="AZ276" s="138"/>
      <c r="BA276" s="138"/>
      <c r="BB276" s="138"/>
      <c r="BC276" s="138"/>
      <c r="BD276" s="138"/>
      <c r="BE276" s="138"/>
      <c r="BF276" s="138"/>
      <c r="BG276" s="138"/>
      <c r="BH276" s="138"/>
      <c r="BI276" s="138"/>
      <c r="BJ276" s="138"/>
      <c r="BK276" s="138"/>
      <c r="BL276" s="138"/>
      <c r="BM276" s="138"/>
      <c r="BN276" s="138"/>
      <c r="BO276" s="138"/>
      <c r="BP276" s="138"/>
      <c r="BQ276" s="138"/>
      <c r="BR276" s="138"/>
      <c r="BS276" s="138"/>
      <c r="BT276" s="138"/>
      <c r="BU276" s="138"/>
      <c r="BV276" s="138"/>
      <c r="BW276" s="138"/>
      <c r="BX276" s="138"/>
      <c r="BY276" s="138"/>
      <c r="BZ276" s="138"/>
    </row>
    <row r="277" spans="1:78" x14ac:dyDescent="0.25">
      <c r="A277" s="138"/>
      <c r="B277" s="138"/>
      <c r="C277" s="138"/>
      <c r="D277" s="138"/>
      <c r="E277" s="138"/>
      <c r="F277" s="138"/>
      <c r="G277" s="138"/>
      <c r="H277" s="138"/>
      <c r="I277" s="138"/>
      <c r="J277" s="138"/>
      <c r="K277" s="138"/>
      <c r="L277" s="138"/>
      <c r="M277" s="138"/>
      <c r="N277" s="138"/>
      <c r="O277" s="138"/>
      <c r="P277" s="138"/>
      <c r="Q277" s="138"/>
      <c r="R277" s="138"/>
      <c r="S277" s="138"/>
      <c r="T277" s="138"/>
      <c r="U277" s="138"/>
      <c r="V277" s="138"/>
      <c r="W277" s="138"/>
      <c r="X277" s="138"/>
      <c r="Y277" s="138"/>
      <c r="Z277" s="138"/>
      <c r="AA277" s="138"/>
      <c r="AB277" s="138"/>
      <c r="AC277" s="138"/>
      <c r="AD277" s="138"/>
      <c r="AE277" s="138"/>
      <c r="AF277" s="138"/>
      <c r="AG277" s="138"/>
      <c r="AH277" s="138"/>
      <c r="AI277" s="138"/>
      <c r="AJ277" s="138"/>
      <c r="AK277" s="138"/>
      <c r="AL277" s="138"/>
      <c r="AM277" s="138"/>
      <c r="AN277" s="138"/>
      <c r="AO277" s="138"/>
      <c r="AP277" s="138"/>
      <c r="AQ277" s="138"/>
      <c r="AR277" s="138"/>
      <c r="AS277" s="138"/>
      <c r="AT277" s="138"/>
      <c r="AU277" s="138"/>
      <c r="AV277" s="138"/>
      <c r="AW277" s="138"/>
      <c r="AX277" s="138"/>
      <c r="AY277" s="138"/>
      <c r="AZ277" s="138"/>
      <c r="BA277" s="138"/>
      <c r="BB277" s="138"/>
      <c r="BC277" s="138"/>
      <c r="BD277" s="138"/>
      <c r="BE277" s="138"/>
      <c r="BF277" s="138"/>
      <c r="BG277" s="138"/>
      <c r="BH277" s="138"/>
      <c r="BI277" s="138"/>
      <c r="BJ277" s="138"/>
      <c r="BK277" s="138"/>
      <c r="BL277" s="138"/>
      <c r="BM277" s="138"/>
      <c r="BN277" s="138"/>
      <c r="BO277" s="138"/>
      <c r="BP277" s="138"/>
      <c r="BQ277" s="138"/>
      <c r="BR277" s="138"/>
      <c r="BS277" s="138"/>
      <c r="BT277" s="138"/>
      <c r="BU277" s="138"/>
      <c r="BV277" s="138"/>
      <c r="BW277" s="138"/>
      <c r="BX277" s="138"/>
      <c r="BY277" s="138"/>
      <c r="BZ277" s="138"/>
    </row>
    <row r="278" spans="1:78" x14ac:dyDescent="0.25">
      <c r="A278" s="138"/>
      <c r="B278" s="138"/>
      <c r="C278" s="138"/>
      <c r="D278" s="138"/>
      <c r="E278" s="138"/>
      <c r="F278" s="138"/>
      <c r="G278" s="138"/>
      <c r="H278" s="138"/>
      <c r="I278" s="138"/>
      <c r="J278" s="138"/>
      <c r="K278" s="138"/>
      <c r="L278" s="138"/>
      <c r="M278" s="138"/>
      <c r="N278" s="138"/>
      <c r="O278" s="138"/>
      <c r="P278" s="138"/>
      <c r="Q278" s="138"/>
      <c r="R278" s="138"/>
      <c r="S278" s="138"/>
      <c r="T278" s="138"/>
      <c r="U278" s="138"/>
      <c r="V278" s="138"/>
      <c r="W278" s="138"/>
      <c r="X278" s="138"/>
      <c r="Y278" s="138"/>
      <c r="Z278" s="138"/>
      <c r="AA278" s="138"/>
      <c r="AB278" s="138"/>
      <c r="AC278" s="138"/>
      <c r="AD278" s="138"/>
      <c r="AE278" s="138"/>
      <c r="AF278" s="138"/>
      <c r="AG278" s="138"/>
      <c r="AH278" s="138"/>
      <c r="AI278" s="138"/>
      <c r="AJ278" s="138"/>
      <c r="AK278" s="138"/>
      <c r="AL278" s="138"/>
      <c r="AM278" s="138"/>
      <c r="AN278" s="138"/>
      <c r="AO278" s="138"/>
      <c r="AP278" s="138"/>
      <c r="AQ278" s="138"/>
      <c r="AR278" s="138"/>
      <c r="AS278" s="138"/>
      <c r="AT278" s="138"/>
      <c r="AU278" s="138"/>
      <c r="AV278" s="138"/>
      <c r="AW278" s="138"/>
      <c r="AX278" s="138"/>
      <c r="AY278" s="138"/>
      <c r="AZ278" s="138"/>
      <c r="BA278" s="138"/>
      <c r="BB278" s="138"/>
      <c r="BC278" s="138"/>
      <c r="BD278" s="138"/>
      <c r="BE278" s="138"/>
      <c r="BF278" s="138"/>
      <c r="BG278" s="138"/>
      <c r="BH278" s="138"/>
      <c r="BI278" s="138"/>
      <c r="BJ278" s="138"/>
      <c r="BK278" s="138"/>
      <c r="BL278" s="138"/>
      <c r="BM278" s="138"/>
      <c r="BN278" s="138"/>
      <c r="BO278" s="138"/>
      <c r="BP278" s="138"/>
      <c r="BQ278" s="138"/>
      <c r="BR278" s="138"/>
      <c r="BS278" s="138"/>
      <c r="BT278" s="138"/>
      <c r="BU278" s="138"/>
      <c r="BV278" s="138"/>
      <c r="BW278" s="138"/>
      <c r="BX278" s="138"/>
      <c r="BY278" s="138"/>
      <c r="BZ278" s="138"/>
    </row>
    <row r="279" spans="1:78" x14ac:dyDescent="0.25">
      <c r="A279" s="138"/>
      <c r="B279" s="138"/>
      <c r="C279" s="138"/>
      <c r="D279" s="138"/>
      <c r="E279" s="138"/>
      <c r="F279" s="138"/>
      <c r="G279" s="138"/>
      <c r="H279" s="138"/>
      <c r="I279" s="138"/>
      <c r="J279" s="138"/>
      <c r="K279" s="138"/>
      <c r="L279" s="138"/>
      <c r="M279" s="138"/>
      <c r="N279" s="138"/>
      <c r="O279" s="138"/>
      <c r="P279" s="138"/>
      <c r="Q279" s="138"/>
      <c r="R279" s="138"/>
      <c r="S279" s="138"/>
      <c r="T279" s="138"/>
      <c r="U279" s="138"/>
      <c r="V279" s="138"/>
      <c r="W279" s="138"/>
      <c r="X279" s="138"/>
      <c r="Y279" s="138"/>
      <c r="Z279" s="138"/>
      <c r="AA279" s="138"/>
      <c r="AB279" s="138"/>
      <c r="AC279" s="138"/>
      <c r="AD279" s="138"/>
      <c r="AE279" s="138"/>
      <c r="AF279" s="138"/>
      <c r="AG279" s="138"/>
      <c r="AH279" s="138"/>
      <c r="AI279" s="138"/>
      <c r="AJ279" s="138"/>
      <c r="AK279" s="138"/>
      <c r="AL279" s="138"/>
      <c r="AM279" s="138"/>
      <c r="AN279" s="138"/>
      <c r="AO279" s="138"/>
      <c r="AP279" s="138"/>
      <c r="AQ279" s="138"/>
      <c r="AR279" s="138"/>
      <c r="AS279" s="138"/>
      <c r="AT279" s="138"/>
      <c r="AU279" s="138"/>
      <c r="AV279" s="138"/>
      <c r="AW279" s="138"/>
      <c r="AX279" s="138"/>
      <c r="AY279" s="138"/>
      <c r="AZ279" s="138"/>
      <c r="BA279" s="138"/>
      <c r="BB279" s="138"/>
      <c r="BC279" s="138"/>
      <c r="BD279" s="138"/>
      <c r="BE279" s="138"/>
      <c r="BF279" s="138"/>
      <c r="BG279" s="138"/>
      <c r="BH279" s="138"/>
      <c r="BI279" s="138"/>
      <c r="BJ279" s="138"/>
      <c r="BK279" s="138"/>
      <c r="BL279" s="138"/>
      <c r="BM279" s="138"/>
      <c r="BN279" s="138"/>
      <c r="BO279" s="138"/>
      <c r="BP279" s="138"/>
      <c r="BQ279" s="138"/>
      <c r="BR279" s="138"/>
      <c r="BS279" s="138"/>
      <c r="BT279" s="138"/>
      <c r="BU279" s="138"/>
      <c r="BV279" s="138"/>
      <c r="BW279" s="138"/>
      <c r="BX279" s="138"/>
      <c r="BY279" s="138"/>
      <c r="BZ279" s="138"/>
    </row>
    <row r="280" spans="1:78" x14ac:dyDescent="0.25">
      <c r="A280" s="138"/>
      <c r="B280" s="138"/>
      <c r="C280" s="138"/>
      <c r="D280" s="138"/>
      <c r="E280" s="138"/>
      <c r="F280" s="138"/>
      <c r="G280" s="138"/>
      <c r="H280" s="138"/>
      <c r="I280" s="138"/>
      <c r="J280" s="138"/>
      <c r="K280" s="138"/>
      <c r="L280" s="138"/>
      <c r="M280" s="138"/>
      <c r="N280" s="138"/>
      <c r="O280" s="138"/>
      <c r="P280" s="138"/>
      <c r="Q280" s="138"/>
      <c r="R280" s="138"/>
      <c r="S280" s="138"/>
      <c r="T280" s="138"/>
      <c r="U280" s="138"/>
      <c r="V280" s="138"/>
      <c r="W280" s="138"/>
      <c r="X280" s="138"/>
      <c r="Y280" s="138"/>
      <c r="Z280" s="138"/>
      <c r="AA280" s="138"/>
      <c r="AB280" s="138"/>
      <c r="AC280" s="138"/>
      <c r="AD280" s="138"/>
      <c r="AE280" s="138"/>
      <c r="AF280" s="138"/>
      <c r="AG280" s="138"/>
      <c r="AH280" s="138"/>
      <c r="AI280" s="138"/>
      <c r="AJ280" s="138"/>
      <c r="AK280" s="138"/>
      <c r="AL280" s="138"/>
      <c r="AM280" s="138"/>
      <c r="AN280" s="138"/>
      <c r="AO280" s="138"/>
      <c r="AP280" s="138"/>
      <c r="AQ280" s="138"/>
      <c r="AR280" s="138"/>
      <c r="AS280" s="138"/>
      <c r="AT280" s="138"/>
      <c r="AU280" s="138"/>
      <c r="AV280" s="138"/>
      <c r="AW280" s="138"/>
      <c r="AX280" s="138"/>
      <c r="AY280" s="138"/>
      <c r="AZ280" s="138"/>
      <c r="BA280" s="138"/>
      <c r="BB280" s="138"/>
      <c r="BC280" s="138"/>
      <c r="BD280" s="138"/>
      <c r="BE280" s="138"/>
      <c r="BF280" s="138"/>
      <c r="BG280" s="138"/>
      <c r="BH280" s="138"/>
      <c r="BI280" s="138"/>
      <c r="BJ280" s="138"/>
      <c r="BK280" s="138"/>
      <c r="BL280" s="138"/>
      <c r="BM280" s="138"/>
      <c r="BN280" s="138"/>
      <c r="BO280" s="138"/>
      <c r="BP280" s="138"/>
      <c r="BQ280" s="138"/>
      <c r="BR280" s="138"/>
      <c r="BS280" s="138"/>
      <c r="BT280" s="138"/>
      <c r="BU280" s="138"/>
      <c r="BV280" s="138"/>
      <c r="BW280" s="138"/>
      <c r="BX280" s="138"/>
      <c r="BY280" s="138"/>
      <c r="BZ280" s="138"/>
    </row>
    <row r="281" spans="1:78" x14ac:dyDescent="0.25">
      <c r="A281" s="138"/>
      <c r="B281" s="138"/>
      <c r="C281" s="138"/>
      <c r="D281" s="138"/>
      <c r="E281" s="138"/>
      <c r="F281" s="138"/>
      <c r="G281" s="138"/>
      <c r="H281" s="138"/>
      <c r="I281" s="138"/>
      <c r="J281" s="138"/>
      <c r="K281" s="138"/>
      <c r="L281" s="138"/>
      <c r="M281" s="138"/>
      <c r="N281" s="138"/>
      <c r="O281" s="138"/>
      <c r="P281" s="138"/>
      <c r="Q281" s="138"/>
      <c r="R281" s="138"/>
      <c r="S281" s="138"/>
      <c r="T281" s="138"/>
      <c r="U281" s="138"/>
      <c r="V281" s="138"/>
      <c r="W281" s="138"/>
      <c r="X281" s="138"/>
      <c r="Y281" s="138"/>
      <c r="Z281" s="138"/>
      <c r="AA281" s="138"/>
      <c r="AB281" s="138"/>
      <c r="AC281" s="138"/>
      <c r="AD281" s="138"/>
      <c r="AE281" s="138"/>
      <c r="AF281" s="138"/>
      <c r="AG281" s="138"/>
      <c r="AH281" s="138"/>
      <c r="AI281" s="138"/>
      <c r="AJ281" s="138"/>
      <c r="AK281" s="138"/>
      <c r="AL281" s="138"/>
      <c r="AM281" s="138"/>
      <c r="AN281" s="138"/>
      <c r="AO281" s="138"/>
      <c r="AP281" s="138"/>
      <c r="AQ281" s="138"/>
      <c r="AR281" s="138"/>
      <c r="AS281" s="138"/>
      <c r="AT281" s="138"/>
      <c r="AU281" s="138"/>
      <c r="AV281" s="138"/>
      <c r="AW281" s="138"/>
      <c r="AX281" s="138"/>
      <c r="AY281" s="138"/>
      <c r="AZ281" s="138"/>
      <c r="BA281" s="138"/>
      <c r="BB281" s="138"/>
      <c r="BC281" s="138"/>
      <c r="BD281" s="138"/>
      <c r="BE281" s="138"/>
      <c r="BF281" s="138"/>
      <c r="BG281" s="138"/>
      <c r="BH281" s="138"/>
      <c r="BI281" s="138"/>
      <c r="BJ281" s="138"/>
      <c r="BK281" s="138"/>
      <c r="BL281" s="138"/>
      <c r="BM281" s="138"/>
      <c r="BN281" s="138"/>
      <c r="BO281" s="138"/>
      <c r="BP281" s="138"/>
      <c r="BQ281" s="138"/>
      <c r="BR281" s="138"/>
      <c r="BS281" s="138"/>
      <c r="BT281" s="138"/>
      <c r="BU281" s="138"/>
      <c r="BV281" s="138"/>
      <c r="BW281" s="138"/>
      <c r="BX281" s="138"/>
      <c r="BY281" s="138"/>
      <c r="BZ281" s="138"/>
    </row>
    <row r="282" spans="1:78" x14ac:dyDescent="0.25">
      <c r="A282" s="138"/>
      <c r="B282" s="138"/>
      <c r="C282" s="138"/>
      <c r="D282" s="138"/>
      <c r="E282" s="138"/>
      <c r="F282" s="138"/>
      <c r="G282" s="138"/>
      <c r="H282" s="138"/>
      <c r="I282" s="138"/>
      <c r="J282" s="138"/>
      <c r="K282" s="138"/>
      <c r="L282" s="138"/>
      <c r="M282" s="138"/>
      <c r="N282" s="138"/>
      <c r="O282" s="138"/>
      <c r="P282" s="138"/>
      <c r="Q282" s="138"/>
      <c r="R282" s="138"/>
      <c r="S282" s="138"/>
      <c r="T282" s="138"/>
      <c r="U282" s="138"/>
      <c r="V282" s="138"/>
      <c r="W282" s="138"/>
      <c r="X282" s="138"/>
      <c r="Y282" s="138"/>
      <c r="Z282" s="138"/>
      <c r="AA282" s="138"/>
      <c r="AB282" s="138"/>
      <c r="AC282" s="138"/>
      <c r="AD282" s="138"/>
      <c r="AE282" s="138"/>
      <c r="AF282" s="138"/>
      <c r="AG282" s="138"/>
      <c r="AH282" s="138"/>
      <c r="AI282" s="138"/>
      <c r="AJ282" s="138"/>
      <c r="AK282" s="138"/>
      <c r="AL282" s="138"/>
      <c r="AM282" s="138"/>
      <c r="AN282" s="138"/>
      <c r="AO282" s="138"/>
      <c r="AP282" s="138"/>
      <c r="AQ282" s="138"/>
      <c r="AR282" s="138"/>
      <c r="AS282" s="138"/>
      <c r="AT282" s="138"/>
      <c r="AU282" s="138"/>
      <c r="AV282" s="138"/>
      <c r="AW282" s="138"/>
      <c r="AX282" s="138"/>
      <c r="AY282" s="138"/>
      <c r="AZ282" s="138"/>
      <c r="BA282" s="138"/>
      <c r="BB282" s="138"/>
      <c r="BC282" s="138"/>
      <c r="BD282" s="138"/>
      <c r="BE282" s="138"/>
      <c r="BF282" s="138"/>
      <c r="BG282" s="138"/>
      <c r="BH282" s="138"/>
      <c r="BI282" s="138"/>
      <c r="BJ282" s="138"/>
      <c r="BK282" s="138"/>
      <c r="BL282" s="138"/>
      <c r="BM282" s="138"/>
      <c r="BN282" s="138"/>
      <c r="BO282" s="138"/>
      <c r="BP282" s="138"/>
      <c r="BQ282" s="138"/>
      <c r="BR282" s="138"/>
      <c r="BS282" s="138"/>
      <c r="BT282" s="138"/>
      <c r="BU282" s="138"/>
      <c r="BV282" s="138"/>
      <c r="BW282" s="138"/>
      <c r="BX282" s="138"/>
      <c r="BY282" s="138"/>
      <c r="BZ282" s="138"/>
    </row>
    <row r="283" spans="1:78" x14ac:dyDescent="0.25">
      <c r="A283" s="138"/>
      <c r="B283" s="138"/>
      <c r="C283" s="138"/>
      <c r="D283" s="138"/>
      <c r="E283" s="138"/>
      <c r="F283" s="138"/>
      <c r="G283" s="138"/>
      <c r="H283" s="138"/>
      <c r="I283" s="138"/>
      <c r="J283" s="138"/>
      <c r="K283" s="138"/>
      <c r="L283" s="138"/>
      <c r="M283" s="138"/>
      <c r="N283" s="138"/>
      <c r="O283" s="138"/>
      <c r="P283" s="138"/>
      <c r="Q283" s="138"/>
      <c r="R283" s="138"/>
      <c r="S283" s="138"/>
      <c r="T283" s="138"/>
      <c r="U283" s="138"/>
      <c r="V283" s="138"/>
      <c r="W283" s="138"/>
      <c r="X283" s="138"/>
      <c r="Y283" s="138"/>
      <c r="Z283" s="138"/>
      <c r="AA283" s="138"/>
      <c r="AB283" s="138"/>
      <c r="AC283" s="138"/>
      <c r="AD283" s="138"/>
      <c r="AE283" s="138"/>
      <c r="AF283" s="138"/>
      <c r="AG283" s="138"/>
      <c r="AH283" s="138"/>
      <c r="AI283" s="138"/>
      <c r="AJ283" s="138"/>
      <c r="AK283" s="138"/>
      <c r="AL283" s="138"/>
      <c r="AM283" s="138"/>
      <c r="AN283" s="138"/>
      <c r="AO283" s="138"/>
      <c r="AP283" s="138"/>
      <c r="AQ283" s="138"/>
      <c r="AR283" s="138"/>
      <c r="AS283" s="138"/>
      <c r="AT283" s="138"/>
      <c r="AU283" s="138"/>
      <c r="AV283" s="138"/>
      <c r="AW283" s="138"/>
      <c r="AX283" s="138"/>
      <c r="AY283" s="138"/>
      <c r="AZ283" s="138"/>
      <c r="BA283" s="138"/>
      <c r="BB283" s="138"/>
      <c r="BC283" s="138"/>
      <c r="BD283" s="138"/>
      <c r="BE283" s="138"/>
      <c r="BF283" s="138"/>
      <c r="BG283" s="138"/>
      <c r="BH283" s="138"/>
      <c r="BI283" s="138"/>
      <c r="BJ283" s="138"/>
      <c r="BK283" s="138"/>
      <c r="BL283" s="138"/>
      <c r="BM283" s="138"/>
      <c r="BN283" s="138"/>
      <c r="BO283" s="138"/>
      <c r="BP283" s="138"/>
      <c r="BQ283" s="138"/>
      <c r="BR283" s="138"/>
      <c r="BS283" s="138"/>
      <c r="BT283" s="138"/>
      <c r="BU283" s="138"/>
      <c r="BV283" s="138"/>
      <c r="BW283" s="138"/>
      <c r="BX283" s="138"/>
      <c r="BY283" s="138"/>
      <c r="BZ283" s="138"/>
    </row>
    <row r="284" spans="1:78" x14ac:dyDescent="0.25">
      <c r="A284" s="138"/>
      <c r="B284" s="138"/>
      <c r="C284" s="138"/>
      <c r="D284" s="138"/>
      <c r="E284" s="138"/>
      <c r="F284" s="138"/>
      <c r="G284" s="138"/>
      <c r="H284" s="138"/>
      <c r="I284" s="138"/>
      <c r="J284" s="138"/>
      <c r="K284" s="138"/>
      <c r="L284" s="138"/>
      <c r="M284" s="138"/>
      <c r="N284" s="138"/>
      <c r="O284" s="138"/>
      <c r="P284" s="138"/>
      <c r="Q284" s="138"/>
      <c r="R284" s="138"/>
      <c r="S284" s="138"/>
      <c r="T284" s="138"/>
      <c r="U284" s="138"/>
      <c r="V284" s="138"/>
      <c r="W284" s="138"/>
      <c r="X284" s="138"/>
      <c r="Y284" s="138"/>
      <c r="Z284" s="138"/>
      <c r="AA284" s="138"/>
      <c r="AB284" s="138"/>
      <c r="AC284" s="138"/>
      <c r="AD284" s="138"/>
      <c r="AE284" s="138"/>
      <c r="AF284" s="138"/>
      <c r="AG284" s="138"/>
      <c r="AH284" s="138"/>
      <c r="AI284" s="138"/>
      <c r="AJ284" s="138"/>
      <c r="AK284" s="138"/>
      <c r="AL284" s="138"/>
      <c r="AM284" s="138"/>
      <c r="AN284" s="138"/>
      <c r="AO284" s="138"/>
      <c r="AP284" s="138"/>
      <c r="AQ284" s="138"/>
      <c r="AR284" s="138"/>
      <c r="AS284" s="138"/>
      <c r="AT284" s="138"/>
      <c r="AU284" s="138"/>
      <c r="AV284" s="138"/>
      <c r="AW284" s="138"/>
      <c r="AX284" s="138"/>
      <c r="AY284" s="138"/>
      <c r="AZ284" s="138"/>
      <c r="BA284" s="138"/>
      <c r="BB284" s="138"/>
      <c r="BC284" s="138"/>
      <c r="BD284" s="138"/>
      <c r="BE284" s="138"/>
      <c r="BF284" s="138"/>
      <c r="BG284" s="138"/>
      <c r="BH284" s="138"/>
      <c r="BI284" s="138"/>
      <c r="BJ284" s="138"/>
      <c r="BK284" s="138"/>
      <c r="BL284" s="138"/>
      <c r="BM284" s="138"/>
      <c r="BN284" s="138"/>
      <c r="BO284" s="138"/>
      <c r="BP284" s="138"/>
      <c r="BQ284" s="138"/>
      <c r="BR284" s="138"/>
      <c r="BS284" s="138"/>
      <c r="BT284" s="138"/>
      <c r="BU284" s="138"/>
      <c r="BV284" s="138"/>
      <c r="BW284" s="138"/>
      <c r="BX284" s="138"/>
      <c r="BY284" s="138"/>
      <c r="BZ284" s="138"/>
    </row>
    <row r="285" spans="1:78" x14ac:dyDescent="0.25">
      <c r="A285" s="138"/>
      <c r="B285" s="138"/>
      <c r="C285" s="138"/>
      <c r="D285" s="138"/>
      <c r="E285" s="138"/>
      <c r="F285" s="138"/>
      <c r="G285" s="138"/>
      <c r="H285" s="138"/>
      <c r="I285" s="138"/>
      <c r="J285" s="138"/>
      <c r="K285" s="138"/>
      <c r="L285" s="138"/>
      <c r="M285" s="138"/>
      <c r="N285" s="138"/>
      <c r="O285" s="138"/>
      <c r="P285" s="138"/>
      <c r="Q285" s="138"/>
      <c r="R285" s="138"/>
      <c r="S285" s="138"/>
      <c r="T285" s="138"/>
      <c r="U285" s="138"/>
      <c r="V285" s="138"/>
      <c r="W285" s="138"/>
      <c r="X285" s="138"/>
      <c r="Y285" s="138"/>
      <c r="Z285" s="138"/>
      <c r="AA285" s="138"/>
      <c r="AB285" s="138"/>
      <c r="AC285" s="138"/>
      <c r="AD285" s="138"/>
      <c r="AE285" s="138"/>
      <c r="AF285" s="138"/>
      <c r="AG285" s="138"/>
      <c r="AH285" s="138"/>
      <c r="AI285" s="138"/>
      <c r="AJ285" s="138"/>
      <c r="AK285" s="138"/>
      <c r="AL285" s="138"/>
      <c r="AM285" s="138"/>
      <c r="AN285" s="138"/>
      <c r="AO285" s="138"/>
      <c r="AP285" s="138"/>
      <c r="AQ285" s="138"/>
      <c r="AR285" s="138"/>
      <c r="AS285" s="138"/>
      <c r="AT285" s="138"/>
      <c r="AU285" s="138"/>
      <c r="AV285" s="138"/>
      <c r="AW285" s="138"/>
      <c r="AX285" s="138"/>
      <c r="AY285" s="138"/>
      <c r="AZ285" s="138"/>
      <c r="BA285" s="138"/>
      <c r="BB285" s="138"/>
      <c r="BC285" s="138"/>
      <c r="BD285" s="138"/>
      <c r="BE285" s="138"/>
      <c r="BF285" s="138"/>
      <c r="BG285" s="138"/>
      <c r="BH285" s="138"/>
      <c r="BI285" s="138"/>
      <c r="BJ285" s="138"/>
      <c r="BK285" s="138"/>
      <c r="BL285" s="138"/>
      <c r="BM285" s="138"/>
      <c r="BN285" s="138"/>
      <c r="BO285" s="138"/>
      <c r="BP285" s="138"/>
      <c r="BQ285" s="138"/>
      <c r="BR285" s="138"/>
      <c r="BS285" s="138"/>
      <c r="BT285" s="138"/>
      <c r="BU285" s="138"/>
      <c r="BV285" s="138"/>
      <c r="BW285" s="138"/>
      <c r="BX285" s="138"/>
      <c r="BY285" s="138"/>
      <c r="BZ285" s="138"/>
    </row>
    <row r="286" spans="1:78" x14ac:dyDescent="0.25">
      <c r="A286" s="138"/>
      <c r="B286" s="138"/>
      <c r="C286" s="138"/>
      <c r="D286" s="138"/>
      <c r="E286" s="138"/>
      <c r="F286" s="138"/>
      <c r="G286" s="138"/>
      <c r="H286" s="138"/>
      <c r="I286" s="138"/>
      <c r="J286" s="138"/>
      <c r="K286" s="138"/>
      <c r="L286" s="138"/>
      <c r="M286" s="138"/>
      <c r="N286" s="138"/>
      <c r="O286" s="138"/>
      <c r="P286" s="138"/>
      <c r="Q286" s="138"/>
      <c r="R286" s="138"/>
      <c r="S286" s="138"/>
      <c r="T286" s="138"/>
      <c r="U286" s="138"/>
      <c r="V286" s="138"/>
      <c r="W286" s="138"/>
      <c r="X286" s="138"/>
      <c r="Y286" s="138"/>
      <c r="Z286" s="138"/>
      <c r="AA286" s="138"/>
      <c r="AB286" s="138"/>
      <c r="AC286" s="138"/>
      <c r="AD286" s="138"/>
      <c r="AE286" s="138"/>
      <c r="AF286" s="138"/>
      <c r="AG286" s="138"/>
      <c r="AH286" s="138"/>
      <c r="AI286" s="138"/>
      <c r="AJ286" s="138"/>
      <c r="AK286" s="138"/>
      <c r="AL286" s="138"/>
      <c r="AM286" s="138"/>
      <c r="AN286" s="138"/>
      <c r="AO286" s="138"/>
      <c r="AP286" s="138"/>
      <c r="AQ286" s="138"/>
      <c r="AR286" s="138"/>
      <c r="AS286" s="138"/>
      <c r="AT286" s="138"/>
      <c r="AU286" s="138"/>
      <c r="AV286" s="138"/>
      <c r="AW286" s="138"/>
      <c r="AX286" s="138"/>
      <c r="AY286" s="138"/>
      <c r="AZ286" s="138"/>
      <c r="BA286" s="138"/>
      <c r="BB286" s="138"/>
      <c r="BC286" s="138"/>
      <c r="BD286" s="138"/>
      <c r="BE286" s="138"/>
      <c r="BF286" s="138"/>
      <c r="BG286" s="138"/>
      <c r="BH286" s="138"/>
      <c r="BI286" s="138"/>
      <c r="BJ286" s="138"/>
      <c r="BK286" s="138"/>
      <c r="BL286" s="138"/>
      <c r="BM286" s="138"/>
      <c r="BN286" s="138"/>
      <c r="BO286" s="138"/>
      <c r="BP286" s="138"/>
      <c r="BQ286" s="138"/>
      <c r="BR286" s="138"/>
      <c r="BS286" s="138"/>
      <c r="BT286" s="138"/>
      <c r="BU286" s="138"/>
      <c r="BV286" s="138"/>
      <c r="BW286" s="138"/>
      <c r="BX286" s="138"/>
      <c r="BY286" s="138"/>
      <c r="BZ286" s="138"/>
    </row>
    <row r="287" spans="1:78" x14ac:dyDescent="0.25">
      <c r="A287" s="138"/>
      <c r="B287" s="138"/>
      <c r="C287" s="138"/>
      <c r="D287" s="138"/>
      <c r="E287" s="138"/>
      <c r="F287" s="138"/>
      <c r="G287" s="138"/>
      <c r="H287" s="138"/>
      <c r="I287" s="138"/>
      <c r="J287" s="138"/>
      <c r="K287" s="138"/>
      <c r="L287" s="138"/>
      <c r="M287" s="138"/>
      <c r="N287" s="138"/>
      <c r="O287" s="138"/>
      <c r="P287" s="138"/>
      <c r="Q287" s="138"/>
      <c r="R287" s="138"/>
      <c r="S287" s="138"/>
      <c r="T287" s="138"/>
      <c r="U287" s="138"/>
      <c r="V287" s="138"/>
      <c r="W287" s="138"/>
      <c r="X287" s="138"/>
      <c r="Y287" s="138"/>
      <c r="Z287" s="138"/>
      <c r="AA287" s="138"/>
      <c r="AB287" s="138"/>
      <c r="AC287" s="138"/>
      <c r="AD287" s="138"/>
      <c r="AE287" s="138"/>
      <c r="AF287" s="138"/>
      <c r="AG287" s="138"/>
      <c r="AH287" s="138"/>
      <c r="AI287" s="138"/>
      <c r="AJ287" s="138"/>
      <c r="AK287" s="138"/>
      <c r="AL287" s="138"/>
      <c r="AM287" s="138"/>
      <c r="AN287" s="138"/>
      <c r="AO287" s="138"/>
      <c r="AP287" s="138"/>
      <c r="AQ287" s="138"/>
      <c r="AR287" s="138"/>
      <c r="AS287" s="138"/>
      <c r="AT287" s="138"/>
      <c r="AU287" s="138"/>
      <c r="AV287" s="138"/>
      <c r="AW287" s="138"/>
      <c r="AX287" s="138"/>
      <c r="AY287" s="138"/>
      <c r="AZ287" s="138"/>
      <c r="BA287" s="138"/>
      <c r="BB287" s="138"/>
      <c r="BC287" s="138"/>
      <c r="BD287" s="138"/>
      <c r="BE287" s="138"/>
      <c r="BF287" s="138"/>
      <c r="BG287" s="138"/>
      <c r="BH287" s="138"/>
      <c r="BI287" s="138"/>
      <c r="BJ287" s="138"/>
      <c r="BK287" s="138"/>
      <c r="BL287" s="138"/>
      <c r="BM287" s="138"/>
      <c r="BN287" s="138"/>
      <c r="BO287" s="138"/>
      <c r="BP287" s="138"/>
      <c r="BQ287" s="138"/>
      <c r="BR287" s="138"/>
      <c r="BS287" s="138"/>
      <c r="BT287" s="138"/>
      <c r="BU287" s="138"/>
      <c r="BV287" s="138"/>
      <c r="BW287" s="138"/>
      <c r="BX287" s="138"/>
      <c r="BY287" s="138"/>
      <c r="BZ287" s="138"/>
    </row>
    <row r="288" spans="1:78" x14ac:dyDescent="0.25">
      <c r="A288" s="138"/>
      <c r="B288" s="138"/>
      <c r="C288" s="138"/>
      <c r="D288" s="138"/>
      <c r="E288" s="138"/>
      <c r="F288" s="138"/>
      <c r="G288" s="138"/>
      <c r="H288" s="138"/>
      <c r="I288" s="138"/>
      <c r="J288" s="138"/>
      <c r="K288" s="138"/>
      <c r="L288" s="138"/>
      <c r="M288" s="138"/>
      <c r="N288" s="138"/>
      <c r="O288" s="138"/>
      <c r="P288" s="138"/>
      <c r="Q288" s="138"/>
      <c r="R288" s="138"/>
      <c r="S288" s="138"/>
      <c r="T288" s="138"/>
      <c r="U288" s="138"/>
      <c r="V288" s="138"/>
      <c r="W288" s="138"/>
      <c r="X288" s="138"/>
      <c r="Y288" s="138"/>
      <c r="Z288" s="138"/>
      <c r="AA288" s="138"/>
      <c r="AB288" s="138"/>
      <c r="AC288" s="138"/>
      <c r="AD288" s="138"/>
      <c r="AE288" s="138"/>
      <c r="AF288" s="138"/>
      <c r="AG288" s="138"/>
      <c r="AH288" s="138"/>
      <c r="AI288" s="138"/>
      <c r="AJ288" s="138"/>
      <c r="AK288" s="138"/>
      <c r="AL288" s="138"/>
      <c r="AM288" s="138"/>
      <c r="AN288" s="138"/>
      <c r="AO288" s="138"/>
      <c r="AP288" s="138"/>
      <c r="AQ288" s="138"/>
      <c r="AR288" s="138"/>
      <c r="AS288" s="138"/>
      <c r="AT288" s="138"/>
      <c r="AU288" s="138"/>
      <c r="AV288" s="138"/>
      <c r="AW288" s="138"/>
      <c r="AX288" s="138"/>
      <c r="AY288" s="138"/>
      <c r="AZ288" s="138"/>
      <c r="BA288" s="138"/>
      <c r="BB288" s="138"/>
      <c r="BC288" s="138"/>
      <c r="BD288" s="138"/>
      <c r="BE288" s="138"/>
      <c r="BF288" s="138"/>
      <c r="BG288" s="138"/>
      <c r="BH288" s="138"/>
      <c r="BI288" s="138"/>
      <c r="BJ288" s="138"/>
      <c r="BK288" s="138"/>
      <c r="BL288" s="138"/>
      <c r="BM288" s="138"/>
      <c r="BN288" s="138"/>
      <c r="BO288" s="138"/>
      <c r="BP288" s="138"/>
      <c r="BQ288" s="138"/>
      <c r="BR288" s="138"/>
      <c r="BS288" s="138"/>
      <c r="BT288" s="138"/>
      <c r="BU288" s="138"/>
      <c r="BV288" s="138"/>
      <c r="BW288" s="138"/>
      <c r="BX288" s="138"/>
      <c r="BY288" s="138"/>
      <c r="BZ288" s="138"/>
    </row>
    <row r="289" spans="1:78" x14ac:dyDescent="0.25">
      <c r="A289" s="138"/>
      <c r="B289" s="138"/>
      <c r="C289" s="138"/>
      <c r="D289" s="138"/>
      <c r="E289" s="138"/>
      <c r="F289" s="138"/>
      <c r="G289" s="138"/>
      <c r="H289" s="138"/>
      <c r="I289" s="138"/>
      <c r="J289" s="138"/>
      <c r="K289" s="138"/>
      <c r="L289" s="138"/>
      <c r="M289" s="138"/>
      <c r="N289" s="138"/>
      <c r="O289" s="138"/>
      <c r="P289" s="138"/>
      <c r="Q289" s="138"/>
      <c r="R289" s="138"/>
      <c r="S289" s="138"/>
      <c r="T289" s="138"/>
      <c r="U289" s="138"/>
      <c r="V289" s="138"/>
      <c r="W289" s="138"/>
      <c r="X289" s="138"/>
      <c r="Y289" s="138"/>
      <c r="Z289" s="138"/>
      <c r="AA289" s="138"/>
      <c r="AB289" s="138"/>
      <c r="AC289" s="138"/>
      <c r="AD289" s="138"/>
      <c r="AE289" s="138"/>
      <c r="AF289" s="138"/>
      <c r="AG289" s="138"/>
      <c r="AH289" s="138"/>
      <c r="AI289" s="138"/>
      <c r="AJ289" s="138"/>
      <c r="AK289" s="138"/>
      <c r="AL289" s="138"/>
      <c r="AM289" s="138"/>
      <c r="AN289" s="138"/>
      <c r="AO289" s="138"/>
      <c r="AP289" s="138"/>
      <c r="AQ289" s="138"/>
      <c r="AR289" s="138"/>
      <c r="AS289" s="138"/>
      <c r="AT289" s="138"/>
      <c r="AU289" s="138"/>
      <c r="AV289" s="138"/>
      <c r="AW289" s="138"/>
      <c r="AX289" s="138"/>
      <c r="AY289" s="138"/>
      <c r="AZ289" s="138"/>
      <c r="BA289" s="138"/>
      <c r="BB289" s="138"/>
      <c r="BC289" s="138"/>
      <c r="BD289" s="138"/>
      <c r="BE289" s="138"/>
      <c r="BF289" s="138"/>
      <c r="BG289" s="138"/>
      <c r="BH289" s="138"/>
      <c r="BI289" s="138"/>
      <c r="BJ289" s="138"/>
      <c r="BK289" s="138"/>
      <c r="BL289" s="138"/>
      <c r="BM289" s="138"/>
      <c r="BN289" s="138"/>
      <c r="BO289" s="138"/>
      <c r="BP289" s="138"/>
      <c r="BQ289" s="138"/>
      <c r="BR289" s="138"/>
      <c r="BS289" s="138"/>
      <c r="BT289" s="138"/>
      <c r="BU289" s="138"/>
      <c r="BV289" s="138"/>
      <c r="BW289" s="138"/>
      <c r="BX289" s="138"/>
      <c r="BY289" s="138"/>
      <c r="BZ289" s="138"/>
    </row>
    <row r="290" spans="1:78" x14ac:dyDescent="0.25">
      <c r="A290" s="138"/>
      <c r="B290" s="138"/>
      <c r="C290" s="138"/>
      <c r="D290" s="138"/>
      <c r="E290" s="138"/>
      <c r="F290" s="138"/>
      <c r="G290" s="138"/>
      <c r="H290" s="138"/>
      <c r="I290" s="138"/>
      <c r="J290" s="138"/>
      <c r="K290" s="138"/>
      <c r="L290" s="138"/>
      <c r="M290" s="138"/>
      <c r="N290" s="138"/>
      <c r="O290" s="138"/>
      <c r="P290" s="138"/>
      <c r="Q290" s="138"/>
      <c r="R290" s="138"/>
      <c r="S290" s="138"/>
      <c r="T290" s="138"/>
      <c r="U290" s="138"/>
      <c r="V290" s="138"/>
      <c r="W290" s="138"/>
      <c r="X290" s="138"/>
      <c r="Y290" s="138"/>
      <c r="Z290" s="138"/>
      <c r="AA290" s="138"/>
      <c r="AB290" s="138"/>
      <c r="AC290" s="138"/>
      <c r="AD290" s="138"/>
      <c r="AE290" s="138"/>
      <c r="AF290" s="138"/>
      <c r="AG290" s="138"/>
      <c r="AH290" s="138"/>
      <c r="AI290" s="138"/>
      <c r="AJ290" s="138"/>
      <c r="AK290" s="138"/>
      <c r="AL290" s="138"/>
      <c r="AM290" s="138"/>
      <c r="AN290" s="138"/>
      <c r="AO290" s="138"/>
      <c r="AP290" s="138"/>
      <c r="AQ290" s="138"/>
      <c r="AR290" s="138"/>
      <c r="AS290" s="138"/>
      <c r="AT290" s="138"/>
      <c r="AU290" s="138"/>
      <c r="AV290" s="138"/>
      <c r="AW290" s="138"/>
      <c r="AX290" s="138"/>
      <c r="AY290" s="138"/>
      <c r="AZ290" s="138"/>
      <c r="BA290" s="138"/>
      <c r="BB290" s="138"/>
      <c r="BC290" s="138"/>
      <c r="BD290" s="138"/>
      <c r="BE290" s="138"/>
      <c r="BF290" s="138"/>
      <c r="BG290" s="138"/>
      <c r="BH290" s="138"/>
      <c r="BI290" s="138"/>
      <c r="BJ290" s="138"/>
      <c r="BK290" s="138"/>
      <c r="BL290" s="138"/>
      <c r="BM290" s="138"/>
      <c r="BN290" s="138"/>
      <c r="BO290" s="138"/>
      <c r="BP290" s="138"/>
      <c r="BQ290" s="138"/>
      <c r="BR290" s="138"/>
      <c r="BS290" s="138"/>
      <c r="BT290" s="138"/>
      <c r="BU290" s="138"/>
      <c r="BV290" s="138"/>
      <c r="BW290" s="138"/>
      <c r="BX290" s="138"/>
      <c r="BY290" s="138"/>
      <c r="BZ290" s="138"/>
    </row>
    <row r="291" spans="1:78" x14ac:dyDescent="0.25">
      <c r="A291" s="138"/>
      <c r="B291" s="138"/>
      <c r="C291" s="138"/>
      <c r="D291" s="138"/>
      <c r="E291" s="138"/>
      <c r="F291" s="138"/>
      <c r="G291" s="138"/>
      <c r="H291" s="138"/>
      <c r="I291" s="138"/>
      <c r="J291" s="138"/>
      <c r="K291" s="138"/>
      <c r="L291" s="138"/>
      <c r="M291" s="138"/>
      <c r="N291" s="138"/>
      <c r="O291" s="138"/>
      <c r="P291" s="138"/>
      <c r="Q291" s="138"/>
      <c r="R291" s="138"/>
      <c r="S291" s="138"/>
      <c r="T291" s="138"/>
      <c r="U291" s="138"/>
      <c r="V291" s="138"/>
      <c r="W291" s="138"/>
      <c r="X291" s="138"/>
      <c r="Y291" s="138"/>
      <c r="Z291" s="138"/>
      <c r="AA291" s="138"/>
      <c r="AB291" s="138"/>
      <c r="AC291" s="138"/>
      <c r="AD291" s="138"/>
      <c r="AE291" s="138"/>
      <c r="AF291" s="138"/>
      <c r="AG291" s="138"/>
      <c r="AH291" s="138"/>
      <c r="AI291" s="138"/>
      <c r="AJ291" s="138"/>
      <c r="AK291" s="138"/>
      <c r="AL291" s="138"/>
      <c r="AM291" s="138"/>
      <c r="AN291" s="138"/>
      <c r="AO291" s="138"/>
      <c r="AP291" s="138"/>
      <c r="AQ291" s="138"/>
      <c r="AR291" s="138"/>
      <c r="AS291" s="138"/>
      <c r="AT291" s="138"/>
      <c r="AU291" s="138"/>
      <c r="AV291" s="138"/>
      <c r="AW291" s="138"/>
      <c r="AX291" s="138"/>
      <c r="AY291" s="138"/>
      <c r="AZ291" s="138"/>
      <c r="BA291" s="138"/>
      <c r="BB291" s="138"/>
      <c r="BC291" s="138"/>
      <c r="BD291" s="138"/>
      <c r="BE291" s="138"/>
      <c r="BF291" s="138"/>
      <c r="BG291" s="138"/>
      <c r="BH291" s="138"/>
      <c r="BI291" s="138"/>
      <c r="BJ291" s="138"/>
      <c r="BK291" s="138"/>
      <c r="BL291" s="138"/>
      <c r="BM291" s="138"/>
      <c r="BN291" s="138"/>
      <c r="BO291" s="138"/>
      <c r="BP291" s="138"/>
      <c r="BQ291" s="138"/>
      <c r="BR291" s="138"/>
      <c r="BS291" s="138"/>
      <c r="BT291" s="138"/>
      <c r="BU291" s="138"/>
      <c r="BV291" s="138"/>
      <c r="BW291" s="138"/>
      <c r="BX291" s="138"/>
      <c r="BY291" s="138"/>
      <c r="BZ291" s="138"/>
    </row>
    <row r="292" spans="1:78" x14ac:dyDescent="0.25">
      <c r="A292" s="138"/>
      <c r="B292" s="138"/>
      <c r="C292" s="138"/>
      <c r="D292" s="138"/>
      <c r="E292" s="138"/>
      <c r="F292" s="138"/>
      <c r="G292" s="138"/>
      <c r="H292" s="138"/>
      <c r="I292" s="138"/>
      <c r="J292" s="138"/>
      <c r="K292" s="138"/>
      <c r="L292" s="138"/>
      <c r="M292" s="138"/>
      <c r="N292" s="138"/>
      <c r="O292" s="138"/>
      <c r="P292" s="138"/>
      <c r="Q292" s="138"/>
      <c r="R292" s="138"/>
      <c r="S292" s="138"/>
      <c r="T292" s="138"/>
      <c r="U292" s="138"/>
      <c r="V292" s="138"/>
      <c r="W292" s="138"/>
      <c r="X292" s="138"/>
      <c r="Y292" s="138"/>
      <c r="Z292" s="138"/>
      <c r="AA292" s="138"/>
      <c r="AB292" s="138"/>
      <c r="AC292" s="138"/>
      <c r="AD292" s="138"/>
      <c r="AE292" s="138"/>
      <c r="AF292" s="138"/>
      <c r="AG292" s="138"/>
      <c r="AH292" s="138"/>
      <c r="AI292" s="138"/>
      <c r="AJ292" s="138"/>
      <c r="AK292" s="138"/>
      <c r="AL292" s="138"/>
      <c r="AM292" s="138"/>
      <c r="AN292" s="138"/>
      <c r="AO292" s="138"/>
      <c r="AP292" s="138"/>
      <c r="AQ292" s="138"/>
      <c r="AR292" s="138"/>
      <c r="AS292" s="138"/>
      <c r="AT292" s="138"/>
      <c r="AU292" s="138"/>
      <c r="AV292" s="138"/>
      <c r="AW292" s="138"/>
      <c r="AX292" s="138"/>
      <c r="AY292" s="138"/>
      <c r="AZ292" s="138"/>
      <c r="BA292" s="138"/>
      <c r="BB292" s="138"/>
      <c r="BC292" s="138"/>
      <c r="BD292" s="138"/>
      <c r="BE292" s="138"/>
      <c r="BF292" s="138"/>
      <c r="BG292" s="138"/>
      <c r="BH292" s="138"/>
      <c r="BI292" s="138"/>
      <c r="BJ292" s="138"/>
      <c r="BK292" s="138"/>
      <c r="BL292" s="138"/>
      <c r="BM292" s="138"/>
      <c r="BN292" s="138"/>
      <c r="BO292" s="138"/>
      <c r="BP292" s="138"/>
      <c r="BQ292" s="138"/>
      <c r="BR292" s="138"/>
      <c r="BS292" s="138"/>
      <c r="BT292" s="138"/>
      <c r="BU292" s="138"/>
      <c r="BV292" s="138"/>
      <c r="BW292" s="138"/>
      <c r="BX292" s="138"/>
      <c r="BY292" s="138"/>
      <c r="BZ292" s="138"/>
    </row>
    <row r="293" spans="1:78" x14ac:dyDescent="0.25">
      <c r="A293" s="138"/>
      <c r="B293" s="138"/>
      <c r="C293" s="138"/>
      <c r="D293" s="138"/>
      <c r="E293" s="138"/>
      <c r="F293" s="138"/>
      <c r="G293" s="138"/>
      <c r="H293" s="138"/>
      <c r="I293" s="138"/>
      <c r="J293" s="138"/>
      <c r="K293" s="138"/>
      <c r="L293" s="138"/>
      <c r="M293" s="138"/>
      <c r="N293" s="138"/>
      <c r="O293" s="138"/>
      <c r="P293" s="138"/>
      <c r="Q293" s="138"/>
      <c r="R293" s="138"/>
      <c r="S293" s="138"/>
      <c r="T293" s="138"/>
      <c r="U293" s="138"/>
      <c r="V293" s="138"/>
      <c r="W293" s="138"/>
      <c r="X293" s="138"/>
      <c r="Y293" s="138"/>
      <c r="Z293" s="138"/>
      <c r="AA293" s="138"/>
      <c r="AB293" s="138"/>
      <c r="AC293" s="138"/>
      <c r="AD293" s="138"/>
      <c r="AE293" s="138"/>
      <c r="AF293" s="138"/>
      <c r="AG293" s="138"/>
      <c r="AH293" s="138"/>
      <c r="AI293" s="138"/>
      <c r="AJ293" s="138"/>
      <c r="AK293" s="138"/>
      <c r="AL293" s="138"/>
      <c r="AM293" s="138"/>
      <c r="AN293" s="138"/>
      <c r="AO293" s="138"/>
      <c r="AP293" s="138"/>
      <c r="AQ293" s="138"/>
      <c r="AR293" s="138"/>
      <c r="AS293" s="138"/>
      <c r="AT293" s="138"/>
      <c r="AU293" s="138"/>
      <c r="AV293" s="138"/>
      <c r="AW293" s="138"/>
      <c r="AX293" s="138"/>
      <c r="AY293" s="138"/>
      <c r="AZ293" s="138"/>
      <c r="BA293" s="138"/>
      <c r="BB293" s="138"/>
      <c r="BC293" s="138"/>
      <c r="BD293" s="138"/>
      <c r="BE293" s="138"/>
      <c r="BF293" s="138"/>
      <c r="BG293" s="138"/>
      <c r="BH293" s="138"/>
      <c r="BI293" s="138"/>
      <c r="BJ293" s="138"/>
      <c r="BK293" s="138"/>
      <c r="BL293" s="138"/>
      <c r="BM293" s="138"/>
      <c r="BN293" s="138"/>
      <c r="BO293" s="138"/>
      <c r="BP293" s="138"/>
      <c r="BQ293" s="138"/>
      <c r="BR293" s="138"/>
      <c r="BS293" s="138"/>
      <c r="BT293" s="138"/>
      <c r="BU293" s="138"/>
      <c r="BV293" s="138"/>
      <c r="BW293" s="138"/>
      <c r="BX293" s="138"/>
      <c r="BY293" s="138"/>
      <c r="BZ293" s="138"/>
    </row>
    <row r="294" spans="1:78" x14ac:dyDescent="0.25">
      <c r="A294" s="138"/>
      <c r="B294" s="138"/>
      <c r="C294" s="138"/>
      <c r="D294" s="138"/>
      <c r="E294" s="138"/>
      <c r="F294" s="138"/>
      <c r="G294" s="138"/>
      <c r="H294" s="138"/>
      <c r="I294" s="138"/>
      <c r="J294" s="138"/>
      <c r="K294" s="138"/>
      <c r="L294" s="138"/>
      <c r="M294" s="138"/>
      <c r="N294" s="138"/>
      <c r="O294" s="138"/>
      <c r="P294" s="138"/>
      <c r="Q294" s="138"/>
      <c r="R294" s="138"/>
      <c r="S294" s="138"/>
      <c r="T294" s="138"/>
      <c r="U294" s="138"/>
      <c r="V294" s="138"/>
      <c r="W294" s="138"/>
      <c r="X294" s="138"/>
      <c r="Y294" s="138"/>
      <c r="Z294" s="138"/>
      <c r="AA294" s="138"/>
      <c r="AB294" s="138"/>
      <c r="AC294" s="138"/>
      <c r="AD294" s="138"/>
      <c r="AE294" s="138"/>
      <c r="AF294" s="138"/>
      <c r="AG294" s="138"/>
      <c r="AH294" s="138"/>
      <c r="AI294" s="138"/>
      <c r="AJ294" s="138"/>
      <c r="AK294" s="138"/>
      <c r="AL294" s="138"/>
      <c r="AM294" s="138"/>
      <c r="AN294" s="138"/>
      <c r="AO294" s="138"/>
      <c r="AP294" s="138"/>
      <c r="AQ294" s="138"/>
      <c r="AR294" s="138"/>
      <c r="AS294" s="138"/>
      <c r="AT294" s="138"/>
      <c r="AU294" s="138"/>
      <c r="AV294" s="138"/>
      <c r="AW294" s="138"/>
      <c r="AX294" s="138"/>
      <c r="AY294" s="138"/>
      <c r="AZ294" s="138"/>
      <c r="BA294" s="138"/>
      <c r="BB294" s="138"/>
      <c r="BC294" s="138"/>
      <c r="BD294" s="138"/>
      <c r="BE294" s="138"/>
      <c r="BF294" s="138"/>
      <c r="BG294" s="138"/>
      <c r="BH294" s="138"/>
      <c r="BI294" s="138"/>
      <c r="BJ294" s="138"/>
      <c r="BK294" s="138"/>
      <c r="BL294" s="138"/>
      <c r="BM294" s="138"/>
      <c r="BN294" s="138"/>
      <c r="BO294" s="138"/>
      <c r="BP294" s="138"/>
      <c r="BQ294" s="138"/>
      <c r="BR294" s="138"/>
      <c r="BS294" s="138"/>
      <c r="BT294" s="138"/>
      <c r="BU294" s="138"/>
      <c r="BV294" s="138"/>
      <c r="BW294" s="138"/>
      <c r="BX294" s="138"/>
      <c r="BY294" s="138"/>
      <c r="BZ294" s="138"/>
    </row>
    <row r="295" spans="1:78" x14ac:dyDescent="0.25">
      <c r="A295" s="138"/>
      <c r="B295" s="138"/>
      <c r="C295" s="138"/>
      <c r="D295" s="138"/>
      <c r="E295" s="138"/>
      <c r="F295" s="138"/>
      <c r="G295" s="138"/>
      <c r="H295" s="138"/>
      <c r="I295" s="138"/>
      <c r="J295" s="138"/>
      <c r="K295" s="138"/>
      <c r="L295" s="138"/>
      <c r="M295" s="138"/>
      <c r="N295" s="138"/>
      <c r="O295" s="138"/>
      <c r="P295" s="138"/>
      <c r="Q295" s="138"/>
      <c r="R295" s="138"/>
      <c r="S295" s="138"/>
      <c r="T295" s="138"/>
      <c r="U295" s="138"/>
      <c r="V295" s="138"/>
      <c r="W295" s="138"/>
      <c r="X295" s="138"/>
      <c r="Y295" s="138"/>
      <c r="Z295" s="138"/>
      <c r="AA295" s="138"/>
      <c r="AB295" s="138"/>
      <c r="AC295" s="138"/>
      <c r="AD295" s="138"/>
      <c r="AE295" s="138"/>
      <c r="AF295" s="138"/>
      <c r="AG295" s="138"/>
      <c r="AH295" s="138"/>
      <c r="AI295" s="138"/>
      <c r="AJ295" s="138"/>
      <c r="AK295" s="138"/>
      <c r="AL295" s="138"/>
      <c r="AM295" s="138"/>
      <c r="AN295" s="138"/>
      <c r="AO295" s="138"/>
      <c r="AP295" s="138"/>
      <c r="AQ295" s="138"/>
      <c r="AR295" s="138"/>
      <c r="AS295" s="138"/>
      <c r="AT295" s="138"/>
      <c r="AU295" s="138"/>
      <c r="AV295" s="138"/>
      <c r="AW295" s="138"/>
      <c r="AX295" s="138"/>
      <c r="AY295" s="138"/>
      <c r="AZ295" s="138"/>
      <c r="BA295" s="138"/>
      <c r="BB295" s="138"/>
      <c r="BC295" s="138"/>
      <c r="BD295" s="138"/>
      <c r="BE295" s="138"/>
      <c r="BF295" s="138"/>
      <c r="BG295" s="138"/>
      <c r="BH295" s="138"/>
      <c r="BI295" s="138"/>
      <c r="BJ295" s="138"/>
      <c r="BK295" s="138"/>
      <c r="BL295" s="138"/>
      <c r="BM295" s="138"/>
      <c r="BN295" s="138"/>
      <c r="BO295" s="138"/>
      <c r="BP295" s="138"/>
      <c r="BQ295" s="138"/>
      <c r="BR295" s="138"/>
      <c r="BS295" s="138"/>
      <c r="BT295" s="138"/>
      <c r="BU295" s="138"/>
      <c r="BV295" s="138"/>
      <c r="BW295" s="138"/>
      <c r="BX295" s="138"/>
      <c r="BY295" s="138"/>
      <c r="BZ295" s="138"/>
    </row>
    <row r="296" spans="1:78" x14ac:dyDescent="0.25">
      <c r="A296" s="138"/>
      <c r="B296" s="138"/>
      <c r="C296" s="138"/>
      <c r="D296" s="138"/>
      <c r="E296" s="138"/>
      <c r="F296" s="138"/>
      <c r="G296" s="138"/>
      <c r="H296" s="138"/>
      <c r="I296" s="138"/>
      <c r="J296" s="138"/>
      <c r="K296" s="138"/>
      <c r="L296" s="138"/>
      <c r="M296" s="138"/>
      <c r="N296" s="138"/>
      <c r="O296" s="138"/>
      <c r="P296" s="138"/>
      <c r="Q296" s="138"/>
      <c r="R296" s="138"/>
      <c r="S296" s="138"/>
      <c r="T296" s="138"/>
      <c r="U296" s="138"/>
      <c r="V296" s="138"/>
      <c r="W296" s="138"/>
      <c r="X296" s="138"/>
      <c r="Y296" s="138"/>
      <c r="Z296" s="138"/>
      <c r="AA296" s="138"/>
      <c r="AB296" s="138"/>
      <c r="AC296" s="138"/>
      <c r="AD296" s="138"/>
      <c r="AE296" s="138"/>
      <c r="AF296" s="138"/>
      <c r="AG296" s="138"/>
      <c r="AH296" s="138"/>
      <c r="AI296" s="138"/>
      <c r="AJ296" s="138"/>
      <c r="AK296" s="138"/>
      <c r="AL296" s="138"/>
      <c r="AM296" s="138"/>
      <c r="AN296" s="138"/>
      <c r="AO296" s="138"/>
      <c r="AP296" s="138"/>
      <c r="AQ296" s="138"/>
      <c r="AR296" s="138"/>
      <c r="AS296" s="138"/>
      <c r="AT296" s="138"/>
      <c r="AU296" s="138"/>
      <c r="AV296" s="138"/>
      <c r="AW296" s="138"/>
      <c r="AX296" s="138"/>
      <c r="AY296" s="138"/>
      <c r="AZ296" s="138"/>
      <c r="BA296" s="138"/>
      <c r="BB296" s="138"/>
      <c r="BC296" s="138"/>
      <c r="BD296" s="138"/>
      <c r="BE296" s="138"/>
      <c r="BF296" s="138"/>
      <c r="BG296" s="138"/>
      <c r="BH296" s="138"/>
      <c r="BI296" s="138"/>
      <c r="BJ296" s="138"/>
      <c r="BK296" s="138"/>
      <c r="BL296" s="138"/>
      <c r="BM296" s="138"/>
      <c r="BN296" s="138"/>
      <c r="BO296" s="138"/>
      <c r="BP296" s="138"/>
      <c r="BQ296" s="138"/>
      <c r="BR296" s="138"/>
      <c r="BS296" s="138"/>
      <c r="BT296" s="138"/>
      <c r="BU296" s="138"/>
      <c r="BV296" s="138"/>
      <c r="BW296" s="138"/>
      <c r="BX296" s="138"/>
      <c r="BY296" s="138"/>
      <c r="BZ296" s="138"/>
    </row>
    <row r="297" spans="1:78" x14ac:dyDescent="0.25">
      <c r="A297" s="138"/>
      <c r="B297" s="138"/>
      <c r="C297" s="138"/>
      <c r="D297" s="138"/>
      <c r="E297" s="138"/>
      <c r="F297" s="138"/>
      <c r="G297" s="138"/>
      <c r="H297" s="138"/>
      <c r="I297" s="138"/>
      <c r="J297" s="138"/>
      <c r="K297" s="138"/>
      <c r="L297" s="138"/>
      <c r="M297" s="138"/>
      <c r="N297" s="138"/>
      <c r="O297" s="138"/>
      <c r="P297" s="138"/>
      <c r="Q297" s="138"/>
      <c r="R297" s="138"/>
      <c r="S297" s="138"/>
      <c r="T297" s="138"/>
      <c r="U297" s="138"/>
      <c r="V297" s="138"/>
      <c r="W297" s="138"/>
      <c r="X297" s="138"/>
      <c r="Y297" s="138"/>
      <c r="Z297" s="138"/>
      <c r="AA297" s="138"/>
      <c r="AB297" s="138"/>
      <c r="AC297" s="138"/>
      <c r="AD297" s="138"/>
      <c r="AE297" s="138"/>
      <c r="AF297" s="138"/>
      <c r="AG297" s="138"/>
      <c r="AH297" s="138"/>
      <c r="AI297" s="138"/>
      <c r="AJ297" s="138"/>
      <c r="AK297" s="138"/>
      <c r="AL297" s="138"/>
      <c r="AM297" s="138"/>
      <c r="AN297" s="138"/>
      <c r="AO297" s="138"/>
      <c r="AP297" s="138"/>
      <c r="AQ297" s="138"/>
      <c r="AR297" s="138"/>
      <c r="AS297" s="138"/>
      <c r="AT297" s="138"/>
      <c r="AU297" s="138"/>
      <c r="AV297" s="138"/>
      <c r="AW297" s="138"/>
      <c r="AX297" s="138"/>
      <c r="AY297" s="138"/>
      <c r="AZ297" s="138"/>
      <c r="BA297" s="138"/>
      <c r="BB297" s="138"/>
      <c r="BC297" s="138"/>
      <c r="BD297" s="138"/>
      <c r="BE297" s="138"/>
      <c r="BF297" s="138"/>
      <c r="BG297" s="138"/>
      <c r="BH297" s="138"/>
      <c r="BI297" s="138"/>
      <c r="BJ297" s="138"/>
      <c r="BK297" s="138"/>
      <c r="BL297" s="138"/>
      <c r="BM297" s="138"/>
      <c r="BN297" s="138"/>
      <c r="BO297" s="138"/>
      <c r="BP297" s="138"/>
      <c r="BQ297" s="138"/>
      <c r="BR297" s="138"/>
      <c r="BS297" s="138"/>
      <c r="BT297" s="138"/>
      <c r="BU297" s="138"/>
      <c r="BV297" s="138"/>
      <c r="BW297" s="138"/>
      <c r="BX297" s="138"/>
      <c r="BY297" s="138"/>
      <c r="BZ297" s="138"/>
    </row>
    <row r="298" spans="1:78" x14ac:dyDescent="0.25">
      <c r="A298" s="138"/>
      <c r="B298" s="138"/>
      <c r="C298" s="138"/>
      <c r="D298" s="138"/>
      <c r="E298" s="138"/>
      <c r="F298" s="138"/>
      <c r="G298" s="138"/>
      <c r="H298" s="138"/>
      <c r="I298" s="138"/>
      <c r="J298" s="138"/>
      <c r="K298" s="138"/>
      <c r="L298" s="138"/>
      <c r="M298" s="138"/>
      <c r="N298" s="138"/>
      <c r="O298" s="138"/>
      <c r="P298" s="138"/>
      <c r="Q298" s="138"/>
      <c r="R298" s="138"/>
      <c r="S298" s="138"/>
      <c r="T298" s="138"/>
      <c r="U298" s="138"/>
      <c r="V298" s="138"/>
      <c r="W298" s="138"/>
      <c r="X298" s="138"/>
      <c r="Y298" s="138"/>
      <c r="Z298" s="138"/>
      <c r="AA298" s="138"/>
      <c r="AB298" s="138"/>
      <c r="AC298" s="138"/>
      <c r="AD298" s="138"/>
      <c r="AE298" s="138"/>
      <c r="AF298" s="138"/>
      <c r="AG298" s="138"/>
      <c r="AH298" s="138"/>
      <c r="AI298" s="138"/>
      <c r="AJ298" s="138"/>
      <c r="AK298" s="138"/>
      <c r="AL298" s="138"/>
      <c r="AM298" s="138"/>
      <c r="AN298" s="138"/>
      <c r="AO298" s="138"/>
      <c r="AP298" s="138"/>
      <c r="AQ298" s="138"/>
      <c r="AR298" s="138"/>
      <c r="AS298" s="138"/>
      <c r="AT298" s="138"/>
      <c r="AU298" s="138"/>
      <c r="AV298" s="138"/>
      <c r="AW298" s="138"/>
      <c r="AX298" s="138"/>
      <c r="AY298" s="138"/>
      <c r="AZ298" s="138"/>
      <c r="BA298" s="138"/>
      <c r="BB298" s="138"/>
      <c r="BC298" s="138"/>
      <c r="BD298" s="138"/>
      <c r="BE298" s="138"/>
      <c r="BF298" s="138"/>
      <c r="BG298" s="138"/>
      <c r="BH298" s="138"/>
      <c r="BI298" s="138"/>
      <c r="BJ298" s="138"/>
      <c r="BK298" s="138"/>
      <c r="BL298" s="138"/>
      <c r="BM298" s="138"/>
      <c r="BN298" s="138"/>
      <c r="BO298" s="138"/>
      <c r="BP298" s="138"/>
      <c r="BQ298" s="138"/>
      <c r="BR298" s="138"/>
      <c r="BS298" s="138"/>
      <c r="BT298" s="138"/>
      <c r="BU298" s="138"/>
      <c r="BV298" s="138"/>
      <c r="BW298" s="138"/>
      <c r="BX298" s="138"/>
      <c r="BY298" s="138"/>
      <c r="BZ298" s="138"/>
    </row>
    <row r="299" spans="1:78" outlineLevel="1" x14ac:dyDescent="0.25">
      <c r="A299" s="153"/>
      <c r="B299" s="175"/>
      <c r="C299" s="175"/>
      <c r="D299" s="175"/>
      <c r="E299" s="175"/>
      <c r="F299" s="153"/>
      <c r="G299" s="153"/>
      <c r="H299" s="153"/>
      <c r="I299" s="153"/>
      <c r="J299" s="153"/>
      <c r="K299" s="153"/>
      <c r="L299" s="153"/>
      <c r="M299" s="153"/>
      <c r="N299" s="153"/>
      <c r="O299" s="153"/>
      <c r="P299" s="153"/>
      <c r="Q299" s="153"/>
      <c r="R299" s="153"/>
      <c r="S299" s="153"/>
      <c r="T299" s="153"/>
      <c r="U299" s="153"/>
      <c r="V299" s="153"/>
      <c r="W299" s="153"/>
      <c r="X299" s="153"/>
      <c r="Y299" s="153"/>
      <c r="Z299" s="153"/>
      <c r="AA299" s="153"/>
      <c r="AB299" s="153"/>
      <c r="AC299" s="153"/>
      <c r="AD299" s="153"/>
      <c r="AE299" s="153"/>
      <c r="AF299" s="153"/>
      <c r="AG299" s="153"/>
      <c r="AH299" s="153"/>
      <c r="AI299" s="153"/>
      <c r="AJ299" s="153"/>
      <c r="AK299" s="153"/>
      <c r="AL299" s="153"/>
      <c r="AM299" s="153"/>
      <c r="AN299" s="153"/>
      <c r="AO299" s="153"/>
      <c r="AP299" s="153"/>
      <c r="AQ299" s="153"/>
      <c r="AR299" s="153"/>
      <c r="AS299" s="153"/>
      <c r="AT299" s="153"/>
      <c r="AU299" s="153"/>
      <c r="AV299" s="153"/>
      <c r="AW299" s="153"/>
      <c r="AX299" s="153"/>
      <c r="AY299" s="153"/>
      <c r="AZ299" s="153"/>
      <c r="BA299" s="153"/>
      <c r="BB299" s="153"/>
      <c r="BC299" s="153"/>
      <c r="BD299" s="153"/>
      <c r="BE299" s="153"/>
      <c r="BF299" s="153"/>
      <c r="BG299" s="153"/>
      <c r="BH299" s="153"/>
      <c r="BI299" s="153"/>
      <c r="BJ299" s="153"/>
      <c r="BK299" s="153"/>
      <c r="BL299" s="138"/>
      <c r="BM299" s="138"/>
      <c r="BN299" s="138"/>
      <c r="BO299" s="138"/>
      <c r="BP299" s="138"/>
      <c r="BQ299" s="138"/>
      <c r="BR299" s="138"/>
      <c r="BS299" s="138"/>
      <c r="BT299" s="138"/>
      <c r="BU299" s="138"/>
      <c r="BV299" s="138"/>
      <c r="BW299" s="138"/>
      <c r="BX299" s="138"/>
      <c r="BY299" s="138"/>
      <c r="BZ299" s="138"/>
    </row>
    <row r="300" spans="1:78" outlineLevel="1" x14ac:dyDescent="0.25">
      <c r="A300" s="153"/>
      <c r="B300" s="175"/>
      <c r="C300" s="175"/>
      <c r="D300" s="175"/>
      <c r="E300" s="175"/>
      <c r="F300" s="153"/>
      <c r="G300" s="153"/>
      <c r="H300" s="153"/>
      <c r="I300" s="153"/>
      <c r="J300" s="153"/>
      <c r="K300" s="153"/>
      <c r="L300" s="153"/>
      <c r="M300" s="153"/>
      <c r="N300" s="153"/>
      <c r="O300" s="153"/>
      <c r="P300" s="153"/>
      <c r="Q300" s="153"/>
      <c r="R300" s="153"/>
      <c r="S300" s="153"/>
      <c r="T300" s="153"/>
      <c r="U300" s="153"/>
      <c r="V300" s="153"/>
      <c r="W300" s="153"/>
      <c r="X300" s="153"/>
      <c r="Y300" s="153"/>
      <c r="Z300" s="153"/>
      <c r="AA300" s="153"/>
      <c r="AB300" s="153"/>
      <c r="AC300" s="153"/>
      <c r="AD300" s="153"/>
      <c r="AE300" s="153"/>
      <c r="AF300" s="153"/>
      <c r="AG300" s="153"/>
      <c r="AH300" s="153"/>
      <c r="AI300" s="153"/>
      <c r="AJ300" s="153"/>
      <c r="AK300" s="153"/>
      <c r="AL300" s="153"/>
      <c r="AM300" s="153"/>
      <c r="AN300" s="153"/>
      <c r="AO300" s="153"/>
      <c r="AP300" s="153"/>
      <c r="AQ300" s="153"/>
      <c r="AR300" s="153"/>
      <c r="AS300" s="153"/>
      <c r="AT300" s="153"/>
      <c r="AU300" s="153"/>
      <c r="AV300" s="153"/>
      <c r="AW300" s="153"/>
      <c r="AX300" s="153"/>
      <c r="AY300" s="153"/>
      <c r="AZ300" s="153"/>
      <c r="BA300" s="153"/>
      <c r="BB300" s="153"/>
      <c r="BC300" s="153"/>
      <c r="BD300" s="153"/>
      <c r="BE300" s="153"/>
      <c r="BF300" s="153"/>
      <c r="BG300" s="153"/>
      <c r="BH300" s="153"/>
      <c r="BI300" s="153"/>
      <c r="BJ300" s="153"/>
      <c r="BK300" s="153"/>
      <c r="BL300" s="138"/>
      <c r="BM300" s="138"/>
      <c r="BN300" s="138"/>
      <c r="BO300" s="138"/>
      <c r="BP300" s="138"/>
      <c r="BQ300" s="138"/>
      <c r="BR300" s="138"/>
      <c r="BS300" s="138"/>
      <c r="BT300" s="138"/>
      <c r="BU300" s="138"/>
      <c r="BV300" s="138"/>
      <c r="BW300" s="138"/>
      <c r="BX300" s="138"/>
      <c r="BY300" s="138"/>
      <c r="BZ300" s="138"/>
    </row>
    <row r="301" spans="1:78" outlineLevel="1" x14ac:dyDescent="0.25">
      <c r="A301" s="153"/>
      <c r="B301" s="175"/>
      <c r="C301" s="175"/>
      <c r="D301" s="175"/>
      <c r="E301" s="175"/>
      <c r="F301" s="153"/>
      <c r="G301" s="153"/>
      <c r="H301" s="153"/>
      <c r="I301" s="153"/>
      <c r="J301" s="153"/>
      <c r="K301" s="153"/>
      <c r="L301" s="153"/>
      <c r="M301" s="153"/>
      <c r="N301" s="153"/>
      <c r="O301" s="153"/>
      <c r="P301" s="153"/>
      <c r="Q301" s="153"/>
      <c r="R301" s="153"/>
      <c r="S301" s="153"/>
      <c r="T301" s="153"/>
      <c r="U301" s="153"/>
      <c r="V301" s="153"/>
      <c r="W301" s="153"/>
      <c r="X301" s="153"/>
      <c r="Y301" s="153"/>
      <c r="Z301" s="153"/>
      <c r="AA301" s="153"/>
      <c r="AB301" s="153"/>
      <c r="AC301" s="153"/>
      <c r="AD301" s="153"/>
      <c r="AE301" s="153"/>
      <c r="AF301" s="153"/>
      <c r="AG301" s="153"/>
      <c r="AH301" s="153"/>
      <c r="AI301" s="153"/>
      <c r="AJ301" s="153"/>
      <c r="AK301" s="153"/>
      <c r="AL301" s="153"/>
      <c r="AM301" s="153"/>
      <c r="AN301" s="153"/>
      <c r="AO301" s="153"/>
      <c r="AP301" s="153"/>
      <c r="AQ301" s="153"/>
      <c r="AR301" s="153"/>
      <c r="AS301" s="153"/>
      <c r="AT301" s="153"/>
      <c r="AU301" s="153"/>
      <c r="AV301" s="153"/>
      <c r="AW301" s="153"/>
      <c r="AX301" s="153"/>
      <c r="AY301" s="153"/>
      <c r="AZ301" s="153"/>
      <c r="BA301" s="153"/>
      <c r="BB301" s="153"/>
      <c r="BC301" s="153"/>
      <c r="BD301" s="153"/>
      <c r="BE301" s="153"/>
      <c r="BF301" s="153"/>
      <c r="BG301" s="153"/>
      <c r="BH301" s="153"/>
      <c r="BI301" s="153"/>
      <c r="BJ301" s="153"/>
      <c r="BK301" s="153"/>
      <c r="BL301" s="138"/>
      <c r="BM301" s="138"/>
      <c r="BN301" s="138"/>
      <c r="BO301" s="138"/>
      <c r="BP301" s="138"/>
      <c r="BQ301" s="138"/>
      <c r="BR301" s="138"/>
      <c r="BS301" s="138"/>
      <c r="BT301" s="138"/>
      <c r="BU301" s="138"/>
      <c r="BV301" s="138"/>
      <c r="BW301" s="138"/>
      <c r="BX301" s="138"/>
      <c r="BY301" s="138"/>
      <c r="BZ301" s="138"/>
    </row>
    <row r="302" spans="1:78" outlineLevel="1" x14ac:dyDescent="0.25">
      <c r="A302" s="153"/>
      <c r="B302" s="175"/>
      <c r="C302" s="175"/>
      <c r="D302" s="175"/>
      <c r="E302" s="175"/>
      <c r="F302" s="153"/>
      <c r="G302" s="153"/>
      <c r="H302" s="153"/>
      <c r="I302" s="153"/>
      <c r="J302" s="153"/>
      <c r="K302" s="153"/>
      <c r="L302" s="153"/>
      <c r="M302" s="153"/>
      <c r="N302" s="153"/>
      <c r="O302" s="153"/>
      <c r="P302" s="153"/>
      <c r="Q302" s="153"/>
      <c r="R302" s="153"/>
      <c r="S302" s="153"/>
      <c r="T302" s="153"/>
      <c r="U302" s="153"/>
      <c r="V302" s="153"/>
      <c r="W302" s="153"/>
      <c r="X302" s="153"/>
      <c r="Y302" s="153"/>
      <c r="Z302" s="153"/>
      <c r="AA302" s="153"/>
      <c r="AB302" s="153"/>
      <c r="AC302" s="153"/>
      <c r="AD302" s="153"/>
      <c r="AE302" s="153"/>
      <c r="AF302" s="153"/>
      <c r="AG302" s="153"/>
      <c r="AH302" s="153"/>
      <c r="AI302" s="153"/>
      <c r="AJ302" s="153"/>
      <c r="AK302" s="153"/>
      <c r="AL302" s="153"/>
      <c r="AM302" s="153"/>
      <c r="AN302" s="153"/>
      <c r="AO302" s="153"/>
      <c r="AP302" s="153"/>
      <c r="AQ302" s="153"/>
      <c r="AR302" s="153"/>
      <c r="AS302" s="153"/>
      <c r="AT302" s="153"/>
      <c r="AU302" s="153"/>
      <c r="AV302" s="153"/>
      <c r="AW302" s="153"/>
      <c r="AX302" s="153"/>
      <c r="AY302" s="153"/>
      <c r="AZ302" s="153"/>
      <c r="BA302" s="153"/>
      <c r="BB302" s="153"/>
      <c r="BC302" s="153"/>
      <c r="BD302" s="153"/>
      <c r="BE302" s="153"/>
      <c r="BF302" s="153"/>
      <c r="BG302" s="153"/>
      <c r="BH302" s="153"/>
      <c r="BI302" s="153"/>
      <c r="BJ302" s="153"/>
      <c r="BK302" s="153"/>
      <c r="BL302" s="138"/>
      <c r="BM302" s="138"/>
      <c r="BN302" s="138"/>
      <c r="BO302" s="138"/>
      <c r="BP302" s="138"/>
      <c r="BQ302" s="138"/>
      <c r="BR302" s="138"/>
      <c r="BS302" s="138"/>
      <c r="BT302" s="138"/>
      <c r="BU302" s="138"/>
      <c r="BV302" s="138"/>
      <c r="BW302" s="138"/>
      <c r="BX302" s="138"/>
      <c r="BY302" s="138"/>
      <c r="BZ302" s="138"/>
    </row>
    <row r="303" spans="1:78" x14ac:dyDescent="0.25">
      <c r="A303" s="153"/>
      <c r="B303" s="175"/>
      <c r="C303" s="175"/>
      <c r="D303" s="175"/>
      <c r="E303" s="175"/>
      <c r="F303" s="153"/>
      <c r="G303" s="153"/>
      <c r="H303" s="153"/>
      <c r="I303" s="153"/>
      <c r="J303" s="153"/>
      <c r="K303" s="153"/>
      <c r="L303" s="153"/>
      <c r="M303" s="153"/>
      <c r="N303" s="153"/>
      <c r="O303" s="153"/>
      <c r="P303" s="153"/>
      <c r="Q303" s="153"/>
      <c r="R303" s="153"/>
      <c r="S303" s="153"/>
      <c r="T303" s="153"/>
      <c r="U303" s="153"/>
      <c r="V303" s="153"/>
      <c r="W303" s="153"/>
      <c r="X303" s="153"/>
      <c r="Y303" s="153"/>
      <c r="Z303" s="153"/>
      <c r="AA303" s="153"/>
      <c r="AB303" s="153"/>
      <c r="AC303" s="153"/>
      <c r="AD303" s="153"/>
      <c r="AE303" s="153"/>
      <c r="AF303" s="153"/>
      <c r="AG303" s="153"/>
      <c r="AH303" s="153"/>
      <c r="AI303" s="153"/>
      <c r="AJ303" s="153"/>
      <c r="AK303" s="153"/>
      <c r="AL303" s="153"/>
      <c r="AM303" s="153"/>
      <c r="AN303" s="153"/>
      <c r="AO303" s="153"/>
      <c r="AP303" s="153"/>
      <c r="AQ303" s="153"/>
      <c r="AR303" s="153"/>
      <c r="AS303" s="153"/>
      <c r="AT303" s="153"/>
      <c r="AU303" s="153"/>
      <c r="AV303" s="153"/>
      <c r="AW303" s="153"/>
      <c r="AX303" s="153"/>
      <c r="AY303" s="153"/>
      <c r="AZ303" s="153"/>
      <c r="BA303" s="153"/>
      <c r="BB303" s="153"/>
      <c r="BC303" s="153"/>
      <c r="BD303" s="153"/>
      <c r="BE303" s="153"/>
      <c r="BF303" s="153"/>
      <c r="BG303" s="153"/>
      <c r="BH303" s="153"/>
      <c r="BI303" s="153"/>
      <c r="BJ303" s="153"/>
      <c r="BK303" s="153"/>
      <c r="BL303" s="138"/>
      <c r="BM303" s="138"/>
      <c r="BN303" s="138"/>
      <c r="BO303" s="138"/>
      <c r="BP303" s="138"/>
      <c r="BQ303" s="138"/>
      <c r="BR303" s="138"/>
      <c r="BS303" s="138"/>
      <c r="BT303" s="138"/>
      <c r="BU303" s="138"/>
      <c r="BV303" s="138"/>
      <c r="BW303" s="138"/>
      <c r="BX303" s="138"/>
      <c r="BY303" s="138"/>
      <c r="BZ303" s="138"/>
    </row>
    <row r="304" spans="1:78" x14ac:dyDescent="0.25">
      <c r="A304" s="153"/>
      <c r="B304" s="175"/>
      <c r="C304" s="175"/>
      <c r="D304" s="175"/>
      <c r="E304" s="175"/>
      <c r="F304" s="153"/>
      <c r="G304" s="153"/>
      <c r="H304" s="153"/>
      <c r="I304" s="153"/>
      <c r="J304" s="153"/>
      <c r="K304" s="153"/>
      <c r="L304" s="153"/>
      <c r="M304" s="153"/>
      <c r="N304" s="153"/>
      <c r="O304" s="153"/>
      <c r="P304" s="153"/>
      <c r="Q304" s="153"/>
      <c r="R304" s="153"/>
      <c r="S304" s="153"/>
      <c r="T304" s="153"/>
      <c r="U304" s="153"/>
      <c r="V304" s="153"/>
      <c r="W304" s="153"/>
      <c r="X304" s="153"/>
      <c r="Y304" s="153"/>
      <c r="Z304" s="153"/>
      <c r="AA304" s="153"/>
      <c r="AB304" s="153"/>
      <c r="AC304" s="153"/>
      <c r="AD304" s="153"/>
      <c r="AE304" s="153"/>
      <c r="AF304" s="153"/>
      <c r="AG304" s="153"/>
      <c r="AH304" s="153"/>
      <c r="AI304" s="153"/>
      <c r="AJ304" s="153"/>
      <c r="AK304" s="153"/>
      <c r="AL304" s="153"/>
      <c r="AM304" s="153"/>
      <c r="AN304" s="153"/>
      <c r="AO304" s="153"/>
      <c r="AP304" s="153"/>
      <c r="AQ304" s="153"/>
      <c r="AR304" s="153"/>
      <c r="AS304" s="153"/>
      <c r="AT304" s="153"/>
      <c r="AU304" s="153"/>
      <c r="AV304" s="153"/>
      <c r="AW304" s="153"/>
      <c r="AX304" s="153"/>
      <c r="AY304" s="153"/>
      <c r="AZ304" s="153"/>
      <c r="BA304" s="153"/>
      <c r="BB304" s="153"/>
      <c r="BC304" s="153"/>
      <c r="BD304" s="153"/>
      <c r="BE304" s="153"/>
      <c r="BF304" s="153"/>
      <c r="BG304" s="153"/>
      <c r="BH304" s="153"/>
      <c r="BI304" s="153"/>
      <c r="BJ304" s="153"/>
      <c r="BK304" s="153"/>
      <c r="BL304" s="138"/>
      <c r="BM304" s="138"/>
      <c r="BN304" s="138"/>
      <c r="BO304" s="138"/>
      <c r="BP304" s="138"/>
      <c r="BQ304" s="138"/>
      <c r="BR304" s="138"/>
      <c r="BS304" s="138"/>
      <c r="BT304" s="138"/>
      <c r="BU304" s="138"/>
      <c r="BV304" s="138"/>
      <c r="BW304" s="138"/>
      <c r="BX304" s="138"/>
      <c r="BY304" s="138"/>
      <c r="BZ304" s="138"/>
    </row>
    <row r="305" spans="1:78" x14ac:dyDescent="0.25">
      <c r="A305" s="153"/>
      <c r="B305" s="175"/>
      <c r="C305" s="175"/>
      <c r="D305" s="175"/>
      <c r="E305" s="175"/>
      <c r="F305" s="153"/>
      <c r="G305" s="153"/>
      <c r="H305" s="153"/>
      <c r="I305" s="153"/>
      <c r="J305" s="153"/>
      <c r="K305" s="153"/>
      <c r="L305" s="153"/>
      <c r="M305" s="153"/>
      <c r="N305" s="153"/>
      <c r="O305" s="153"/>
      <c r="P305" s="153"/>
      <c r="Q305" s="153"/>
      <c r="R305" s="153"/>
      <c r="S305" s="153"/>
      <c r="T305" s="153"/>
      <c r="U305" s="153"/>
      <c r="V305" s="153"/>
      <c r="W305" s="153"/>
      <c r="X305" s="153"/>
      <c r="Y305" s="153"/>
      <c r="Z305" s="153"/>
      <c r="AA305" s="153"/>
      <c r="AB305" s="153"/>
      <c r="AC305" s="153"/>
      <c r="AD305" s="153"/>
      <c r="AE305" s="153"/>
      <c r="AF305" s="153"/>
      <c r="AG305" s="153"/>
      <c r="AH305" s="153"/>
      <c r="AI305" s="153"/>
      <c r="AJ305" s="153"/>
      <c r="AK305" s="153"/>
      <c r="AL305" s="153"/>
      <c r="AM305" s="153"/>
      <c r="AN305" s="153"/>
      <c r="AO305" s="153"/>
      <c r="AP305" s="153"/>
      <c r="AQ305" s="153"/>
      <c r="AR305" s="153"/>
      <c r="AS305" s="153"/>
      <c r="AT305" s="153"/>
      <c r="AU305" s="153"/>
      <c r="AV305" s="153"/>
      <c r="AW305" s="153"/>
      <c r="AX305" s="153"/>
      <c r="AY305" s="153"/>
      <c r="AZ305" s="153"/>
      <c r="BA305" s="153"/>
      <c r="BB305" s="153"/>
      <c r="BC305" s="153"/>
      <c r="BD305" s="153"/>
      <c r="BE305" s="153"/>
      <c r="BF305" s="153"/>
      <c r="BG305" s="153"/>
      <c r="BH305" s="153"/>
      <c r="BI305" s="153"/>
      <c r="BJ305" s="153"/>
      <c r="BK305" s="153"/>
      <c r="BL305" s="138"/>
      <c r="BM305" s="138"/>
      <c r="BN305" s="138"/>
      <c r="BO305" s="138"/>
      <c r="BP305" s="138"/>
      <c r="BQ305" s="138"/>
      <c r="BR305" s="138"/>
      <c r="BS305" s="138"/>
      <c r="BT305" s="138"/>
      <c r="BU305" s="138"/>
      <c r="BV305" s="138"/>
      <c r="BW305" s="138"/>
      <c r="BX305" s="138"/>
      <c r="BY305" s="138"/>
      <c r="BZ305" s="138"/>
    </row>
    <row r="306" spans="1:78" x14ac:dyDescent="0.25">
      <c r="A306" s="153"/>
      <c r="B306" s="175"/>
      <c r="C306" s="175"/>
      <c r="D306" s="175"/>
      <c r="E306" s="175"/>
      <c r="F306" s="153"/>
      <c r="G306" s="153"/>
      <c r="H306" s="153"/>
      <c r="I306" s="153"/>
      <c r="J306" s="153"/>
      <c r="K306" s="153"/>
      <c r="L306" s="153"/>
      <c r="M306" s="153"/>
      <c r="N306" s="153"/>
      <c r="O306" s="153"/>
      <c r="P306" s="153"/>
      <c r="Q306" s="153"/>
      <c r="R306" s="153"/>
      <c r="S306" s="153"/>
      <c r="T306" s="153"/>
      <c r="U306" s="153"/>
      <c r="V306" s="153"/>
      <c r="W306" s="153"/>
      <c r="X306" s="153"/>
      <c r="Y306" s="153"/>
      <c r="Z306" s="153"/>
      <c r="AA306" s="153"/>
      <c r="AB306" s="153"/>
      <c r="AC306" s="153"/>
      <c r="AD306" s="153"/>
      <c r="AE306" s="153"/>
      <c r="AF306" s="153"/>
      <c r="AG306" s="153"/>
      <c r="AH306" s="153"/>
      <c r="AI306" s="153"/>
      <c r="AJ306" s="153"/>
      <c r="AK306" s="153"/>
      <c r="AL306" s="153"/>
      <c r="AM306" s="153"/>
      <c r="AN306" s="153"/>
      <c r="AO306" s="153"/>
      <c r="AP306" s="153"/>
      <c r="AQ306" s="153"/>
      <c r="AR306" s="153"/>
      <c r="AS306" s="153"/>
      <c r="AT306" s="153"/>
      <c r="AU306" s="153"/>
      <c r="AV306" s="153"/>
      <c r="AW306" s="153"/>
      <c r="AX306" s="153"/>
      <c r="AY306" s="153"/>
      <c r="AZ306" s="153"/>
      <c r="BA306" s="153"/>
      <c r="BB306" s="153"/>
      <c r="BC306" s="153"/>
      <c r="BD306" s="153"/>
      <c r="BE306" s="153"/>
      <c r="BF306" s="153"/>
      <c r="BG306" s="153"/>
      <c r="BH306" s="153"/>
      <c r="BI306" s="153"/>
      <c r="BJ306" s="153"/>
      <c r="BK306" s="153"/>
      <c r="BL306" s="138"/>
      <c r="BM306" s="138"/>
      <c r="BN306" s="138"/>
      <c r="BO306" s="138"/>
      <c r="BP306" s="138"/>
      <c r="BQ306" s="138"/>
      <c r="BR306" s="138"/>
      <c r="BS306" s="138"/>
      <c r="BT306" s="138"/>
      <c r="BU306" s="138"/>
      <c r="BV306" s="138"/>
      <c r="BW306" s="138"/>
      <c r="BX306" s="138"/>
      <c r="BY306" s="138"/>
      <c r="BZ306" s="138"/>
    </row>
    <row r="307" spans="1:78" x14ac:dyDescent="0.25">
      <c r="A307" s="153"/>
      <c r="B307" s="175"/>
      <c r="C307" s="175"/>
      <c r="D307" s="175"/>
      <c r="E307" s="175"/>
      <c r="F307" s="153"/>
      <c r="G307" s="153"/>
      <c r="H307" s="153"/>
      <c r="I307" s="153"/>
      <c r="J307" s="153"/>
      <c r="K307" s="153"/>
      <c r="L307" s="153"/>
      <c r="M307" s="153"/>
      <c r="N307" s="153"/>
      <c r="O307" s="153"/>
      <c r="P307" s="153"/>
      <c r="Q307" s="153"/>
      <c r="R307" s="153"/>
      <c r="S307" s="153"/>
      <c r="T307" s="153"/>
      <c r="U307" s="153"/>
      <c r="V307" s="153"/>
      <c r="W307" s="153"/>
      <c r="X307" s="153"/>
      <c r="Y307" s="153"/>
      <c r="Z307" s="153"/>
      <c r="AA307" s="153"/>
      <c r="AB307" s="153"/>
      <c r="AC307" s="153"/>
      <c r="AD307" s="153"/>
      <c r="AE307" s="153"/>
      <c r="AF307" s="153"/>
      <c r="AG307" s="153"/>
      <c r="AH307" s="153"/>
      <c r="AI307" s="153"/>
      <c r="AJ307" s="153"/>
      <c r="AK307" s="153"/>
      <c r="AL307" s="153"/>
      <c r="AM307" s="153"/>
      <c r="AN307" s="153"/>
      <c r="AO307" s="153"/>
      <c r="AP307" s="153"/>
      <c r="AQ307" s="153"/>
      <c r="AR307" s="153"/>
      <c r="AS307" s="153"/>
      <c r="AT307" s="153"/>
      <c r="AU307" s="153"/>
      <c r="AV307" s="153"/>
      <c r="AW307" s="153"/>
      <c r="AX307" s="153"/>
      <c r="AY307" s="153"/>
      <c r="AZ307" s="153"/>
      <c r="BA307" s="153"/>
      <c r="BB307" s="153"/>
      <c r="BC307" s="153"/>
      <c r="BD307" s="153"/>
      <c r="BE307" s="153"/>
      <c r="BF307" s="153"/>
      <c r="BG307" s="153"/>
      <c r="BH307" s="153"/>
      <c r="BI307" s="153"/>
      <c r="BJ307" s="153"/>
      <c r="BK307" s="153"/>
      <c r="BL307" s="138"/>
      <c r="BM307" s="138"/>
      <c r="BN307" s="138"/>
      <c r="BO307" s="138"/>
      <c r="BP307" s="138"/>
      <c r="BQ307" s="138"/>
      <c r="BR307" s="138"/>
      <c r="BS307" s="138"/>
      <c r="BT307" s="138"/>
      <c r="BU307" s="138"/>
      <c r="BV307" s="138"/>
      <c r="BW307" s="138"/>
      <c r="BX307" s="138"/>
      <c r="BY307" s="138"/>
      <c r="BZ307" s="138"/>
    </row>
    <row r="308" spans="1:78" x14ac:dyDescent="0.25">
      <c r="A308" s="153"/>
      <c r="B308" s="175"/>
      <c r="C308" s="175"/>
      <c r="D308" s="175"/>
      <c r="E308" s="175"/>
      <c r="F308" s="153"/>
      <c r="G308" s="153"/>
      <c r="H308" s="153"/>
      <c r="I308" s="153"/>
      <c r="J308" s="153"/>
      <c r="K308" s="153"/>
      <c r="L308" s="153"/>
      <c r="M308" s="153"/>
      <c r="N308" s="153"/>
      <c r="O308" s="153"/>
      <c r="P308" s="153"/>
      <c r="Q308" s="153"/>
      <c r="R308" s="153"/>
      <c r="S308" s="153"/>
      <c r="T308" s="153"/>
      <c r="U308" s="153"/>
      <c r="V308" s="153"/>
      <c r="W308" s="153"/>
      <c r="X308" s="153"/>
      <c r="Y308" s="153"/>
      <c r="Z308" s="153"/>
      <c r="AA308" s="153"/>
      <c r="AB308" s="153"/>
      <c r="AC308" s="153"/>
      <c r="AD308" s="153"/>
      <c r="AE308" s="153"/>
      <c r="AF308" s="153"/>
      <c r="AG308" s="153"/>
      <c r="AH308" s="153"/>
      <c r="AI308" s="153"/>
      <c r="AJ308" s="153"/>
      <c r="AK308" s="153"/>
      <c r="AL308" s="153"/>
      <c r="AM308" s="153"/>
      <c r="AN308" s="153"/>
      <c r="AO308" s="153"/>
      <c r="AP308" s="153"/>
      <c r="AQ308" s="153"/>
      <c r="AR308" s="153"/>
      <c r="AS308" s="153"/>
      <c r="AT308" s="153"/>
      <c r="AU308" s="153"/>
      <c r="AV308" s="153"/>
      <c r="AW308" s="153"/>
      <c r="AX308" s="153"/>
      <c r="AY308" s="153"/>
      <c r="AZ308" s="153"/>
      <c r="BA308" s="153"/>
      <c r="BB308" s="153"/>
      <c r="BC308" s="153"/>
      <c r="BD308" s="153"/>
      <c r="BE308" s="153"/>
      <c r="BF308" s="153"/>
      <c r="BG308" s="153"/>
      <c r="BH308" s="153"/>
      <c r="BI308" s="153"/>
      <c r="BJ308" s="153"/>
      <c r="BK308" s="153"/>
      <c r="BL308" s="138"/>
      <c r="BM308" s="138"/>
      <c r="BN308" s="138"/>
      <c r="BO308" s="138"/>
      <c r="BP308" s="138"/>
      <c r="BQ308" s="138"/>
      <c r="BR308" s="138"/>
      <c r="BS308" s="138"/>
      <c r="BT308" s="138"/>
      <c r="BU308" s="138"/>
      <c r="BV308" s="138"/>
      <c r="BW308" s="138"/>
      <c r="BX308" s="138"/>
      <c r="BY308" s="138"/>
      <c r="BZ308" s="138"/>
    </row>
    <row r="309" spans="1:78" x14ac:dyDescent="0.25">
      <c r="A309" s="153"/>
      <c r="B309" s="175"/>
      <c r="C309" s="175"/>
      <c r="D309" s="175"/>
      <c r="E309" s="175"/>
      <c r="F309" s="153"/>
      <c r="G309" s="153"/>
      <c r="H309" s="153"/>
      <c r="I309" s="153"/>
      <c r="J309" s="153"/>
      <c r="K309" s="153"/>
      <c r="L309" s="153"/>
      <c r="M309" s="153"/>
      <c r="N309" s="153"/>
      <c r="O309" s="153"/>
      <c r="P309" s="153"/>
      <c r="Q309" s="153"/>
      <c r="R309" s="153"/>
      <c r="S309" s="153"/>
      <c r="T309" s="153"/>
      <c r="U309" s="153"/>
      <c r="V309" s="153"/>
      <c r="W309" s="153"/>
      <c r="X309" s="153"/>
      <c r="Y309" s="153"/>
      <c r="Z309" s="153"/>
      <c r="AA309" s="153"/>
      <c r="AB309" s="153"/>
      <c r="AC309" s="153"/>
      <c r="AD309" s="153"/>
      <c r="AE309" s="153"/>
      <c r="AF309" s="153"/>
      <c r="AG309" s="153"/>
      <c r="AH309" s="153"/>
      <c r="AI309" s="153"/>
      <c r="AJ309" s="153"/>
      <c r="AK309" s="153"/>
      <c r="AL309" s="153"/>
      <c r="AM309" s="153"/>
      <c r="AN309" s="153"/>
      <c r="AO309" s="153"/>
      <c r="AP309" s="153"/>
      <c r="AQ309" s="153"/>
      <c r="AR309" s="153"/>
      <c r="AS309" s="153"/>
      <c r="AT309" s="153"/>
      <c r="AU309" s="153"/>
      <c r="AV309" s="153"/>
      <c r="AW309" s="153"/>
      <c r="AX309" s="153"/>
      <c r="AY309" s="153"/>
      <c r="AZ309" s="153"/>
      <c r="BA309" s="153"/>
      <c r="BB309" s="153"/>
      <c r="BC309" s="153"/>
      <c r="BD309" s="153"/>
      <c r="BE309" s="153"/>
      <c r="BF309" s="153"/>
      <c r="BG309" s="153"/>
      <c r="BH309" s="153"/>
      <c r="BI309" s="153"/>
      <c r="BJ309" s="153"/>
      <c r="BK309" s="153"/>
      <c r="BL309" s="138"/>
      <c r="BM309" s="138"/>
      <c r="BN309" s="138"/>
      <c r="BO309" s="138"/>
      <c r="BP309" s="138"/>
      <c r="BQ309" s="138"/>
      <c r="BR309" s="138"/>
      <c r="BS309" s="138"/>
      <c r="BT309" s="138"/>
      <c r="BU309" s="138"/>
      <c r="BV309" s="138"/>
      <c r="BW309" s="138"/>
      <c r="BX309" s="138"/>
      <c r="BY309" s="138"/>
      <c r="BZ309" s="138"/>
    </row>
    <row r="310" spans="1:78" x14ac:dyDescent="0.25">
      <c r="A310" s="153"/>
      <c r="B310" s="175"/>
      <c r="C310" s="175"/>
      <c r="D310" s="175"/>
      <c r="E310" s="175"/>
      <c r="F310" s="153"/>
      <c r="G310" s="153"/>
      <c r="H310" s="153"/>
      <c r="I310" s="153"/>
      <c r="J310" s="153"/>
      <c r="K310" s="153"/>
      <c r="L310" s="153"/>
      <c r="M310" s="153"/>
      <c r="N310" s="153"/>
      <c r="O310" s="153"/>
      <c r="P310" s="153"/>
      <c r="Q310" s="153"/>
      <c r="R310" s="153"/>
      <c r="S310" s="153"/>
      <c r="T310" s="153"/>
      <c r="U310" s="153"/>
      <c r="V310" s="153"/>
      <c r="W310" s="153"/>
      <c r="X310" s="153"/>
      <c r="Y310" s="153"/>
      <c r="Z310" s="153"/>
      <c r="AA310" s="153"/>
      <c r="AB310" s="153"/>
      <c r="AC310" s="153"/>
      <c r="AD310" s="153"/>
      <c r="AE310" s="153"/>
      <c r="AF310" s="153"/>
      <c r="AG310" s="153"/>
      <c r="AH310" s="153"/>
      <c r="AI310" s="153"/>
      <c r="AJ310" s="153"/>
      <c r="AK310" s="153"/>
      <c r="AL310" s="153"/>
      <c r="AM310" s="153"/>
      <c r="AN310" s="153"/>
      <c r="AO310" s="153"/>
      <c r="AP310" s="153"/>
      <c r="AQ310" s="153"/>
      <c r="AR310" s="153"/>
      <c r="AS310" s="153"/>
      <c r="AT310" s="153"/>
      <c r="AU310" s="153"/>
      <c r="AV310" s="153"/>
      <c r="AW310" s="153"/>
      <c r="AX310" s="153"/>
      <c r="AY310" s="153"/>
      <c r="AZ310" s="153"/>
      <c r="BA310" s="153"/>
      <c r="BB310" s="153"/>
      <c r="BC310" s="153"/>
      <c r="BD310" s="153"/>
      <c r="BE310" s="153"/>
      <c r="BF310" s="153"/>
      <c r="BG310" s="153"/>
      <c r="BH310" s="153"/>
      <c r="BI310" s="153"/>
      <c r="BJ310" s="153"/>
      <c r="BK310" s="153"/>
      <c r="BL310" s="138"/>
      <c r="BM310" s="138"/>
      <c r="BN310" s="138"/>
      <c r="BO310" s="138"/>
      <c r="BP310" s="138"/>
      <c r="BQ310" s="138"/>
      <c r="BR310" s="138"/>
      <c r="BS310" s="138"/>
      <c r="BT310" s="138"/>
      <c r="BU310" s="138"/>
      <c r="BV310" s="138"/>
      <c r="BW310" s="138"/>
      <c r="BX310" s="138"/>
      <c r="BY310" s="138"/>
      <c r="BZ310" s="138"/>
    </row>
    <row r="311" spans="1:78" x14ac:dyDescent="0.25">
      <c r="A311" s="153"/>
      <c r="B311" s="175"/>
      <c r="C311" s="175"/>
      <c r="D311" s="175"/>
      <c r="E311" s="175"/>
      <c r="F311" s="153"/>
      <c r="G311" s="153"/>
      <c r="H311" s="153"/>
      <c r="I311" s="153"/>
      <c r="J311" s="153"/>
      <c r="K311" s="153"/>
      <c r="L311" s="153"/>
      <c r="M311" s="153"/>
      <c r="N311" s="153"/>
      <c r="O311" s="153"/>
      <c r="P311" s="153"/>
      <c r="Q311" s="153"/>
      <c r="R311" s="153"/>
      <c r="S311" s="153"/>
      <c r="T311" s="153"/>
      <c r="U311" s="153"/>
      <c r="V311" s="153"/>
      <c r="W311" s="153"/>
      <c r="X311" s="153"/>
      <c r="Y311" s="153"/>
      <c r="Z311" s="153"/>
      <c r="AA311" s="153"/>
      <c r="AB311" s="153"/>
      <c r="AC311" s="153"/>
      <c r="AD311" s="153"/>
      <c r="AE311" s="153"/>
      <c r="AF311" s="153"/>
      <c r="AG311" s="153"/>
      <c r="AH311" s="153"/>
      <c r="AI311" s="153"/>
      <c r="AJ311" s="153"/>
      <c r="AK311" s="153"/>
      <c r="AL311" s="153"/>
      <c r="AM311" s="153"/>
      <c r="AN311" s="153"/>
      <c r="AO311" s="153"/>
      <c r="AP311" s="153"/>
      <c r="AQ311" s="153"/>
      <c r="AR311" s="153"/>
      <c r="AS311" s="153"/>
      <c r="AT311" s="153"/>
      <c r="AU311" s="153"/>
      <c r="AV311" s="153"/>
      <c r="AW311" s="153"/>
      <c r="AX311" s="153"/>
      <c r="AY311" s="153"/>
      <c r="AZ311" s="153"/>
      <c r="BA311" s="153"/>
      <c r="BB311" s="153"/>
      <c r="BC311" s="153"/>
      <c r="BD311" s="153"/>
      <c r="BE311" s="153"/>
      <c r="BF311" s="153"/>
      <c r="BG311" s="153"/>
      <c r="BH311" s="153"/>
      <c r="BI311" s="153"/>
      <c r="BJ311" s="153"/>
      <c r="BK311" s="153"/>
      <c r="BL311" s="138"/>
      <c r="BM311" s="138"/>
      <c r="BN311" s="138"/>
      <c r="BO311" s="138"/>
      <c r="BP311" s="138"/>
      <c r="BQ311" s="138"/>
      <c r="BR311" s="138"/>
      <c r="BS311" s="138"/>
      <c r="BT311" s="138"/>
      <c r="BU311" s="138"/>
      <c r="BV311" s="138"/>
      <c r="BW311" s="138"/>
      <c r="BX311" s="138"/>
      <c r="BY311" s="138"/>
      <c r="BZ311" s="138"/>
    </row>
    <row r="312" spans="1:78" x14ac:dyDescent="0.25">
      <c r="A312" s="153"/>
      <c r="B312" s="175"/>
      <c r="C312" s="175"/>
      <c r="D312" s="175"/>
      <c r="E312" s="175"/>
      <c r="F312" s="153"/>
      <c r="G312" s="153"/>
      <c r="H312" s="153"/>
      <c r="I312" s="153"/>
      <c r="J312" s="153"/>
      <c r="K312" s="153"/>
      <c r="L312" s="153"/>
      <c r="M312" s="153"/>
      <c r="N312" s="153"/>
      <c r="O312" s="153"/>
      <c r="P312" s="153"/>
      <c r="Q312" s="153"/>
      <c r="R312" s="153"/>
      <c r="S312" s="153"/>
      <c r="T312" s="153"/>
      <c r="U312" s="153"/>
      <c r="V312" s="153"/>
      <c r="W312" s="153"/>
      <c r="X312" s="153"/>
      <c r="Y312" s="153"/>
      <c r="Z312" s="153"/>
      <c r="AA312" s="153"/>
      <c r="AB312" s="153"/>
      <c r="AC312" s="153"/>
      <c r="AD312" s="153"/>
      <c r="AE312" s="153"/>
      <c r="AF312" s="153"/>
      <c r="AG312" s="153"/>
      <c r="AH312" s="153"/>
      <c r="AI312" s="153"/>
      <c r="AJ312" s="153"/>
      <c r="AK312" s="153"/>
      <c r="AL312" s="153"/>
      <c r="AM312" s="153"/>
      <c r="AN312" s="153"/>
      <c r="AO312" s="153"/>
      <c r="AP312" s="153"/>
      <c r="AQ312" s="153"/>
      <c r="AR312" s="153"/>
      <c r="AS312" s="153"/>
      <c r="AT312" s="153"/>
      <c r="AU312" s="153"/>
      <c r="AV312" s="153"/>
      <c r="AW312" s="153"/>
      <c r="AX312" s="153"/>
      <c r="AY312" s="153"/>
      <c r="AZ312" s="153"/>
      <c r="BA312" s="153"/>
      <c r="BB312" s="153"/>
      <c r="BC312" s="153"/>
      <c r="BD312" s="153"/>
      <c r="BE312" s="153"/>
      <c r="BF312" s="153"/>
      <c r="BG312" s="153"/>
      <c r="BH312" s="153"/>
      <c r="BI312" s="153"/>
      <c r="BJ312" s="153"/>
      <c r="BK312" s="153"/>
      <c r="BL312" s="138"/>
      <c r="BM312" s="138"/>
      <c r="BN312" s="138"/>
      <c r="BO312" s="138"/>
      <c r="BP312" s="138"/>
      <c r="BQ312" s="138"/>
      <c r="BR312" s="138"/>
      <c r="BS312" s="138"/>
      <c r="BT312" s="138"/>
      <c r="BU312" s="138"/>
      <c r="BV312" s="138"/>
      <c r="BW312" s="138"/>
      <c r="BX312" s="138"/>
      <c r="BY312" s="138"/>
      <c r="BZ312" s="138"/>
    </row>
    <row r="313" spans="1:78" x14ac:dyDescent="0.25">
      <c r="A313" s="153"/>
      <c r="B313" s="175"/>
      <c r="C313" s="175"/>
      <c r="D313" s="175"/>
      <c r="E313" s="175"/>
      <c r="F313" s="153"/>
      <c r="G313" s="153"/>
      <c r="H313" s="153"/>
      <c r="I313" s="153"/>
      <c r="J313" s="153"/>
      <c r="K313" s="153"/>
      <c r="L313" s="153"/>
      <c r="M313" s="153"/>
      <c r="N313" s="153"/>
      <c r="O313" s="153"/>
      <c r="P313" s="153"/>
      <c r="Q313" s="153"/>
      <c r="R313" s="153"/>
      <c r="S313" s="153"/>
      <c r="T313" s="153"/>
      <c r="U313" s="153"/>
      <c r="V313" s="153"/>
      <c r="W313" s="153"/>
      <c r="X313" s="153"/>
      <c r="Y313" s="153"/>
      <c r="Z313" s="153"/>
      <c r="AA313" s="153"/>
      <c r="AB313" s="153"/>
      <c r="AC313" s="153"/>
      <c r="AD313" s="153"/>
      <c r="AE313" s="153"/>
      <c r="AF313" s="153"/>
      <c r="AG313" s="153"/>
      <c r="AH313" s="153"/>
      <c r="AI313" s="153"/>
      <c r="AJ313" s="153"/>
      <c r="AK313" s="153"/>
      <c r="AL313" s="153"/>
      <c r="AM313" s="153"/>
      <c r="AN313" s="153"/>
      <c r="AO313" s="153"/>
      <c r="AP313" s="153"/>
      <c r="AQ313" s="153"/>
      <c r="AR313" s="153"/>
      <c r="AS313" s="153"/>
      <c r="AT313" s="153"/>
      <c r="AU313" s="153"/>
      <c r="AV313" s="153"/>
      <c r="AW313" s="153"/>
      <c r="AX313" s="153"/>
      <c r="AY313" s="153"/>
      <c r="AZ313" s="153"/>
      <c r="BA313" s="153"/>
      <c r="BB313" s="153"/>
      <c r="BC313" s="153"/>
      <c r="BD313" s="153"/>
      <c r="BE313" s="153"/>
      <c r="BF313" s="153"/>
      <c r="BG313" s="153"/>
      <c r="BH313" s="153"/>
      <c r="BI313" s="153"/>
      <c r="BJ313" s="153"/>
      <c r="BK313" s="153"/>
      <c r="BL313" s="138"/>
      <c r="BM313" s="138"/>
      <c r="BN313" s="138"/>
      <c r="BO313" s="138"/>
      <c r="BP313" s="138"/>
      <c r="BQ313" s="138"/>
      <c r="BR313" s="138"/>
      <c r="BS313" s="138"/>
      <c r="BT313" s="138"/>
      <c r="BU313" s="138"/>
      <c r="BV313" s="138"/>
      <c r="BW313" s="138"/>
      <c r="BX313" s="138"/>
      <c r="BY313" s="138"/>
      <c r="BZ313" s="138"/>
    </row>
    <row r="314" spans="1:78" x14ac:dyDescent="0.25">
      <c r="A314" s="153"/>
      <c r="B314" s="175"/>
      <c r="C314" s="175"/>
      <c r="D314" s="175"/>
      <c r="E314" s="175"/>
      <c r="F314" s="153"/>
      <c r="G314" s="153"/>
      <c r="H314" s="153"/>
      <c r="I314" s="153"/>
      <c r="J314" s="153"/>
      <c r="K314" s="153"/>
      <c r="L314" s="153"/>
      <c r="M314" s="153"/>
      <c r="N314" s="153"/>
      <c r="O314" s="153"/>
      <c r="P314" s="153"/>
      <c r="Q314" s="153"/>
      <c r="R314" s="153"/>
      <c r="S314" s="153"/>
      <c r="T314" s="153"/>
      <c r="U314" s="153"/>
      <c r="V314" s="153"/>
      <c r="W314" s="153"/>
      <c r="X314" s="153"/>
      <c r="Y314" s="153"/>
      <c r="Z314" s="153"/>
      <c r="AA314" s="153"/>
      <c r="AB314" s="153"/>
      <c r="AC314" s="153"/>
      <c r="AD314" s="153"/>
      <c r="AE314" s="153"/>
      <c r="AF314" s="153"/>
      <c r="AG314" s="153"/>
      <c r="AH314" s="153"/>
      <c r="AI314" s="153"/>
      <c r="AJ314" s="153"/>
      <c r="AK314" s="153"/>
      <c r="AL314" s="153"/>
      <c r="AM314" s="153"/>
      <c r="AN314" s="153"/>
      <c r="AO314" s="153"/>
      <c r="AP314" s="153"/>
      <c r="AQ314" s="153"/>
      <c r="AR314" s="153"/>
      <c r="AS314" s="153"/>
      <c r="AT314" s="153"/>
      <c r="AU314" s="153"/>
      <c r="AV314" s="153"/>
      <c r="AW314" s="153"/>
      <c r="AX314" s="153"/>
      <c r="AY314" s="153"/>
      <c r="AZ314" s="153"/>
      <c r="BA314" s="153"/>
      <c r="BB314" s="153"/>
      <c r="BC314" s="153"/>
      <c r="BD314" s="153"/>
      <c r="BE314" s="153"/>
      <c r="BF314" s="153"/>
      <c r="BG314" s="153"/>
      <c r="BH314" s="153"/>
      <c r="BI314" s="153"/>
      <c r="BJ314" s="153"/>
      <c r="BK314" s="153"/>
      <c r="BL314" s="138"/>
      <c r="BM314" s="138"/>
      <c r="BN314" s="138"/>
      <c r="BO314" s="138"/>
      <c r="BP314" s="138"/>
      <c r="BQ314" s="138"/>
      <c r="BR314" s="138"/>
      <c r="BS314" s="138"/>
      <c r="BT314" s="138"/>
      <c r="BU314" s="138"/>
      <c r="BV314" s="138"/>
      <c r="BW314" s="138"/>
      <c r="BX314" s="138"/>
      <c r="BY314" s="138"/>
      <c r="BZ314" s="138"/>
    </row>
    <row r="315" spans="1:78" x14ac:dyDescent="0.25">
      <c r="A315" s="153"/>
      <c r="B315" s="175"/>
      <c r="C315" s="175"/>
      <c r="D315" s="175"/>
      <c r="E315" s="175"/>
      <c r="F315" s="153"/>
      <c r="G315" s="153"/>
      <c r="H315" s="153"/>
      <c r="I315" s="153"/>
      <c r="J315" s="153"/>
      <c r="K315" s="153"/>
      <c r="L315" s="153"/>
      <c r="M315" s="153"/>
      <c r="N315" s="153"/>
      <c r="O315" s="153"/>
      <c r="P315" s="153"/>
      <c r="Q315" s="153"/>
      <c r="R315" s="153"/>
      <c r="S315" s="153"/>
      <c r="T315" s="153"/>
      <c r="U315" s="153"/>
      <c r="V315" s="153"/>
      <c r="W315" s="153"/>
      <c r="X315" s="153"/>
      <c r="Y315" s="153"/>
      <c r="Z315" s="153"/>
      <c r="AA315" s="153"/>
      <c r="AB315" s="153"/>
      <c r="AC315" s="153"/>
      <c r="AD315" s="153"/>
      <c r="AE315" s="153"/>
      <c r="AF315" s="153"/>
      <c r="AG315" s="153"/>
      <c r="AH315" s="153"/>
      <c r="AI315" s="153"/>
      <c r="AJ315" s="153"/>
      <c r="AK315" s="153"/>
      <c r="AL315" s="153"/>
      <c r="AM315" s="153"/>
      <c r="AN315" s="153"/>
      <c r="AO315" s="153"/>
      <c r="AP315" s="153"/>
      <c r="AQ315" s="153"/>
      <c r="AR315" s="153"/>
      <c r="AS315" s="153"/>
      <c r="AT315" s="153"/>
      <c r="AU315" s="153"/>
      <c r="AV315" s="153"/>
      <c r="AW315" s="153"/>
      <c r="AX315" s="153"/>
      <c r="AY315" s="153"/>
      <c r="AZ315" s="153"/>
      <c r="BA315" s="153"/>
      <c r="BB315" s="153"/>
      <c r="BC315" s="153"/>
      <c r="BD315" s="153"/>
      <c r="BE315" s="153"/>
      <c r="BF315" s="153"/>
      <c r="BG315" s="153"/>
      <c r="BH315" s="153"/>
      <c r="BI315" s="153"/>
      <c r="BJ315" s="153"/>
      <c r="BK315" s="153"/>
      <c r="BL315" s="138"/>
      <c r="BM315" s="138"/>
      <c r="BN315" s="138"/>
      <c r="BO315" s="138"/>
      <c r="BP315" s="138"/>
      <c r="BQ315" s="138"/>
      <c r="BR315" s="138"/>
      <c r="BS315" s="138"/>
      <c r="BT315" s="138"/>
      <c r="BU315" s="138"/>
      <c r="BV315" s="138"/>
      <c r="BW315" s="138"/>
      <c r="BX315" s="138"/>
      <c r="BY315" s="138"/>
      <c r="BZ315" s="138"/>
    </row>
    <row r="316" spans="1:78" x14ac:dyDescent="0.25">
      <c r="A316" s="153"/>
      <c r="B316" s="175"/>
      <c r="C316" s="175"/>
      <c r="D316" s="175"/>
      <c r="E316" s="175"/>
      <c r="F316" s="153"/>
      <c r="G316" s="153"/>
      <c r="H316" s="153"/>
      <c r="I316" s="153"/>
      <c r="J316" s="153"/>
      <c r="K316" s="153"/>
      <c r="L316" s="153"/>
      <c r="M316" s="153"/>
      <c r="N316" s="153"/>
      <c r="O316" s="153"/>
      <c r="P316" s="153"/>
      <c r="Q316" s="153"/>
      <c r="R316" s="153"/>
      <c r="S316" s="153"/>
      <c r="T316" s="153"/>
      <c r="U316" s="153"/>
      <c r="V316" s="153"/>
      <c r="W316" s="153"/>
      <c r="X316" s="153"/>
      <c r="Y316" s="153"/>
      <c r="Z316" s="153"/>
      <c r="AA316" s="153"/>
      <c r="AB316" s="153"/>
      <c r="AC316" s="153"/>
      <c r="AD316" s="153"/>
      <c r="AE316" s="153"/>
      <c r="AF316" s="153"/>
      <c r="AG316" s="153"/>
      <c r="AH316" s="153"/>
      <c r="AI316" s="153"/>
      <c r="AJ316" s="153"/>
      <c r="AK316" s="153"/>
      <c r="AL316" s="153"/>
      <c r="AM316" s="153"/>
      <c r="AN316" s="153"/>
      <c r="AO316" s="153"/>
      <c r="AP316" s="153"/>
      <c r="AQ316" s="153"/>
      <c r="AR316" s="153"/>
      <c r="AS316" s="153"/>
      <c r="AT316" s="153"/>
      <c r="AU316" s="153"/>
      <c r="AV316" s="153"/>
      <c r="AW316" s="153"/>
      <c r="AX316" s="153"/>
      <c r="AY316" s="153"/>
      <c r="AZ316" s="153"/>
      <c r="BA316" s="153"/>
      <c r="BB316" s="153"/>
      <c r="BC316" s="153"/>
      <c r="BD316" s="153"/>
      <c r="BE316" s="153"/>
      <c r="BF316" s="153"/>
      <c r="BG316" s="153"/>
      <c r="BH316" s="153"/>
      <c r="BI316" s="153"/>
      <c r="BJ316" s="153"/>
      <c r="BK316" s="153"/>
      <c r="BL316" s="138"/>
      <c r="BM316" s="138"/>
      <c r="BN316" s="138"/>
      <c r="BO316" s="138"/>
      <c r="BP316" s="138"/>
      <c r="BQ316" s="138"/>
      <c r="BR316" s="138"/>
      <c r="BS316" s="138"/>
      <c r="BT316" s="138"/>
      <c r="BU316" s="138"/>
      <c r="BV316" s="138"/>
      <c r="BW316" s="138"/>
      <c r="BX316" s="138"/>
      <c r="BY316" s="138"/>
      <c r="BZ316" s="138"/>
    </row>
    <row r="317" spans="1:78" x14ac:dyDescent="0.25">
      <c r="A317" s="153"/>
      <c r="B317" s="175"/>
      <c r="C317" s="175"/>
      <c r="D317" s="175"/>
      <c r="E317" s="175"/>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c r="AB317" s="153"/>
      <c r="AC317" s="153"/>
      <c r="AD317" s="153"/>
      <c r="AE317" s="153"/>
      <c r="AF317" s="153"/>
      <c r="AG317" s="153"/>
      <c r="AH317" s="153"/>
      <c r="AI317" s="153"/>
      <c r="AJ317" s="153"/>
      <c r="AK317" s="153"/>
      <c r="AL317" s="153"/>
      <c r="AM317" s="153"/>
      <c r="AN317" s="153"/>
      <c r="AO317" s="153"/>
      <c r="AP317" s="153"/>
      <c r="AQ317" s="153"/>
      <c r="AR317" s="153"/>
      <c r="AS317" s="153"/>
      <c r="AT317" s="153"/>
      <c r="AU317" s="153"/>
      <c r="AV317" s="153"/>
      <c r="AW317" s="153"/>
      <c r="AX317" s="153"/>
      <c r="AY317" s="153"/>
      <c r="AZ317" s="153"/>
      <c r="BA317" s="153"/>
      <c r="BB317" s="153"/>
      <c r="BC317" s="153"/>
      <c r="BD317" s="153"/>
      <c r="BE317" s="153"/>
      <c r="BF317" s="153"/>
      <c r="BG317" s="153"/>
      <c r="BH317" s="153"/>
      <c r="BI317" s="153"/>
      <c r="BJ317" s="153"/>
      <c r="BK317" s="153"/>
      <c r="BL317" s="138"/>
      <c r="BM317" s="138"/>
      <c r="BN317" s="138"/>
      <c r="BO317" s="138"/>
      <c r="BP317" s="138"/>
      <c r="BQ317" s="138"/>
      <c r="BR317" s="138"/>
      <c r="BS317" s="138"/>
      <c r="BT317" s="138"/>
      <c r="BU317" s="138"/>
      <c r="BV317" s="138"/>
      <c r="BW317" s="138"/>
      <c r="BX317" s="138"/>
      <c r="BY317" s="138"/>
      <c r="BZ317" s="138"/>
    </row>
    <row r="318" spans="1:78" x14ac:dyDescent="0.25">
      <c r="A318" s="153"/>
      <c r="B318" s="175"/>
      <c r="C318" s="175"/>
      <c r="D318" s="175"/>
      <c r="E318" s="175"/>
      <c r="F318" s="153"/>
      <c r="G318" s="153"/>
      <c r="H318" s="153"/>
      <c r="I318" s="153"/>
      <c r="J318" s="153"/>
      <c r="K318" s="153"/>
      <c r="L318" s="153"/>
      <c r="M318" s="153"/>
      <c r="N318" s="153"/>
      <c r="O318" s="153"/>
      <c r="P318" s="153"/>
      <c r="Q318" s="153"/>
      <c r="R318" s="153"/>
      <c r="S318" s="153"/>
      <c r="T318" s="153"/>
      <c r="U318" s="153"/>
      <c r="V318" s="153"/>
      <c r="W318" s="153"/>
      <c r="X318" s="153"/>
      <c r="Y318" s="153"/>
      <c r="Z318" s="153"/>
      <c r="AA318" s="153"/>
      <c r="AB318" s="153"/>
      <c r="AC318" s="153"/>
      <c r="AD318" s="153"/>
      <c r="AE318" s="153"/>
      <c r="AF318" s="153"/>
      <c r="AG318" s="153"/>
      <c r="AH318" s="153"/>
      <c r="AI318" s="153"/>
      <c r="AJ318" s="153"/>
      <c r="AK318" s="153"/>
      <c r="AL318" s="153"/>
      <c r="AM318" s="153"/>
      <c r="AN318" s="153"/>
      <c r="AO318" s="153"/>
      <c r="AP318" s="153"/>
      <c r="AQ318" s="153"/>
      <c r="AR318" s="153"/>
      <c r="AS318" s="153"/>
      <c r="AT318" s="153"/>
      <c r="AU318" s="153"/>
      <c r="AV318" s="153"/>
      <c r="AW318" s="153"/>
      <c r="AX318" s="153"/>
      <c r="AY318" s="153"/>
      <c r="AZ318" s="153"/>
      <c r="BA318" s="153"/>
      <c r="BB318" s="153"/>
      <c r="BC318" s="153"/>
      <c r="BD318" s="153"/>
      <c r="BE318" s="153"/>
      <c r="BF318" s="153"/>
      <c r="BG318" s="153"/>
      <c r="BH318" s="153"/>
      <c r="BI318" s="153"/>
      <c r="BJ318" s="153"/>
      <c r="BK318" s="153"/>
      <c r="BL318" s="138"/>
      <c r="BM318" s="138"/>
      <c r="BN318" s="138"/>
      <c r="BO318" s="138"/>
      <c r="BP318" s="138"/>
      <c r="BQ318" s="138"/>
      <c r="BR318" s="138"/>
      <c r="BS318" s="138"/>
      <c r="BT318" s="138"/>
      <c r="BU318" s="138"/>
      <c r="BV318" s="138"/>
      <c r="BW318" s="138"/>
      <c r="BX318" s="138"/>
      <c r="BY318" s="138"/>
      <c r="BZ318" s="138"/>
    </row>
    <row r="319" spans="1:78" x14ac:dyDescent="0.25">
      <c r="A319" s="153"/>
      <c r="B319" s="175"/>
      <c r="C319" s="175"/>
      <c r="D319" s="175"/>
      <c r="E319" s="175"/>
      <c r="F319" s="153"/>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c r="AC319" s="153"/>
      <c r="AD319" s="153"/>
      <c r="AE319" s="153"/>
      <c r="AF319" s="153"/>
      <c r="AG319" s="153"/>
      <c r="AH319" s="153"/>
      <c r="AI319" s="153"/>
      <c r="AJ319" s="153"/>
      <c r="AK319" s="153"/>
      <c r="AL319" s="153"/>
      <c r="AM319" s="153"/>
      <c r="AN319" s="153"/>
      <c r="AO319" s="153"/>
      <c r="AP319" s="153"/>
      <c r="AQ319" s="153"/>
      <c r="AR319" s="153"/>
      <c r="AS319" s="153"/>
      <c r="AT319" s="153"/>
      <c r="AU319" s="153"/>
      <c r="AV319" s="153"/>
      <c r="AW319" s="153"/>
      <c r="AX319" s="153"/>
      <c r="AY319" s="153"/>
      <c r="AZ319" s="153"/>
      <c r="BA319" s="153"/>
      <c r="BB319" s="153"/>
      <c r="BC319" s="153"/>
      <c r="BD319" s="153"/>
      <c r="BE319" s="153"/>
      <c r="BF319" s="153"/>
      <c r="BG319" s="153"/>
      <c r="BH319" s="153"/>
      <c r="BI319" s="153"/>
      <c r="BJ319" s="153"/>
      <c r="BK319" s="153"/>
      <c r="BL319" s="138"/>
      <c r="BM319" s="138"/>
      <c r="BN319" s="138"/>
      <c r="BO319" s="138"/>
      <c r="BP319" s="138"/>
      <c r="BQ319" s="138"/>
      <c r="BR319" s="138"/>
      <c r="BS319" s="138"/>
      <c r="BT319" s="138"/>
      <c r="BU319" s="138"/>
      <c r="BV319" s="138"/>
      <c r="BW319" s="138"/>
      <c r="BX319" s="138"/>
      <c r="BY319" s="138"/>
      <c r="BZ319" s="138"/>
    </row>
    <row r="320" spans="1:78" x14ac:dyDescent="0.25">
      <c r="A320" s="153"/>
      <c r="B320" s="175"/>
      <c r="C320" s="175"/>
      <c r="D320" s="175"/>
      <c r="E320" s="175"/>
      <c r="F320" s="153"/>
      <c r="G320" s="153"/>
      <c r="H320" s="153"/>
      <c r="I320" s="153"/>
      <c r="J320" s="153"/>
      <c r="K320" s="153"/>
      <c r="L320" s="153"/>
      <c r="M320" s="153"/>
      <c r="N320" s="153"/>
      <c r="O320" s="153"/>
      <c r="P320" s="153"/>
      <c r="Q320" s="153"/>
      <c r="R320" s="153"/>
      <c r="S320" s="153"/>
      <c r="T320" s="153"/>
      <c r="U320" s="153"/>
      <c r="V320" s="153"/>
      <c r="W320" s="153"/>
      <c r="X320" s="153"/>
      <c r="Y320" s="153"/>
      <c r="Z320" s="153"/>
      <c r="AA320" s="153"/>
      <c r="AB320" s="153"/>
      <c r="AC320" s="153"/>
      <c r="AD320" s="153"/>
      <c r="AE320" s="153"/>
      <c r="AF320" s="153"/>
      <c r="AG320" s="153"/>
      <c r="AH320" s="153"/>
      <c r="AI320" s="153"/>
      <c r="AJ320" s="153"/>
      <c r="AK320" s="153"/>
      <c r="AL320" s="153"/>
      <c r="AM320" s="153"/>
      <c r="AN320" s="153"/>
      <c r="AO320" s="153"/>
      <c r="AP320" s="153"/>
      <c r="AQ320" s="153"/>
      <c r="AR320" s="153"/>
      <c r="AS320" s="153"/>
      <c r="AT320" s="153"/>
      <c r="AU320" s="153"/>
      <c r="AV320" s="153"/>
      <c r="AW320" s="153"/>
      <c r="AX320" s="153"/>
      <c r="AY320" s="153"/>
      <c r="AZ320" s="153"/>
      <c r="BA320" s="153"/>
      <c r="BB320" s="153"/>
      <c r="BC320" s="153"/>
      <c r="BD320" s="153"/>
      <c r="BE320" s="153"/>
      <c r="BF320" s="153"/>
      <c r="BG320" s="153"/>
      <c r="BH320" s="153"/>
      <c r="BI320" s="153"/>
      <c r="BJ320" s="153"/>
      <c r="BK320" s="153"/>
      <c r="BL320" s="138"/>
      <c r="BM320" s="138"/>
      <c r="BN320" s="138"/>
      <c r="BO320" s="138"/>
      <c r="BP320" s="138"/>
      <c r="BQ320" s="138"/>
      <c r="BR320" s="138"/>
      <c r="BS320" s="138"/>
      <c r="BT320" s="138"/>
      <c r="BU320" s="138"/>
      <c r="BV320" s="138"/>
      <c r="BW320" s="138"/>
      <c r="BX320" s="138"/>
      <c r="BY320" s="138"/>
      <c r="BZ320" s="138"/>
    </row>
    <row r="321" spans="1:78" x14ac:dyDescent="0.25">
      <c r="A321" s="153"/>
      <c r="B321" s="175"/>
      <c r="C321" s="175"/>
      <c r="D321" s="175"/>
      <c r="E321" s="175"/>
      <c r="F321" s="153"/>
      <c r="G321" s="153"/>
      <c r="H321" s="153"/>
      <c r="I321" s="153"/>
      <c r="J321" s="153"/>
      <c r="K321" s="153"/>
      <c r="L321" s="153"/>
      <c r="M321" s="153"/>
      <c r="N321" s="153"/>
      <c r="O321" s="153"/>
      <c r="P321" s="153"/>
      <c r="Q321" s="153"/>
      <c r="R321" s="153"/>
      <c r="S321" s="153"/>
      <c r="T321" s="153"/>
      <c r="U321" s="153"/>
      <c r="V321" s="153"/>
      <c r="W321" s="153"/>
      <c r="X321" s="153"/>
      <c r="Y321" s="153"/>
      <c r="Z321" s="153"/>
      <c r="AA321" s="153"/>
      <c r="AB321" s="153"/>
      <c r="AC321" s="153"/>
      <c r="AD321" s="153"/>
      <c r="AE321" s="153"/>
      <c r="AF321" s="153"/>
      <c r="AG321" s="153"/>
      <c r="AH321" s="153"/>
      <c r="AI321" s="153"/>
      <c r="AJ321" s="153"/>
      <c r="AK321" s="153"/>
      <c r="AL321" s="153"/>
      <c r="AM321" s="153"/>
      <c r="AN321" s="153"/>
      <c r="AO321" s="153"/>
      <c r="AP321" s="153"/>
      <c r="AQ321" s="153"/>
      <c r="AR321" s="153"/>
      <c r="AS321" s="153"/>
      <c r="AT321" s="153"/>
      <c r="AU321" s="153"/>
      <c r="AV321" s="153"/>
      <c r="AW321" s="153"/>
      <c r="AX321" s="153"/>
      <c r="AY321" s="153"/>
      <c r="AZ321" s="153"/>
      <c r="BA321" s="153"/>
      <c r="BB321" s="153"/>
      <c r="BC321" s="153"/>
      <c r="BD321" s="153"/>
      <c r="BE321" s="153"/>
      <c r="BF321" s="153"/>
      <c r="BG321" s="153"/>
      <c r="BH321" s="153"/>
      <c r="BI321" s="153"/>
      <c r="BJ321" s="153"/>
      <c r="BK321" s="153"/>
      <c r="BL321" s="138"/>
      <c r="BM321" s="138"/>
      <c r="BN321" s="138"/>
      <c r="BO321" s="138"/>
      <c r="BP321" s="138"/>
      <c r="BQ321" s="138"/>
      <c r="BR321" s="138"/>
      <c r="BS321" s="138"/>
      <c r="BT321" s="138"/>
      <c r="BU321" s="138"/>
      <c r="BV321" s="138"/>
      <c r="BW321" s="138"/>
      <c r="BX321" s="138"/>
      <c r="BY321" s="138"/>
      <c r="BZ321" s="138"/>
    </row>
    <row r="322" spans="1:78" x14ac:dyDescent="0.25">
      <c r="A322" s="153"/>
      <c r="B322" s="175"/>
      <c r="C322" s="175"/>
      <c r="D322" s="175"/>
      <c r="E322" s="175"/>
      <c r="F322" s="153"/>
      <c r="G322" s="153"/>
      <c r="H322" s="153"/>
      <c r="I322" s="153"/>
      <c r="J322" s="153"/>
      <c r="K322" s="153"/>
      <c r="L322" s="153"/>
      <c r="M322" s="153"/>
      <c r="N322" s="153"/>
      <c r="O322" s="153"/>
      <c r="P322" s="153"/>
      <c r="Q322" s="153"/>
      <c r="R322" s="153"/>
      <c r="S322" s="153"/>
      <c r="T322" s="153"/>
      <c r="U322" s="153"/>
      <c r="V322" s="153"/>
      <c r="W322" s="153"/>
      <c r="X322" s="153"/>
      <c r="Y322" s="153"/>
      <c r="Z322" s="153"/>
      <c r="AA322" s="153"/>
      <c r="AB322" s="153"/>
      <c r="AC322" s="153"/>
      <c r="AD322" s="153"/>
      <c r="AE322" s="153"/>
      <c r="AF322" s="153"/>
      <c r="AG322" s="153"/>
      <c r="AH322" s="153"/>
      <c r="AI322" s="153"/>
      <c r="AJ322" s="153"/>
      <c r="AK322" s="153"/>
      <c r="AL322" s="153"/>
      <c r="AM322" s="153"/>
      <c r="AN322" s="153"/>
      <c r="AO322" s="153"/>
      <c r="AP322" s="153"/>
      <c r="AQ322" s="153"/>
      <c r="AR322" s="153"/>
      <c r="AS322" s="153"/>
      <c r="AT322" s="153"/>
      <c r="AU322" s="153"/>
      <c r="AV322" s="153"/>
      <c r="AW322" s="153"/>
      <c r="AX322" s="153"/>
      <c r="AY322" s="153"/>
      <c r="AZ322" s="153"/>
      <c r="BA322" s="153"/>
      <c r="BB322" s="153"/>
      <c r="BC322" s="153"/>
      <c r="BD322" s="153"/>
      <c r="BE322" s="153"/>
      <c r="BF322" s="153"/>
      <c r="BG322" s="153"/>
      <c r="BH322" s="153"/>
      <c r="BI322" s="153"/>
      <c r="BJ322" s="153"/>
      <c r="BK322" s="153"/>
      <c r="BL322" s="138"/>
      <c r="BM322" s="138"/>
      <c r="BN322" s="138"/>
      <c r="BO322" s="138"/>
      <c r="BP322" s="138"/>
      <c r="BQ322" s="138"/>
      <c r="BR322" s="138"/>
      <c r="BS322" s="138"/>
      <c r="BT322" s="138"/>
      <c r="BU322" s="138"/>
      <c r="BV322" s="138"/>
      <c r="BW322" s="138"/>
      <c r="BX322" s="138"/>
      <c r="BY322" s="138"/>
      <c r="BZ322" s="138"/>
    </row>
    <row r="323" spans="1:78" x14ac:dyDescent="0.25">
      <c r="A323" s="153"/>
      <c r="B323" s="175"/>
      <c r="C323" s="175"/>
      <c r="D323" s="175"/>
      <c r="E323" s="175"/>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c r="AB323" s="153"/>
      <c r="AC323" s="153"/>
      <c r="AD323" s="153"/>
      <c r="AE323" s="153"/>
      <c r="AF323" s="153"/>
      <c r="AG323" s="153"/>
      <c r="AH323" s="153"/>
      <c r="AI323" s="153"/>
      <c r="AJ323" s="153"/>
      <c r="AK323" s="153"/>
      <c r="AL323" s="153"/>
      <c r="AM323" s="153"/>
      <c r="AN323" s="153"/>
      <c r="AO323" s="153"/>
      <c r="AP323" s="153"/>
      <c r="AQ323" s="153"/>
      <c r="AR323" s="153"/>
      <c r="AS323" s="153"/>
      <c r="AT323" s="153"/>
      <c r="AU323" s="153"/>
      <c r="AV323" s="153"/>
      <c r="AW323" s="153"/>
      <c r="AX323" s="153"/>
      <c r="AY323" s="153"/>
      <c r="AZ323" s="153"/>
      <c r="BA323" s="153"/>
      <c r="BB323" s="153"/>
      <c r="BC323" s="153"/>
      <c r="BD323" s="153"/>
      <c r="BE323" s="153"/>
      <c r="BF323" s="153"/>
      <c r="BG323" s="153"/>
      <c r="BH323" s="153"/>
      <c r="BI323" s="153"/>
      <c r="BJ323" s="153"/>
      <c r="BK323" s="153"/>
      <c r="BL323" s="138"/>
      <c r="BM323" s="138"/>
      <c r="BN323" s="138"/>
      <c r="BO323" s="138"/>
      <c r="BP323" s="138"/>
      <c r="BQ323" s="138"/>
      <c r="BR323" s="138"/>
      <c r="BS323" s="138"/>
      <c r="BT323" s="138"/>
      <c r="BU323" s="138"/>
      <c r="BV323" s="138"/>
      <c r="BW323" s="138"/>
      <c r="BX323" s="138"/>
      <c r="BY323" s="138"/>
      <c r="BZ323" s="138"/>
    </row>
    <row r="324" spans="1:78" x14ac:dyDescent="0.25">
      <c r="A324" s="153"/>
      <c r="B324" s="175"/>
      <c r="C324" s="175"/>
      <c r="D324" s="175"/>
      <c r="E324" s="175"/>
      <c r="F324" s="153"/>
      <c r="G324" s="153"/>
      <c r="H324" s="153"/>
      <c r="I324" s="153"/>
      <c r="J324" s="153"/>
      <c r="K324" s="153"/>
      <c r="L324" s="153"/>
      <c r="M324" s="153"/>
      <c r="N324" s="153"/>
      <c r="O324" s="153"/>
      <c r="P324" s="153"/>
      <c r="Q324" s="153"/>
      <c r="R324" s="153"/>
      <c r="S324" s="153"/>
      <c r="T324" s="153"/>
      <c r="U324" s="153"/>
      <c r="V324" s="153"/>
      <c r="W324" s="153"/>
      <c r="X324" s="153"/>
      <c r="Y324" s="153"/>
      <c r="Z324" s="153"/>
      <c r="AA324" s="153"/>
      <c r="AB324" s="153"/>
      <c r="AC324" s="153"/>
      <c r="AD324" s="153"/>
      <c r="AE324" s="153"/>
      <c r="AF324" s="153"/>
      <c r="AG324" s="153"/>
      <c r="AH324" s="153"/>
      <c r="AI324" s="153"/>
      <c r="AJ324" s="153"/>
      <c r="AK324" s="153"/>
      <c r="AL324" s="153"/>
      <c r="AM324" s="153"/>
      <c r="AN324" s="153"/>
      <c r="AO324" s="153"/>
      <c r="AP324" s="153"/>
      <c r="AQ324" s="153"/>
      <c r="AR324" s="153"/>
      <c r="AS324" s="153"/>
      <c r="AT324" s="153"/>
      <c r="AU324" s="153"/>
      <c r="AV324" s="153"/>
      <c r="AW324" s="153"/>
      <c r="AX324" s="153"/>
      <c r="AY324" s="153"/>
      <c r="AZ324" s="153"/>
      <c r="BA324" s="153"/>
      <c r="BB324" s="153"/>
      <c r="BC324" s="153"/>
      <c r="BD324" s="153"/>
      <c r="BE324" s="153"/>
      <c r="BF324" s="153"/>
      <c r="BG324" s="153"/>
      <c r="BH324" s="153"/>
      <c r="BI324" s="153"/>
      <c r="BJ324" s="153"/>
      <c r="BK324" s="153"/>
      <c r="BL324" s="138"/>
      <c r="BM324" s="138"/>
      <c r="BN324" s="138"/>
      <c r="BO324" s="138"/>
      <c r="BP324" s="138"/>
      <c r="BQ324" s="138"/>
      <c r="BR324" s="138"/>
      <c r="BS324" s="138"/>
      <c r="BT324" s="138"/>
      <c r="BU324" s="138"/>
      <c r="BV324" s="138"/>
      <c r="BW324" s="138"/>
      <c r="BX324" s="138"/>
      <c r="BY324" s="138"/>
      <c r="BZ324" s="138"/>
    </row>
    <row r="325" spans="1:78" x14ac:dyDescent="0.25">
      <c r="A325" s="153"/>
      <c r="B325" s="175"/>
      <c r="C325" s="175"/>
      <c r="D325" s="175"/>
      <c r="E325" s="175"/>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c r="AB325" s="153"/>
      <c r="AC325" s="153"/>
      <c r="AD325" s="153"/>
      <c r="AE325" s="153"/>
      <c r="AF325" s="153"/>
      <c r="AG325" s="153"/>
      <c r="AH325" s="153"/>
      <c r="AI325" s="153"/>
      <c r="AJ325" s="153"/>
      <c r="AK325" s="153"/>
      <c r="AL325" s="153"/>
      <c r="AM325" s="153"/>
      <c r="AN325" s="153"/>
      <c r="AO325" s="153"/>
      <c r="AP325" s="153"/>
      <c r="AQ325" s="153"/>
      <c r="AR325" s="153"/>
      <c r="AS325" s="153"/>
      <c r="AT325" s="153"/>
      <c r="AU325" s="153"/>
      <c r="AV325" s="153"/>
      <c r="AW325" s="153"/>
      <c r="AX325" s="153"/>
      <c r="AY325" s="153"/>
      <c r="AZ325" s="153"/>
      <c r="BA325" s="153"/>
      <c r="BB325" s="153"/>
      <c r="BC325" s="153"/>
      <c r="BD325" s="153"/>
      <c r="BE325" s="153"/>
      <c r="BF325" s="153"/>
      <c r="BG325" s="153"/>
      <c r="BH325" s="153"/>
      <c r="BI325" s="153"/>
      <c r="BJ325" s="153"/>
      <c r="BK325" s="153"/>
      <c r="BL325" s="138"/>
      <c r="BM325" s="138"/>
      <c r="BN325" s="138"/>
      <c r="BO325" s="138"/>
      <c r="BP325" s="138"/>
      <c r="BQ325" s="138"/>
      <c r="BR325" s="138"/>
      <c r="BS325" s="138"/>
      <c r="BT325" s="138"/>
      <c r="BU325" s="138"/>
      <c r="BV325" s="138"/>
      <c r="BW325" s="138"/>
      <c r="BX325" s="138"/>
      <c r="BY325" s="138"/>
      <c r="BZ325" s="138"/>
    </row>
    <row r="326" spans="1:78" x14ac:dyDescent="0.25">
      <c r="A326" s="153"/>
      <c r="B326" s="175"/>
      <c r="C326" s="175"/>
      <c r="D326" s="175"/>
      <c r="E326" s="175"/>
      <c r="F326" s="153"/>
      <c r="G326" s="153"/>
      <c r="H326" s="153"/>
      <c r="I326" s="153"/>
      <c r="J326" s="153"/>
      <c r="K326" s="153"/>
      <c r="L326" s="153"/>
      <c r="M326" s="153"/>
      <c r="N326" s="153"/>
      <c r="O326" s="153"/>
      <c r="P326" s="153"/>
      <c r="Q326" s="153"/>
      <c r="R326" s="153"/>
      <c r="S326" s="153"/>
      <c r="T326" s="153"/>
      <c r="U326" s="153"/>
      <c r="V326" s="153"/>
      <c r="W326" s="153"/>
      <c r="X326" s="153"/>
      <c r="Y326" s="153"/>
      <c r="Z326" s="153"/>
      <c r="AA326" s="153"/>
      <c r="AB326" s="153"/>
      <c r="AC326" s="153"/>
      <c r="AD326" s="153"/>
      <c r="AE326" s="153"/>
      <c r="AF326" s="153"/>
      <c r="AG326" s="153"/>
      <c r="AH326" s="153"/>
      <c r="AI326" s="153"/>
      <c r="AJ326" s="153"/>
      <c r="AK326" s="153"/>
      <c r="AL326" s="153"/>
      <c r="AM326" s="153"/>
      <c r="AN326" s="153"/>
      <c r="AO326" s="153"/>
      <c r="AP326" s="153"/>
      <c r="AQ326" s="153"/>
      <c r="AR326" s="153"/>
      <c r="AS326" s="153"/>
      <c r="AT326" s="153"/>
      <c r="AU326" s="153"/>
      <c r="AV326" s="153"/>
      <c r="AW326" s="153"/>
      <c r="AX326" s="153"/>
      <c r="AY326" s="153"/>
      <c r="AZ326" s="153"/>
      <c r="BA326" s="153"/>
      <c r="BB326" s="153"/>
      <c r="BC326" s="153"/>
      <c r="BD326" s="153"/>
      <c r="BE326" s="153"/>
      <c r="BF326" s="153"/>
      <c r="BG326" s="153"/>
      <c r="BH326" s="153"/>
      <c r="BI326" s="153"/>
      <c r="BJ326" s="153"/>
      <c r="BK326" s="153"/>
      <c r="BL326" s="138"/>
      <c r="BM326" s="138"/>
      <c r="BN326" s="138"/>
      <c r="BO326" s="138"/>
      <c r="BP326" s="138"/>
      <c r="BQ326" s="138"/>
      <c r="BR326" s="138"/>
      <c r="BS326" s="138"/>
      <c r="BT326" s="138"/>
      <c r="BU326" s="138"/>
      <c r="BV326" s="138"/>
      <c r="BW326" s="138"/>
      <c r="BX326" s="138"/>
      <c r="BY326" s="138"/>
      <c r="BZ326" s="138"/>
    </row>
    <row r="327" spans="1:78" x14ac:dyDescent="0.25">
      <c r="A327" s="153"/>
      <c r="B327" s="175"/>
      <c r="C327" s="175"/>
      <c r="D327" s="175"/>
      <c r="E327" s="175"/>
      <c r="F327" s="153"/>
      <c r="G327" s="153"/>
      <c r="H327" s="153"/>
      <c r="I327" s="153"/>
      <c r="J327" s="153"/>
      <c r="K327" s="153"/>
      <c r="L327" s="153"/>
      <c r="M327" s="153"/>
      <c r="N327" s="153"/>
      <c r="O327" s="153"/>
      <c r="P327" s="153"/>
      <c r="Q327" s="153"/>
      <c r="R327" s="153"/>
      <c r="S327" s="153"/>
      <c r="T327" s="153"/>
      <c r="U327" s="153"/>
      <c r="V327" s="153"/>
      <c r="W327" s="153"/>
      <c r="X327" s="153"/>
      <c r="Y327" s="153"/>
      <c r="Z327" s="153"/>
      <c r="AA327" s="153"/>
      <c r="AB327" s="153"/>
      <c r="AC327" s="153"/>
      <c r="AD327" s="153"/>
      <c r="AE327" s="153"/>
      <c r="AF327" s="153"/>
      <c r="AG327" s="153"/>
      <c r="AH327" s="153"/>
      <c r="AI327" s="153"/>
      <c r="AJ327" s="153"/>
      <c r="AK327" s="153"/>
      <c r="AL327" s="153"/>
      <c r="AM327" s="153"/>
      <c r="AN327" s="153"/>
      <c r="AO327" s="153"/>
      <c r="AP327" s="153"/>
      <c r="AQ327" s="153"/>
      <c r="AR327" s="153"/>
      <c r="AS327" s="153"/>
      <c r="AT327" s="153"/>
      <c r="AU327" s="153"/>
      <c r="AV327" s="153"/>
      <c r="AW327" s="153"/>
      <c r="AX327" s="153"/>
      <c r="AY327" s="153"/>
      <c r="AZ327" s="153"/>
      <c r="BA327" s="153"/>
      <c r="BB327" s="153"/>
      <c r="BC327" s="153"/>
      <c r="BD327" s="153"/>
      <c r="BE327" s="153"/>
      <c r="BF327" s="153"/>
      <c r="BG327" s="153"/>
      <c r="BH327" s="153"/>
      <c r="BI327" s="153"/>
      <c r="BJ327" s="153"/>
      <c r="BK327" s="153"/>
      <c r="BL327" s="138"/>
      <c r="BM327" s="138"/>
      <c r="BN327" s="138"/>
      <c r="BO327" s="138"/>
      <c r="BP327" s="138"/>
      <c r="BQ327" s="138"/>
      <c r="BR327" s="138"/>
      <c r="BS327" s="138"/>
      <c r="BT327" s="138"/>
      <c r="BU327" s="138"/>
      <c r="BV327" s="138"/>
      <c r="BW327" s="138"/>
      <c r="BX327" s="138"/>
      <c r="BY327" s="138"/>
      <c r="BZ327" s="138"/>
    </row>
    <row r="328" spans="1:78" x14ac:dyDescent="0.25">
      <c r="A328" s="153"/>
      <c r="B328" s="175"/>
      <c r="C328" s="175"/>
      <c r="D328" s="175"/>
      <c r="E328" s="175"/>
      <c r="F328" s="153"/>
      <c r="G328" s="153"/>
      <c r="H328" s="153"/>
      <c r="I328" s="153"/>
      <c r="J328" s="153"/>
      <c r="K328" s="153"/>
      <c r="L328" s="153"/>
      <c r="M328" s="153"/>
      <c r="N328" s="153"/>
      <c r="O328" s="153"/>
      <c r="P328" s="153"/>
      <c r="Q328" s="153"/>
      <c r="R328" s="153"/>
      <c r="S328" s="153"/>
      <c r="T328" s="153"/>
      <c r="U328" s="153"/>
      <c r="V328" s="153"/>
      <c r="W328" s="153"/>
      <c r="X328" s="153"/>
      <c r="Y328" s="153"/>
      <c r="Z328" s="153"/>
      <c r="AA328" s="153"/>
      <c r="AB328" s="153"/>
      <c r="AC328" s="153"/>
      <c r="AD328" s="153"/>
      <c r="AE328" s="153"/>
      <c r="AF328" s="153"/>
      <c r="AG328" s="153"/>
      <c r="AH328" s="153"/>
      <c r="AI328" s="153"/>
      <c r="AJ328" s="153"/>
      <c r="AK328" s="153"/>
      <c r="AL328" s="153"/>
      <c r="AM328" s="153"/>
      <c r="AN328" s="153"/>
      <c r="AO328" s="153"/>
      <c r="AP328" s="153"/>
      <c r="AQ328" s="153"/>
      <c r="AR328" s="153"/>
      <c r="AS328" s="153"/>
      <c r="AT328" s="153"/>
      <c r="AU328" s="153"/>
      <c r="AV328" s="153"/>
      <c r="AW328" s="153"/>
      <c r="AX328" s="153"/>
      <c r="AY328" s="153"/>
      <c r="AZ328" s="153"/>
      <c r="BA328" s="153"/>
      <c r="BB328" s="153"/>
      <c r="BC328" s="153"/>
      <c r="BD328" s="153"/>
      <c r="BE328" s="153"/>
      <c r="BF328" s="153"/>
      <c r="BG328" s="153"/>
      <c r="BH328" s="153"/>
      <c r="BI328" s="153"/>
      <c r="BJ328" s="153"/>
      <c r="BK328" s="153"/>
      <c r="BL328" s="138"/>
      <c r="BM328" s="138"/>
      <c r="BN328" s="138"/>
      <c r="BO328" s="138"/>
      <c r="BP328" s="138"/>
      <c r="BQ328" s="138"/>
      <c r="BR328" s="138"/>
      <c r="BS328" s="138"/>
      <c r="BT328" s="138"/>
      <c r="BU328" s="138"/>
      <c r="BV328" s="138"/>
      <c r="BW328" s="138"/>
      <c r="BX328" s="138"/>
      <c r="BY328" s="138"/>
      <c r="BZ328" s="138"/>
    </row>
    <row r="329" spans="1:78" x14ac:dyDescent="0.25">
      <c r="A329" s="153"/>
      <c r="B329" s="175"/>
      <c r="C329" s="175"/>
      <c r="D329" s="175"/>
      <c r="E329" s="175"/>
      <c r="F329" s="153"/>
      <c r="G329" s="153"/>
      <c r="H329" s="153"/>
      <c r="I329" s="153"/>
      <c r="J329" s="153"/>
      <c r="K329" s="153"/>
      <c r="L329" s="153"/>
      <c r="M329" s="153"/>
      <c r="N329" s="153"/>
      <c r="O329" s="153"/>
      <c r="P329" s="153"/>
      <c r="Q329" s="153"/>
      <c r="R329" s="153"/>
      <c r="S329" s="153"/>
      <c r="T329" s="153"/>
      <c r="U329" s="153"/>
      <c r="V329" s="153"/>
      <c r="W329" s="153"/>
      <c r="X329" s="153"/>
      <c r="Y329" s="153"/>
      <c r="Z329" s="153"/>
      <c r="AA329" s="153"/>
      <c r="AB329" s="153"/>
      <c r="AC329" s="153"/>
      <c r="AD329" s="153"/>
      <c r="AE329" s="153"/>
      <c r="AF329" s="153"/>
      <c r="AG329" s="153"/>
      <c r="AH329" s="153"/>
      <c r="AI329" s="153"/>
      <c r="AJ329" s="153"/>
      <c r="AK329" s="153"/>
      <c r="AL329" s="153"/>
      <c r="AM329" s="153"/>
      <c r="AN329" s="153"/>
      <c r="AO329" s="153"/>
      <c r="AP329" s="153"/>
      <c r="AQ329" s="153"/>
      <c r="AR329" s="153"/>
      <c r="AS329" s="153"/>
      <c r="AT329" s="153"/>
      <c r="AU329" s="153"/>
      <c r="AV329" s="153"/>
      <c r="AW329" s="153"/>
      <c r="AX329" s="153"/>
      <c r="AY329" s="153"/>
      <c r="AZ329" s="153"/>
      <c r="BA329" s="153"/>
      <c r="BB329" s="153"/>
      <c r="BC329" s="153"/>
      <c r="BD329" s="153"/>
      <c r="BE329" s="153"/>
      <c r="BF329" s="153"/>
      <c r="BG329" s="153"/>
      <c r="BH329" s="153"/>
      <c r="BI329" s="153"/>
      <c r="BJ329" s="153"/>
      <c r="BK329" s="153"/>
      <c r="BL329" s="138"/>
      <c r="BM329" s="138"/>
      <c r="BN329" s="138"/>
      <c r="BO329" s="138"/>
      <c r="BP329" s="138"/>
      <c r="BQ329" s="138"/>
      <c r="BR329" s="138"/>
      <c r="BS329" s="138"/>
      <c r="BT329" s="138"/>
      <c r="BU329" s="138"/>
      <c r="BV329" s="138"/>
      <c r="BW329" s="138"/>
      <c r="BX329" s="138"/>
      <c r="BY329" s="138"/>
      <c r="BZ329" s="138"/>
    </row>
    <row r="330" spans="1:78" x14ac:dyDescent="0.25">
      <c r="A330" s="153"/>
      <c r="B330" s="175"/>
      <c r="C330" s="175"/>
      <c r="D330" s="175"/>
      <c r="E330" s="175"/>
      <c r="F330" s="153"/>
      <c r="G330" s="153"/>
      <c r="H330" s="153"/>
      <c r="I330" s="153"/>
      <c r="J330" s="153"/>
      <c r="K330" s="153"/>
      <c r="L330" s="153"/>
      <c r="M330" s="153"/>
      <c r="N330" s="153"/>
      <c r="O330" s="153"/>
      <c r="P330" s="153"/>
      <c r="Q330" s="153"/>
      <c r="R330" s="153"/>
      <c r="S330" s="153"/>
      <c r="T330" s="153"/>
      <c r="U330" s="153"/>
      <c r="V330" s="153"/>
      <c r="W330" s="153"/>
      <c r="X330" s="153"/>
      <c r="Y330" s="153"/>
      <c r="Z330" s="153"/>
      <c r="AA330" s="153"/>
      <c r="AB330" s="153"/>
      <c r="AC330" s="153"/>
      <c r="AD330" s="153"/>
      <c r="AE330" s="153"/>
      <c r="AF330" s="153"/>
      <c r="AG330" s="153"/>
      <c r="AH330" s="153"/>
      <c r="AI330" s="153"/>
      <c r="AJ330" s="153"/>
      <c r="AK330" s="153"/>
      <c r="AL330" s="153"/>
      <c r="AM330" s="153"/>
      <c r="AN330" s="153"/>
      <c r="AO330" s="153"/>
      <c r="AP330" s="153"/>
      <c r="AQ330" s="153"/>
      <c r="AR330" s="153"/>
      <c r="AS330" s="153"/>
      <c r="AT330" s="153"/>
      <c r="AU330" s="153"/>
      <c r="AV330" s="153"/>
      <c r="AW330" s="153"/>
      <c r="AX330" s="153"/>
      <c r="AY330" s="153"/>
      <c r="AZ330" s="153"/>
      <c r="BA330" s="153"/>
      <c r="BB330" s="153"/>
      <c r="BC330" s="153"/>
      <c r="BD330" s="153"/>
      <c r="BE330" s="153"/>
      <c r="BF330" s="153"/>
      <c r="BG330" s="153"/>
      <c r="BH330" s="153"/>
      <c r="BI330" s="153"/>
      <c r="BJ330" s="153"/>
      <c r="BK330" s="153"/>
      <c r="BL330" s="138"/>
      <c r="BM330" s="138"/>
      <c r="BN330" s="138"/>
      <c r="BO330" s="138"/>
      <c r="BP330" s="138"/>
      <c r="BQ330" s="138"/>
      <c r="BR330" s="138"/>
      <c r="BS330" s="138"/>
      <c r="BT330" s="138"/>
      <c r="BU330" s="138"/>
      <c r="BV330" s="138"/>
      <c r="BW330" s="138"/>
      <c r="BX330" s="138"/>
      <c r="BY330" s="138"/>
      <c r="BZ330" s="138"/>
    </row>
    <row r="331" spans="1:78" x14ac:dyDescent="0.25">
      <c r="A331" s="153"/>
      <c r="B331" s="175"/>
      <c r="C331" s="175"/>
      <c r="D331" s="175"/>
      <c r="E331" s="175"/>
      <c r="F331" s="153"/>
      <c r="G331" s="153"/>
      <c r="H331" s="153"/>
      <c r="I331" s="153"/>
      <c r="J331" s="153"/>
      <c r="K331" s="153"/>
      <c r="L331" s="153"/>
      <c r="M331" s="153"/>
      <c r="N331" s="153"/>
      <c r="O331" s="153"/>
      <c r="P331" s="153"/>
      <c r="Q331" s="153"/>
      <c r="R331" s="153"/>
      <c r="S331" s="153"/>
      <c r="T331" s="153"/>
      <c r="U331" s="153"/>
      <c r="V331" s="153"/>
      <c r="W331" s="153"/>
      <c r="X331" s="153"/>
      <c r="Y331" s="153"/>
      <c r="Z331" s="153"/>
      <c r="AA331" s="153"/>
      <c r="AB331" s="153"/>
      <c r="AC331" s="153"/>
      <c r="AD331" s="153"/>
      <c r="AE331" s="153"/>
      <c r="AF331" s="153"/>
      <c r="AG331" s="153"/>
      <c r="AH331" s="153"/>
      <c r="AI331" s="153"/>
      <c r="AJ331" s="153"/>
      <c r="AK331" s="153"/>
      <c r="AL331" s="153"/>
      <c r="AM331" s="153"/>
      <c r="AN331" s="153"/>
      <c r="AO331" s="153"/>
      <c r="AP331" s="153"/>
      <c r="AQ331" s="153"/>
      <c r="AR331" s="153"/>
      <c r="AS331" s="153"/>
      <c r="AT331" s="153"/>
      <c r="AU331" s="153"/>
      <c r="AV331" s="153"/>
      <c r="AW331" s="153"/>
      <c r="AX331" s="153"/>
      <c r="AY331" s="153"/>
      <c r="AZ331" s="153"/>
      <c r="BA331" s="153"/>
      <c r="BB331" s="153"/>
      <c r="BC331" s="153"/>
      <c r="BD331" s="153"/>
      <c r="BE331" s="153"/>
      <c r="BF331" s="153"/>
      <c r="BG331" s="153"/>
      <c r="BH331" s="153"/>
      <c r="BI331" s="153"/>
      <c r="BJ331" s="153"/>
      <c r="BK331" s="153"/>
      <c r="BL331" s="138"/>
      <c r="BM331" s="138"/>
      <c r="BN331" s="138"/>
      <c r="BO331" s="138"/>
      <c r="BP331" s="138"/>
      <c r="BQ331" s="138"/>
      <c r="BR331" s="138"/>
      <c r="BS331" s="138"/>
      <c r="BT331" s="138"/>
      <c r="BU331" s="138"/>
      <c r="BV331" s="138"/>
      <c r="BW331" s="138"/>
      <c r="BX331" s="138"/>
      <c r="BY331" s="138"/>
      <c r="BZ331" s="138"/>
    </row>
    <row r="332" spans="1:78" x14ac:dyDescent="0.25">
      <c r="A332" s="153"/>
      <c r="B332" s="175"/>
      <c r="C332" s="175"/>
      <c r="D332" s="175"/>
      <c r="E332" s="175"/>
      <c r="F332" s="153"/>
      <c r="G332" s="153"/>
      <c r="H332" s="153"/>
      <c r="I332" s="153"/>
      <c r="J332" s="153"/>
      <c r="K332" s="153"/>
      <c r="L332" s="153"/>
      <c r="M332" s="153"/>
      <c r="N332" s="153"/>
      <c r="O332" s="153"/>
      <c r="P332" s="153"/>
      <c r="Q332" s="153"/>
      <c r="R332" s="153"/>
      <c r="S332" s="153"/>
      <c r="T332" s="153"/>
      <c r="U332" s="153"/>
      <c r="V332" s="153"/>
      <c r="W332" s="153"/>
      <c r="X332" s="153"/>
      <c r="Y332" s="153"/>
      <c r="Z332" s="153"/>
      <c r="AA332" s="153"/>
      <c r="AB332" s="153"/>
      <c r="AC332" s="153"/>
      <c r="AD332" s="153"/>
      <c r="AE332" s="153"/>
      <c r="AF332" s="153"/>
      <c r="AG332" s="153"/>
      <c r="AH332" s="153"/>
      <c r="AI332" s="153"/>
      <c r="AJ332" s="153"/>
      <c r="AK332" s="153"/>
      <c r="AL332" s="153"/>
      <c r="AM332" s="153"/>
      <c r="AN332" s="153"/>
      <c r="AO332" s="153"/>
      <c r="AP332" s="153"/>
      <c r="AQ332" s="153"/>
      <c r="AR332" s="153"/>
      <c r="AS332" s="153"/>
      <c r="AT332" s="153"/>
      <c r="AU332" s="153"/>
      <c r="AV332" s="153"/>
      <c r="AW332" s="153"/>
      <c r="AX332" s="153"/>
      <c r="AY332" s="153"/>
      <c r="AZ332" s="153"/>
      <c r="BA332" s="153"/>
      <c r="BB332" s="153"/>
      <c r="BC332" s="153"/>
      <c r="BD332" s="153"/>
      <c r="BE332" s="153"/>
      <c r="BF332" s="153"/>
      <c r="BG332" s="153"/>
      <c r="BH332" s="153"/>
      <c r="BI332" s="153"/>
      <c r="BJ332" s="153"/>
      <c r="BK332" s="153"/>
      <c r="BL332" s="138"/>
      <c r="BM332" s="138"/>
      <c r="BN332" s="138"/>
      <c r="BO332" s="138"/>
      <c r="BP332" s="138"/>
      <c r="BQ332" s="138"/>
      <c r="BR332" s="138"/>
      <c r="BS332" s="138"/>
      <c r="BT332" s="138"/>
      <c r="BU332" s="138"/>
      <c r="BV332" s="138"/>
      <c r="BW332" s="138"/>
      <c r="BX332" s="138"/>
      <c r="BY332" s="138"/>
      <c r="BZ332" s="138"/>
    </row>
    <row r="333" spans="1:78" x14ac:dyDescent="0.25">
      <c r="A333" s="153"/>
      <c r="B333" s="175"/>
      <c r="C333" s="175"/>
      <c r="D333" s="175"/>
      <c r="E333" s="175"/>
      <c r="F333" s="153"/>
      <c r="G333" s="153"/>
      <c r="H333" s="153"/>
      <c r="I333" s="153"/>
      <c r="J333" s="153"/>
      <c r="K333" s="153"/>
      <c r="L333" s="153"/>
      <c r="M333" s="153"/>
      <c r="N333" s="153"/>
      <c r="O333" s="153"/>
      <c r="P333" s="153"/>
      <c r="Q333" s="153"/>
      <c r="R333" s="153"/>
      <c r="S333" s="153"/>
      <c r="T333" s="153"/>
      <c r="U333" s="153"/>
      <c r="V333" s="153"/>
      <c r="W333" s="153"/>
      <c r="X333" s="153"/>
      <c r="Y333" s="153"/>
      <c r="Z333" s="153"/>
      <c r="AA333" s="153"/>
      <c r="AB333" s="153"/>
      <c r="AC333" s="153"/>
      <c r="AD333" s="153"/>
      <c r="AE333" s="153"/>
      <c r="AF333" s="153"/>
      <c r="AG333" s="153"/>
      <c r="AH333" s="153"/>
      <c r="AI333" s="153"/>
      <c r="AJ333" s="153"/>
      <c r="AK333" s="153"/>
      <c r="AL333" s="153"/>
      <c r="AM333" s="153"/>
      <c r="AN333" s="153"/>
      <c r="AO333" s="153"/>
      <c r="AP333" s="153"/>
      <c r="AQ333" s="153"/>
      <c r="AR333" s="153"/>
      <c r="AS333" s="153"/>
      <c r="AT333" s="153"/>
      <c r="AU333" s="153"/>
      <c r="AV333" s="153"/>
      <c r="AW333" s="153"/>
      <c r="AX333" s="153"/>
      <c r="AY333" s="153"/>
      <c r="AZ333" s="153"/>
      <c r="BA333" s="153"/>
      <c r="BB333" s="153"/>
      <c r="BC333" s="153"/>
      <c r="BD333" s="153"/>
      <c r="BE333" s="153"/>
      <c r="BF333" s="153"/>
      <c r="BG333" s="153"/>
      <c r="BH333" s="153"/>
      <c r="BI333" s="153"/>
      <c r="BJ333" s="153"/>
      <c r="BK333" s="153"/>
      <c r="BL333" s="138"/>
      <c r="BM333" s="138"/>
      <c r="BN333" s="138"/>
      <c r="BO333" s="138"/>
      <c r="BP333" s="138"/>
      <c r="BQ333" s="138"/>
      <c r="BR333" s="138"/>
      <c r="BS333" s="138"/>
      <c r="BT333" s="138"/>
      <c r="BU333" s="138"/>
      <c r="BV333" s="138"/>
      <c r="BW333" s="138"/>
      <c r="BX333" s="138"/>
      <c r="BY333" s="138"/>
      <c r="BZ333" s="138"/>
    </row>
    <row r="334" spans="1:78" x14ac:dyDescent="0.25">
      <c r="A334" s="153"/>
      <c r="B334" s="175"/>
      <c r="C334" s="175"/>
      <c r="D334" s="175"/>
      <c r="E334" s="175"/>
      <c r="F334" s="153"/>
      <c r="G334" s="153"/>
      <c r="H334" s="153"/>
      <c r="I334" s="153"/>
      <c r="J334" s="153"/>
      <c r="K334" s="153"/>
      <c r="L334" s="153"/>
      <c r="M334" s="153"/>
      <c r="N334" s="153"/>
      <c r="O334" s="153"/>
      <c r="P334" s="153"/>
      <c r="Q334" s="153"/>
      <c r="R334" s="153"/>
      <c r="S334" s="153"/>
      <c r="T334" s="153"/>
      <c r="U334" s="153"/>
      <c r="V334" s="153"/>
      <c r="W334" s="153"/>
      <c r="X334" s="153"/>
      <c r="Y334" s="153"/>
      <c r="Z334" s="153"/>
      <c r="AA334" s="153"/>
      <c r="AB334" s="153"/>
      <c r="AC334" s="153"/>
      <c r="AD334" s="153"/>
      <c r="AE334" s="153"/>
      <c r="AF334" s="153"/>
      <c r="AG334" s="153"/>
      <c r="AH334" s="153"/>
      <c r="AI334" s="153"/>
      <c r="AJ334" s="153"/>
      <c r="AK334" s="153"/>
      <c r="AL334" s="153"/>
      <c r="AM334" s="153"/>
      <c r="AN334" s="153"/>
      <c r="AO334" s="153"/>
      <c r="AP334" s="153"/>
      <c r="AQ334" s="153"/>
      <c r="AR334" s="153"/>
      <c r="AS334" s="153"/>
      <c r="AT334" s="153"/>
      <c r="AU334" s="153"/>
      <c r="AV334" s="153"/>
      <c r="AW334" s="153"/>
      <c r="AX334" s="153"/>
      <c r="AY334" s="153"/>
      <c r="AZ334" s="153"/>
      <c r="BA334" s="153"/>
      <c r="BB334" s="153"/>
      <c r="BC334" s="153"/>
      <c r="BD334" s="153"/>
      <c r="BE334" s="153"/>
      <c r="BF334" s="153"/>
      <c r="BG334" s="153"/>
      <c r="BH334" s="153"/>
      <c r="BI334" s="153"/>
      <c r="BJ334" s="153"/>
      <c r="BK334" s="153"/>
      <c r="BL334" s="138"/>
      <c r="BM334" s="138"/>
      <c r="BN334" s="138"/>
      <c r="BO334" s="138"/>
      <c r="BP334" s="138"/>
      <c r="BQ334" s="138"/>
      <c r="BR334" s="138"/>
      <c r="BS334" s="138"/>
      <c r="BT334" s="138"/>
      <c r="BU334" s="138"/>
      <c r="BV334" s="138"/>
      <c r="BW334" s="138"/>
      <c r="BX334" s="138"/>
      <c r="BY334" s="138"/>
      <c r="BZ334" s="138"/>
    </row>
    <row r="335" spans="1:78" x14ac:dyDescent="0.25">
      <c r="A335" s="153"/>
      <c r="B335" s="175"/>
      <c r="C335" s="175"/>
      <c r="D335" s="175"/>
      <c r="E335" s="175"/>
      <c r="F335" s="153"/>
      <c r="G335" s="153"/>
      <c r="H335" s="153"/>
      <c r="I335" s="153"/>
      <c r="J335" s="153"/>
      <c r="K335" s="153"/>
      <c r="L335" s="153"/>
      <c r="M335" s="153"/>
      <c r="N335" s="153"/>
      <c r="O335" s="153"/>
      <c r="P335" s="153"/>
      <c r="Q335" s="153"/>
      <c r="R335" s="153"/>
      <c r="S335" s="153"/>
      <c r="T335" s="153"/>
      <c r="U335" s="153"/>
      <c r="V335" s="153"/>
      <c r="W335" s="153"/>
      <c r="X335" s="153"/>
      <c r="Y335" s="153"/>
      <c r="Z335" s="153"/>
      <c r="AA335" s="153"/>
      <c r="AB335" s="153"/>
      <c r="AC335" s="153"/>
      <c r="AD335" s="153"/>
      <c r="AE335" s="153"/>
      <c r="AF335" s="153"/>
      <c r="AG335" s="153"/>
      <c r="AH335" s="153"/>
      <c r="AI335" s="153"/>
      <c r="AJ335" s="153"/>
      <c r="AK335" s="153"/>
      <c r="AL335" s="153"/>
      <c r="AM335" s="153"/>
      <c r="AN335" s="153"/>
      <c r="AO335" s="153"/>
      <c r="AP335" s="153"/>
      <c r="AQ335" s="153"/>
      <c r="AR335" s="153"/>
      <c r="AS335" s="153"/>
      <c r="AT335" s="153"/>
      <c r="AU335" s="153"/>
      <c r="AV335" s="153"/>
      <c r="AW335" s="153"/>
      <c r="AX335" s="153"/>
      <c r="AY335" s="153"/>
      <c r="AZ335" s="153"/>
      <c r="BA335" s="153"/>
      <c r="BB335" s="153"/>
      <c r="BC335" s="153"/>
      <c r="BD335" s="153"/>
      <c r="BE335" s="153"/>
      <c r="BF335" s="153"/>
      <c r="BG335" s="153"/>
      <c r="BH335" s="153"/>
      <c r="BI335" s="153"/>
      <c r="BJ335" s="153"/>
      <c r="BK335" s="153"/>
      <c r="BL335" s="138"/>
      <c r="BM335" s="138"/>
      <c r="BN335" s="138"/>
      <c r="BO335" s="138"/>
      <c r="BP335" s="138"/>
      <c r="BQ335" s="138"/>
      <c r="BR335" s="138"/>
      <c r="BS335" s="138"/>
      <c r="BT335" s="138"/>
      <c r="BU335" s="138"/>
      <c r="BV335" s="138"/>
      <c r="BW335" s="138"/>
      <c r="BX335" s="138"/>
      <c r="BY335" s="138"/>
      <c r="BZ335" s="138"/>
    </row>
    <row r="336" spans="1:78" x14ac:dyDescent="0.25">
      <c r="A336" s="153"/>
      <c r="B336" s="175"/>
      <c r="C336" s="175"/>
      <c r="D336" s="175"/>
      <c r="E336" s="175"/>
      <c r="F336" s="153"/>
      <c r="G336" s="153"/>
      <c r="H336" s="153"/>
      <c r="I336" s="153"/>
      <c r="J336" s="153"/>
      <c r="K336" s="153"/>
      <c r="L336" s="153"/>
      <c r="M336" s="153"/>
      <c r="N336" s="153"/>
      <c r="O336" s="153"/>
      <c r="P336" s="153"/>
      <c r="Q336" s="153"/>
      <c r="R336" s="153"/>
      <c r="S336" s="153"/>
      <c r="T336" s="153"/>
      <c r="U336" s="153"/>
      <c r="V336" s="153"/>
      <c r="W336" s="153"/>
      <c r="X336" s="153"/>
      <c r="Y336" s="153"/>
      <c r="Z336" s="153"/>
      <c r="AA336" s="153"/>
      <c r="AB336" s="153"/>
      <c r="AC336" s="153"/>
      <c r="AD336" s="153"/>
      <c r="AE336" s="153"/>
      <c r="AF336" s="153"/>
      <c r="AG336" s="153"/>
      <c r="AH336" s="153"/>
      <c r="AI336" s="153"/>
      <c r="AJ336" s="153"/>
      <c r="AK336" s="153"/>
      <c r="AL336" s="153"/>
      <c r="AM336" s="153"/>
      <c r="AN336" s="153"/>
      <c r="AO336" s="153"/>
      <c r="AP336" s="153"/>
      <c r="AQ336" s="153"/>
      <c r="AR336" s="153"/>
      <c r="AS336" s="153"/>
      <c r="AT336" s="153"/>
      <c r="AU336" s="153"/>
      <c r="AV336" s="153"/>
      <c r="AW336" s="153"/>
      <c r="AX336" s="153"/>
      <c r="AY336" s="153"/>
      <c r="AZ336" s="153"/>
      <c r="BA336" s="153"/>
      <c r="BB336" s="153"/>
      <c r="BC336" s="153"/>
      <c r="BD336" s="153"/>
      <c r="BE336" s="153"/>
      <c r="BF336" s="153"/>
      <c r="BG336" s="153"/>
      <c r="BH336" s="153"/>
      <c r="BI336" s="153"/>
      <c r="BJ336" s="153"/>
      <c r="BK336" s="153"/>
      <c r="BL336" s="138"/>
      <c r="BM336" s="138"/>
      <c r="BN336" s="138"/>
      <c r="BO336" s="138"/>
      <c r="BP336" s="138"/>
      <c r="BQ336" s="138"/>
      <c r="BR336" s="138"/>
      <c r="BS336" s="138"/>
      <c r="BT336" s="138"/>
      <c r="BU336" s="138"/>
      <c r="BV336" s="138"/>
      <c r="BW336" s="138"/>
      <c r="BX336" s="138"/>
      <c r="BY336" s="138"/>
      <c r="BZ336" s="138"/>
    </row>
    <row r="337" spans="1:78" x14ac:dyDescent="0.25">
      <c r="A337" s="153"/>
      <c r="B337" s="175"/>
      <c r="C337" s="175"/>
      <c r="D337" s="175"/>
      <c r="E337" s="175"/>
      <c r="F337" s="153"/>
      <c r="G337" s="153"/>
      <c r="H337" s="153"/>
      <c r="I337" s="153"/>
      <c r="J337" s="153"/>
      <c r="K337" s="153"/>
      <c r="L337" s="153"/>
      <c r="M337" s="153"/>
      <c r="N337" s="153"/>
      <c r="O337" s="153"/>
      <c r="P337" s="153"/>
      <c r="Q337" s="153"/>
      <c r="R337" s="153"/>
      <c r="S337" s="153"/>
      <c r="T337" s="153"/>
      <c r="U337" s="153"/>
      <c r="V337" s="153"/>
      <c r="W337" s="153"/>
      <c r="X337" s="153"/>
      <c r="Y337" s="153"/>
      <c r="Z337" s="153"/>
      <c r="AA337" s="153"/>
      <c r="AB337" s="153"/>
      <c r="AC337" s="153"/>
      <c r="AD337" s="153"/>
      <c r="AE337" s="153"/>
      <c r="AF337" s="153"/>
      <c r="AG337" s="153"/>
      <c r="AH337" s="153"/>
      <c r="AI337" s="153"/>
      <c r="AJ337" s="153"/>
      <c r="AK337" s="153"/>
      <c r="AL337" s="153"/>
      <c r="AM337" s="153"/>
      <c r="AN337" s="153"/>
      <c r="AO337" s="153"/>
      <c r="AP337" s="153"/>
      <c r="AQ337" s="153"/>
      <c r="AR337" s="153"/>
      <c r="AS337" s="153"/>
      <c r="AT337" s="153"/>
      <c r="AU337" s="153"/>
      <c r="AV337" s="153"/>
      <c r="AW337" s="153"/>
      <c r="AX337" s="153"/>
      <c r="AY337" s="153"/>
      <c r="AZ337" s="153"/>
      <c r="BA337" s="153"/>
      <c r="BB337" s="153"/>
      <c r="BC337" s="153"/>
      <c r="BD337" s="153"/>
      <c r="BE337" s="153"/>
      <c r="BF337" s="153"/>
      <c r="BG337" s="153"/>
      <c r="BH337" s="153"/>
      <c r="BI337" s="153"/>
      <c r="BJ337" s="153"/>
      <c r="BK337" s="153"/>
      <c r="BL337" s="138"/>
      <c r="BM337" s="138"/>
      <c r="BN337" s="138"/>
      <c r="BO337" s="138"/>
      <c r="BP337" s="138"/>
      <c r="BQ337" s="138"/>
      <c r="BR337" s="138"/>
      <c r="BS337" s="138"/>
      <c r="BT337" s="138"/>
      <c r="BU337" s="138"/>
      <c r="BV337" s="138"/>
      <c r="BW337" s="138"/>
      <c r="BX337" s="138"/>
      <c r="BY337" s="138"/>
      <c r="BZ337" s="138"/>
    </row>
    <row r="338" spans="1:78" x14ac:dyDescent="0.25">
      <c r="A338" s="153"/>
      <c r="B338" s="175"/>
      <c r="C338" s="175"/>
      <c r="D338" s="175"/>
      <c r="E338" s="175"/>
      <c r="F338" s="153"/>
      <c r="G338" s="153"/>
      <c r="H338" s="153"/>
      <c r="I338" s="153"/>
      <c r="J338" s="153"/>
      <c r="K338" s="153"/>
      <c r="L338" s="153"/>
      <c r="M338" s="153"/>
      <c r="N338" s="153"/>
      <c r="O338" s="153"/>
      <c r="P338" s="153"/>
      <c r="Q338" s="153"/>
      <c r="R338" s="153"/>
      <c r="S338" s="153"/>
      <c r="T338" s="153"/>
      <c r="U338" s="153"/>
      <c r="V338" s="153"/>
      <c r="W338" s="153"/>
      <c r="X338" s="153"/>
      <c r="Y338" s="153"/>
      <c r="Z338" s="153"/>
      <c r="AA338" s="153"/>
      <c r="AB338" s="153"/>
      <c r="AC338" s="153"/>
      <c r="AD338" s="153"/>
      <c r="AE338" s="153"/>
      <c r="AF338" s="153"/>
      <c r="AG338" s="153"/>
      <c r="AH338" s="153"/>
      <c r="AI338" s="153"/>
      <c r="AJ338" s="153"/>
      <c r="AK338" s="153"/>
      <c r="AL338" s="153"/>
      <c r="AM338" s="153"/>
      <c r="AN338" s="153"/>
      <c r="AO338" s="153"/>
      <c r="AP338" s="153"/>
      <c r="AQ338" s="153"/>
      <c r="AR338" s="153"/>
      <c r="AS338" s="153"/>
      <c r="AT338" s="153"/>
      <c r="AU338" s="153"/>
      <c r="AV338" s="153"/>
      <c r="AW338" s="153"/>
      <c r="AX338" s="153"/>
      <c r="AY338" s="153"/>
      <c r="AZ338" s="153"/>
      <c r="BA338" s="153"/>
      <c r="BB338" s="153"/>
      <c r="BC338" s="153"/>
      <c r="BD338" s="153"/>
      <c r="BE338" s="153"/>
      <c r="BF338" s="153"/>
      <c r="BG338" s="153"/>
      <c r="BH338" s="153"/>
      <c r="BI338" s="153"/>
      <c r="BJ338" s="153"/>
      <c r="BK338" s="153"/>
      <c r="BL338" s="138"/>
      <c r="BM338" s="138"/>
      <c r="BN338" s="138"/>
      <c r="BO338" s="138"/>
      <c r="BP338" s="138"/>
      <c r="BQ338" s="138"/>
      <c r="BR338" s="138"/>
      <c r="BS338" s="138"/>
      <c r="BT338" s="138"/>
      <c r="BU338" s="138"/>
      <c r="BV338" s="138"/>
      <c r="BW338" s="138"/>
      <c r="BX338" s="138"/>
      <c r="BY338" s="138"/>
      <c r="BZ338" s="138"/>
    </row>
    <row r="339" spans="1:78" x14ac:dyDescent="0.25">
      <c r="A339" s="153"/>
      <c r="B339" s="175"/>
      <c r="C339" s="175"/>
      <c r="D339" s="175"/>
      <c r="E339" s="175"/>
      <c r="F339" s="153"/>
      <c r="G339" s="153"/>
      <c r="H339" s="153"/>
      <c r="I339" s="153"/>
      <c r="J339" s="153"/>
      <c r="K339" s="153"/>
      <c r="L339" s="153"/>
      <c r="M339" s="153"/>
      <c r="N339" s="153"/>
      <c r="O339" s="153"/>
      <c r="P339" s="153"/>
      <c r="Q339" s="153"/>
      <c r="R339" s="153"/>
      <c r="S339" s="153"/>
      <c r="T339" s="153"/>
      <c r="U339" s="153"/>
      <c r="V339" s="153"/>
      <c r="W339" s="153"/>
      <c r="X339" s="153"/>
      <c r="Y339" s="153"/>
      <c r="Z339" s="153"/>
      <c r="AA339" s="153"/>
      <c r="AB339" s="153"/>
      <c r="AC339" s="153"/>
      <c r="AD339" s="153"/>
      <c r="AE339" s="153"/>
      <c r="AF339" s="153"/>
      <c r="AG339" s="153"/>
      <c r="AH339" s="153"/>
      <c r="AI339" s="153"/>
      <c r="AJ339" s="153"/>
      <c r="AK339" s="153"/>
      <c r="AL339" s="153"/>
      <c r="AM339" s="153"/>
      <c r="AN339" s="153"/>
      <c r="AO339" s="153"/>
      <c r="AP339" s="153"/>
      <c r="AQ339" s="153"/>
      <c r="AR339" s="153"/>
      <c r="AS339" s="153"/>
      <c r="AT339" s="153"/>
      <c r="AU339" s="153"/>
      <c r="AV339" s="153"/>
      <c r="AW339" s="153"/>
      <c r="AX339" s="153"/>
      <c r="AY339" s="153"/>
      <c r="AZ339" s="153"/>
      <c r="BA339" s="153"/>
      <c r="BB339" s="153"/>
      <c r="BC339" s="153"/>
      <c r="BD339" s="153"/>
      <c r="BE339" s="153"/>
      <c r="BF339" s="153"/>
      <c r="BG339" s="153"/>
      <c r="BH339" s="153"/>
      <c r="BI339" s="153"/>
      <c r="BJ339" s="153"/>
      <c r="BK339" s="153"/>
      <c r="BL339" s="138"/>
      <c r="BM339" s="138"/>
      <c r="BN339" s="138"/>
      <c r="BO339" s="138"/>
      <c r="BP339" s="138"/>
      <c r="BQ339" s="138"/>
      <c r="BR339" s="138"/>
      <c r="BS339" s="138"/>
      <c r="BT339" s="138"/>
      <c r="BU339" s="138"/>
      <c r="BV339" s="138"/>
      <c r="BW339" s="138"/>
      <c r="BX339" s="138"/>
      <c r="BY339" s="138"/>
      <c r="BZ339" s="138"/>
    </row>
    <row r="340" spans="1:78" x14ac:dyDescent="0.25">
      <c r="A340" s="153"/>
      <c r="B340" s="175"/>
      <c r="C340" s="175"/>
      <c r="D340" s="175"/>
      <c r="E340" s="175"/>
      <c r="F340" s="153"/>
      <c r="G340" s="153"/>
      <c r="H340" s="153"/>
      <c r="I340" s="153"/>
      <c r="J340" s="153"/>
      <c r="K340" s="153"/>
      <c r="L340" s="153"/>
      <c r="M340" s="153"/>
      <c r="N340" s="153"/>
      <c r="O340" s="153"/>
      <c r="P340" s="153"/>
      <c r="Q340" s="153"/>
      <c r="R340" s="153"/>
      <c r="S340" s="153"/>
      <c r="T340" s="153"/>
      <c r="U340" s="153"/>
      <c r="V340" s="153"/>
      <c r="W340" s="153"/>
      <c r="X340" s="153"/>
      <c r="Y340" s="153"/>
      <c r="Z340" s="153"/>
      <c r="AA340" s="153"/>
      <c r="AB340" s="153"/>
      <c r="AC340" s="153"/>
      <c r="AD340" s="153"/>
      <c r="AE340" s="153"/>
      <c r="AF340" s="153"/>
      <c r="AG340" s="153"/>
      <c r="AH340" s="153"/>
      <c r="AI340" s="153"/>
      <c r="AJ340" s="153"/>
      <c r="AK340" s="153"/>
      <c r="AL340" s="153"/>
      <c r="AM340" s="153"/>
      <c r="AN340" s="153"/>
      <c r="AO340" s="153"/>
      <c r="AP340" s="153"/>
      <c r="AQ340" s="153"/>
      <c r="AR340" s="153"/>
      <c r="AS340" s="153"/>
      <c r="AT340" s="153"/>
      <c r="AU340" s="153"/>
      <c r="AV340" s="153"/>
      <c r="AW340" s="153"/>
      <c r="AX340" s="153"/>
      <c r="AY340" s="153"/>
      <c r="AZ340" s="153"/>
      <c r="BA340" s="153"/>
      <c r="BB340" s="153"/>
      <c r="BC340" s="153"/>
      <c r="BD340" s="153"/>
      <c r="BE340" s="153"/>
      <c r="BF340" s="153"/>
      <c r="BG340" s="153"/>
      <c r="BH340" s="153"/>
      <c r="BI340" s="153"/>
      <c r="BJ340" s="153"/>
      <c r="BK340" s="153"/>
      <c r="BL340" s="138"/>
      <c r="BM340" s="138"/>
      <c r="BN340" s="138"/>
      <c r="BO340" s="138"/>
      <c r="BP340" s="138"/>
      <c r="BQ340" s="138"/>
      <c r="BR340" s="138"/>
      <c r="BS340" s="138"/>
      <c r="BT340" s="138"/>
      <c r="BU340" s="138"/>
      <c r="BV340" s="138"/>
      <c r="BW340" s="138"/>
      <c r="BX340" s="138"/>
      <c r="BY340" s="138"/>
      <c r="BZ340" s="138"/>
    </row>
    <row r="341" spans="1:78" x14ac:dyDescent="0.25">
      <c r="A341" s="153"/>
      <c r="B341" s="175"/>
      <c r="C341" s="175"/>
      <c r="D341" s="175"/>
      <c r="E341" s="175"/>
      <c r="F341" s="153"/>
      <c r="G341" s="153"/>
      <c r="H341" s="153"/>
      <c r="I341" s="153"/>
      <c r="J341" s="153"/>
      <c r="K341" s="153"/>
      <c r="L341" s="153"/>
      <c r="M341" s="153"/>
      <c r="N341" s="153"/>
      <c r="O341" s="153"/>
      <c r="P341" s="153"/>
      <c r="Q341" s="153"/>
      <c r="R341" s="153"/>
      <c r="S341" s="153"/>
      <c r="T341" s="153"/>
      <c r="U341" s="153"/>
      <c r="V341" s="153"/>
      <c r="W341" s="153"/>
      <c r="X341" s="153"/>
      <c r="Y341" s="153"/>
      <c r="Z341" s="153"/>
      <c r="AA341" s="153"/>
      <c r="AB341" s="153"/>
      <c r="AC341" s="153"/>
      <c r="AD341" s="153"/>
      <c r="AE341" s="153"/>
      <c r="AF341" s="153"/>
      <c r="AG341" s="153"/>
      <c r="AH341" s="153"/>
      <c r="AI341" s="153"/>
      <c r="AJ341" s="153"/>
      <c r="AK341" s="153"/>
      <c r="AL341" s="153"/>
      <c r="AM341" s="153"/>
      <c r="AN341" s="153"/>
      <c r="AO341" s="153"/>
      <c r="AP341" s="153"/>
      <c r="AQ341" s="153"/>
      <c r="AR341" s="153"/>
      <c r="AS341" s="153"/>
      <c r="AT341" s="153"/>
      <c r="AU341" s="153"/>
      <c r="AV341" s="153"/>
      <c r="AW341" s="153"/>
      <c r="AX341" s="153"/>
      <c r="AY341" s="153"/>
      <c r="AZ341" s="153"/>
      <c r="BA341" s="153"/>
      <c r="BB341" s="153"/>
      <c r="BC341" s="153"/>
      <c r="BD341" s="153"/>
      <c r="BE341" s="153"/>
      <c r="BF341" s="153"/>
      <c r="BG341" s="153"/>
      <c r="BH341" s="153"/>
      <c r="BI341" s="153"/>
      <c r="BJ341" s="153"/>
      <c r="BK341" s="153"/>
      <c r="BL341" s="138"/>
      <c r="BM341" s="138"/>
      <c r="BN341" s="138"/>
      <c r="BO341" s="138"/>
      <c r="BP341" s="138"/>
      <c r="BQ341" s="138"/>
      <c r="BR341" s="138"/>
      <c r="BS341" s="138"/>
      <c r="BT341" s="138"/>
      <c r="BU341" s="138"/>
      <c r="BV341" s="138"/>
      <c r="BW341" s="138"/>
      <c r="BX341" s="138"/>
      <c r="BY341" s="138"/>
      <c r="BZ341" s="138"/>
    </row>
    <row r="342" spans="1:78" x14ac:dyDescent="0.25">
      <c r="A342" s="153"/>
      <c r="B342" s="175"/>
      <c r="C342" s="175"/>
      <c r="D342" s="175"/>
      <c r="E342" s="175"/>
      <c r="F342" s="153"/>
      <c r="G342" s="153"/>
      <c r="H342" s="153"/>
      <c r="I342" s="153"/>
      <c r="J342" s="153"/>
      <c r="K342" s="153"/>
      <c r="L342" s="153"/>
      <c r="M342" s="153"/>
      <c r="N342" s="153"/>
      <c r="O342" s="153"/>
      <c r="P342" s="153"/>
      <c r="Q342" s="153"/>
      <c r="R342" s="153"/>
      <c r="S342" s="153"/>
      <c r="T342" s="153"/>
      <c r="U342" s="153"/>
      <c r="V342" s="153"/>
      <c r="W342" s="153"/>
      <c r="X342" s="153"/>
      <c r="Y342" s="153"/>
      <c r="Z342" s="153"/>
      <c r="AA342" s="153"/>
      <c r="AB342" s="153"/>
      <c r="AC342" s="153"/>
      <c r="AD342" s="153"/>
      <c r="AE342" s="153"/>
      <c r="AF342" s="153"/>
      <c r="AG342" s="153"/>
      <c r="AH342" s="153"/>
      <c r="AI342" s="153"/>
      <c r="AJ342" s="153"/>
      <c r="AK342" s="153"/>
      <c r="AL342" s="153"/>
      <c r="AM342" s="153"/>
      <c r="AN342" s="153"/>
      <c r="AO342" s="153"/>
      <c r="AP342" s="153"/>
      <c r="AQ342" s="153"/>
      <c r="AR342" s="153"/>
      <c r="AS342" s="153"/>
      <c r="AT342" s="153"/>
      <c r="AU342" s="153"/>
      <c r="AV342" s="153"/>
      <c r="AW342" s="153"/>
      <c r="AX342" s="153"/>
      <c r="AY342" s="153"/>
      <c r="AZ342" s="153"/>
      <c r="BA342" s="153"/>
      <c r="BB342" s="153"/>
      <c r="BC342" s="153"/>
      <c r="BD342" s="153"/>
      <c r="BE342" s="153"/>
      <c r="BF342" s="153"/>
      <c r="BG342" s="153"/>
      <c r="BH342" s="153"/>
      <c r="BI342" s="153"/>
      <c r="BJ342" s="153"/>
      <c r="BK342" s="153"/>
      <c r="BL342" s="138"/>
      <c r="BM342" s="138"/>
      <c r="BN342" s="138"/>
      <c r="BO342" s="138"/>
      <c r="BP342" s="138"/>
      <c r="BQ342" s="138"/>
      <c r="BR342" s="138"/>
      <c r="BS342" s="138"/>
      <c r="BT342" s="138"/>
      <c r="BU342" s="138"/>
      <c r="BV342" s="138"/>
      <c r="BW342" s="138"/>
      <c r="BX342" s="138"/>
      <c r="BY342" s="138"/>
      <c r="BZ342" s="138"/>
    </row>
    <row r="343" spans="1:78" x14ac:dyDescent="0.25">
      <c r="A343" s="153"/>
      <c r="B343" s="175"/>
      <c r="C343" s="175"/>
      <c r="D343" s="175"/>
      <c r="E343" s="175"/>
      <c r="F343" s="153"/>
      <c r="G343" s="153"/>
      <c r="H343" s="153"/>
      <c r="I343" s="153"/>
      <c r="J343" s="153"/>
      <c r="K343" s="153"/>
      <c r="L343" s="153"/>
      <c r="M343" s="153"/>
      <c r="N343" s="153"/>
      <c r="O343" s="153"/>
      <c r="P343" s="153"/>
      <c r="Q343" s="153"/>
      <c r="R343" s="153"/>
      <c r="S343" s="153"/>
      <c r="T343" s="153"/>
      <c r="U343" s="153"/>
      <c r="V343" s="153"/>
      <c r="W343" s="153"/>
      <c r="X343" s="153"/>
      <c r="Y343" s="153"/>
      <c r="Z343" s="153"/>
      <c r="AA343" s="153"/>
      <c r="AB343" s="153"/>
      <c r="AC343" s="153"/>
      <c r="AD343" s="153"/>
      <c r="AE343" s="153"/>
      <c r="AF343" s="153"/>
      <c r="AG343" s="153"/>
      <c r="AH343" s="153"/>
      <c r="AI343" s="153"/>
      <c r="AJ343" s="153"/>
      <c r="AK343" s="153"/>
      <c r="AL343" s="153"/>
      <c r="AM343" s="153"/>
      <c r="AN343" s="153"/>
      <c r="AO343" s="153"/>
      <c r="AP343" s="153"/>
      <c r="AQ343" s="153"/>
      <c r="AR343" s="153"/>
      <c r="AS343" s="153"/>
      <c r="AT343" s="153"/>
      <c r="AU343" s="153"/>
      <c r="AV343" s="153"/>
      <c r="AW343" s="153"/>
      <c r="AX343" s="153"/>
      <c r="AY343" s="153"/>
      <c r="AZ343" s="153"/>
      <c r="BA343" s="153"/>
      <c r="BB343" s="153"/>
      <c r="BC343" s="153"/>
      <c r="BD343" s="153"/>
      <c r="BE343" s="153"/>
      <c r="BF343" s="153"/>
      <c r="BG343" s="153"/>
      <c r="BH343" s="153"/>
      <c r="BI343" s="153"/>
      <c r="BJ343" s="153"/>
      <c r="BK343" s="153"/>
      <c r="BL343" s="138"/>
      <c r="BM343" s="138"/>
      <c r="BN343" s="138"/>
      <c r="BO343" s="138"/>
      <c r="BP343" s="138"/>
      <c r="BQ343" s="138"/>
      <c r="BR343" s="138"/>
      <c r="BS343" s="138"/>
      <c r="BT343" s="138"/>
      <c r="BU343" s="138"/>
      <c r="BV343" s="138"/>
      <c r="BW343" s="138"/>
      <c r="BX343" s="138"/>
      <c r="BY343" s="138"/>
      <c r="BZ343" s="138"/>
    </row>
    <row r="344" spans="1:78" x14ac:dyDescent="0.25">
      <c r="A344" s="153"/>
      <c r="B344" s="175"/>
      <c r="C344" s="175"/>
      <c r="D344" s="175"/>
      <c r="E344" s="175"/>
      <c r="F344" s="153"/>
      <c r="G344" s="153"/>
      <c r="H344" s="153"/>
      <c r="I344" s="153"/>
      <c r="J344" s="153"/>
      <c r="K344" s="153"/>
      <c r="L344" s="153"/>
      <c r="M344" s="153"/>
      <c r="N344" s="153"/>
      <c r="O344" s="153"/>
      <c r="P344" s="153"/>
      <c r="Q344" s="153"/>
      <c r="R344" s="153"/>
      <c r="S344" s="153"/>
      <c r="T344" s="153"/>
      <c r="U344" s="153"/>
      <c r="V344" s="153"/>
      <c r="W344" s="153"/>
      <c r="X344" s="153"/>
      <c r="Y344" s="153"/>
      <c r="Z344" s="153"/>
      <c r="AA344" s="153"/>
      <c r="AB344" s="153"/>
      <c r="AC344" s="153"/>
      <c r="AD344" s="153"/>
      <c r="AE344" s="153"/>
      <c r="AF344" s="153"/>
      <c r="AG344" s="153"/>
      <c r="AH344" s="153"/>
      <c r="AI344" s="153"/>
      <c r="AJ344" s="153"/>
      <c r="AK344" s="153"/>
      <c r="AL344" s="153"/>
      <c r="AM344" s="153"/>
      <c r="AN344" s="153"/>
      <c r="AO344" s="153"/>
      <c r="AP344" s="153"/>
      <c r="AQ344" s="153"/>
      <c r="AR344" s="153"/>
      <c r="AS344" s="153"/>
      <c r="AT344" s="153"/>
      <c r="AU344" s="153"/>
      <c r="AV344" s="153"/>
      <c r="AW344" s="153"/>
      <c r="AX344" s="153"/>
      <c r="AY344" s="153"/>
      <c r="AZ344" s="153"/>
      <c r="BA344" s="153"/>
      <c r="BB344" s="153"/>
      <c r="BC344" s="153"/>
      <c r="BD344" s="153"/>
      <c r="BE344" s="153"/>
      <c r="BF344" s="153"/>
      <c r="BG344" s="153"/>
      <c r="BH344" s="153"/>
      <c r="BI344" s="153"/>
      <c r="BJ344" s="153"/>
      <c r="BK344" s="153"/>
      <c r="BL344" s="138"/>
      <c r="BM344" s="138"/>
      <c r="BN344" s="138"/>
      <c r="BO344" s="138"/>
      <c r="BP344" s="138"/>
      <c r="BQ344" s="138"/>
      <c r="BR344" s="138"/>
      <c r="BS344" s="138"/>
      <c r="BT344" s="138"/>
      <c r="BU344" s="138"/>
      <c r="BV344" s="138"/>
      <c r="BW344" s="138"/>
      <c r="BX344" s="138"/>
      <c r="BY344" s="138"/>
      <c r="BZ344" s="138"/>
    </row>
    <row r="345" spans="1:78" x14ac:dyDescent="0.25">
      <c r="A345" s="153"/>
      <c r="B345" s="175"/>
      <c r="C345" s="175"/>
      <c r="D345" s="175"/>
      <c r="E345" s="175"/>
      <c r="F345" s="153"/>
      <c r="G345" s="153"/>
      <c r="H345" s="153"/>
      <c r="I345" s="153"/>
      <c r="J345" s="153"/>
      <c r="K345" s="153"/>
      <c r="L345" s="153"/>
      <c r="M345" s="153"/>
      <c r="N345" s="153"/>
      <c r="O345" s="153"/>
      <c r="P345" s="153"/>
      <c r="Q345" s="153"/>
      <c r="R345" s="153"/>
      <c r="S345" s="153"/>
      <c r="T345" s="153"/>
      <c r="U345" s="153"/>
      <c r="V345" s="153"/>
      <c r="W345" s="153"/>
      <c r="X345" s="153"/>
      <c r="Y345" s="153"/>
      <c r="Z345" s="153"/>
      <c r="AA345" s="153"/>
      <c r="AB345" s="153"/>
      <c r="AC345" s="153"/>
      <c r="AD345" s="153"/>
      <c r="AE345" s="153"/>
      <c r="AF345" s="153"/>
      <c r="AG345" s="153"/>
      <c r="AH345" s="153"/>
      <c r="AI345" s="153"/>
      <c r="AJ345" s="153"/>
      <c r="AK345" s="153"/>
      <c r="AL345" s="153"/>
      <c r="AM345" s="153"/>
      <c r="AN345" s="153"/>
      <c r="AO345" s="153"/>
      <c r="AP345" s="153"/>
      <c r="AQ345" s="153"/>
      <c r="AR345" s="153"/>
      <c r="AS345" s="153"/>
      <c r="AT345" s="153"/>
      <c r="AU345" s="153"/>
      <c r="AV345" s="153"/>
      <c r="AW345" s="153"/>
      <c r="AX345" s="153"/>
      <c r="AY345" s="153"/>
      <c r="AZ345" s="153"/>
      <c r="BA345" s="153"/>
      <c r="BB345" s="153"/>
      <c r="BC345" s="153"/>
      <c r="BD345" s="153"/>
      <c r="BE345" s="153"/>
      <c r="BF345" s="153"/>
      <c r="BG345" s="153"/>
      <c r="BH345" s="153"/>
      <c r="BI345" s="153"/>
      <c r="BJ345" s="153"/>
      <c r="BK345" s="153"/>
      <c r="BL345" s="138"/>
      <c r="BM345" s="138"/>
      <c r="BN345" s="138"/>
      <c r="BO345" s="138"/>
      <c r="BP345" s="138"/>
      <c r="BQ345" s="138"/>
      <c r="BR345" s="138"/>
      <c r="BS345" s="138"/>
      <c r="BT345" s="138"/>
      <c r="BU345" s="138"/>
      <c r="BV345" s="138"/>
      <c r="BW345" s="138"/>
      <c r="BX345" s="138"/>
      <c r="BY345" s="138"/>
      <c r="BZ345" s="138"/>
    </row>
    <row r="346" spans="1:78" x14ac:dyDescent="0.25">
      <c r="A346" s="153"/>
      <c r="B346" s="175"/>
      <c r="C346" s="175"/>
      <c r="D346" s="175"/>
      <c r="E346" s="175"/>
      <c r="F346" s="153"/>
      <c r="G346" s="153"/>
      <c r="H346" s="153"/>
      <c r="I346" s="153"/>
      <c r="J346" s="153"/>
      <c r="K346" s="153"/>
      <c r="L346" s="153"/>
      <c r="M346" s="153"/>
      <c r="N346" s="153"/>
      <c r="O346" s="153"/>
      <c r="P346" s="153"/>
      <c r="Q346" s="153"/>
      <c r="R346" s="153"/>
      <c r="S346" s="153"/>
      <c r="T346" s="153"/>
      <c r="U346" s="153"/>
      <c r="V346" s="153"/>
      <c r="W346" s="153"/>
      <c r="X346" s="153"/>
      <c r="Y346" s="153"/>
      <c r="Z346" s="153"/>
      <c r="AA346" s="153"/>
      <c r="AB346" s="153"/>
      <c r="AC346" s="153"/>
      <c r="AD346" s="153"/>
      <c r="AE346" s="153"/>
      <c r="AF346" s="153"/>
      <c r="AG346" s="153"/>
      <c r="AH346" s="153"/>
      <c r="AI346" s="153"/>
      <c r="AJ346" s="153"/>
      <c r="AK346" s="153"/>
      <c r="AL346" s="153"/>
      <c r="AM346" s="153"/>
      <c r="AN346" s="153"/>
      <c r="AO346" s="153"/>
      <c r="AP346" s="153"/>
      <c r="AQ346" s="153"/>
      <c r="AR346" s="153"/>
      <c r="AS346" s="153"/>
      <c r="AT346" s="153"/>
      <c r="AU346" s="153"/>
      <c r="AV346" s="153"/>
      <c r="AW346" s="153"/>
      <c r="AX346" s="153"/>
      <c r="AY346" s="153"/>
      <c r="AZ346" s="153"/>
      <c r="BA346" s="153"/>
      <c r="BB346" s="153"/>
      <c r="BC346" s="153"/>
      <c r="BD346" s="153"/>
      <c r="BE346" s="153"/>
      <c r="BF346" s="153"/>
      <c r="BG346" s="153"/>
      <c r="BH346" s="153"/>
      <c r="BI346" s="153"/>
      <c r="BJ346" s="153"/>
      <c r="BK346" s="153"/>
      <c r="BL346" s="138"/>
      <c r="BM346" s="138"/>
      <c r="BN346" s="138"/>
      <c r="BO346" s="138"/>
      <c r="BP346" s="138"/>
      <c r="BQ346" s="138"/>
      <c r="BR346" s="138"/>
      <c r="BS346" s="138"/>
      <c r="BT346" s="138"/>
      <c r="BU346" s="138"/>
      <c r="BV346" s="138"/>
      <c r="BW346" s="138"/>
      <c r="BX346" s="138"/>
      <c r="BY346" s="138"/>
      <c r="BZ346" s="138"/>
    </row>
    <row r="347" spans="1:78" x14ac:dyDescent="0.25">
      <c r="A347" s="153"/>
      <c r="B347" s="175"/>
      <c r="C347" s="175"/>
      <c r="D347" s="175"/>
      <c r="E347" s="175"/>
      <c r="F347" s="153"/>
      <c r="G347" s="153"/>
      <c r="H347" s="153"/>
      <c r="I347" s="153"/>
      <c r="J347" s="153"/>
      <c r="K347" s="153"/>
      <c r="L347" s="153"/>
      <c r="M347" s="153"/>
      <c r="N347" s="153"/>
      <c r="O347" s="153"/>
      <c r="P347" s="153"/>
      <c r="Q347" s="153"/>
      <c r="R347" s="153"/>
      <c r="S347" s="153"/>
      <c r="T347" s="153"/>
      <c r="U347" s="153"/>
      <c r="V347" s="153"/>
      <c r="W347" s="153"/>
      <c r="X347" s="153"/>
      <c r="Y347" s="153"/>
      <c r="Z347" s="153"/>
      <c r="AA347" s="153"/>
      <c r="AB347" s="153"/>
      <c r="AC347" s="153"/>
      <c r="AD347" s="153"/>
      <c r="AE347" s="153"/>
      <c r="AF347" s="153"/>
      <c r="AG347" s="153"/>
      <c r="AH347" s="153"/>
      <c r="AI347" s="153"/>
      <c r="AJ347" s="153"/>
      <c r="AK347" s="153"/>
      <c r="AL347" s="153"/>
      <c r="AM347" s="153"/>
      <c r="AN347" s="153"/>
      <c r="AO347" s="153"/>
      <c r="AP347" s="153"/>
      <c r="AQ347" s="153"/>
      <c r="AR347" s="153"/>
      <c r="AS347" s="153"/>
      <c r="AT347" s="153"/>
      <c r="AU347" s="153"/>
      <c r="AV347" s="153"/>
      <c r="AW347" s="153"/>
      <c r="AX347" s="153"/>
      <c r="AY347" s="153"/>
      <c r="AZ347" s="153"/>
      <c r="BA347" s="153"/>
      <c r="BB347" s="153"/>
      <c r="BC347" s="153"/>
      <c r="BD347" s="153"/>
      <c r="BE347" s="153"/>
      <c r="BF347" s="153"/>
      <c r="BG347" s="153"/>
      <c r="BH347" s="153"/>
      <c r="BI347" s="153"/>
      <c r="BJ347" s="153"/>
      <c r="BK347" s="153"/>
      <c r="BL347" s="138"/>
      <c r="BM347" s="138"/>
      <c r="BN347" s="138"/>
      <c r="BO347" s="138"/>
      <c r="BP347" s="138"/>
      <c r="BQ347" s="138"/>
      <c r="BR347" s="138"/>
      <c r="BS347" s="138"/>
      <c r="BT347" s="138"/>
      <c r="BU347" s="138"/>
      <c r="BV347" s="138"/>
      <c r="BW347" s="138"/>
      <c r="BX347" s="138"/>
      <c r="BY347" s="138"/>
      <c r="BZ347" s="138"/>
    </row>
    <row r="348" spans="1:78" x14ac:dyDescent="0.25">
      <c r="A348" s="153"/>
      <c r="B348" s="175"/>
      <c r="C348" s="175"/>
      <c r="D348" s="175"/>
      <c r="E348" s="175"/>
      <c r="F348" s="153"/>
      <c r="G348" s="153"/>
      <c r="H348" s="153"/>
      <c r="I348" s="153"/>
      <c r="J348" s="153"/>
      <c r="K348" s="153"/>
      <c r="L348" s="153"/>
      <c r="M348" s="153"/>
      <c r="N348" s="153"/>
      <c r="O348" s="153"/>
      <c r="P348" s="153"/>
      <c r="Q348" s="153"/>
      <c r="R348" s="153"/>
      <c r="S348" s="153"/>
      <c r="T348" s="153"/>
      <c r="U348" s="153"/>
      <c r="V348" s="153"/>
      <c r="W348" s="153"/>
      <c r="X348" s="153"/>
      <c r="Y348" s="153"/>
      <c r="Z348" s="153"/>
      <c r="AA348" s="153"/>
      <c r="AB348" s="153"/>
      <c r="AC348" s="153"/>
      <c r="AD348" s="153"/>
      <c r="AE348" s="153"/>
      <c r="AF348" s="153"/>
      <c r="AG348" s="153"/>
      <c r="AH348" s="153"/>
      <c r="AI348" s="153"/>
      <c r="AJ348" s="153"/>
      <c r="AK348" s="153"/>
      <c r="AL348" s="153"/>
      <c r="AM348" s="153"/>
      <c r="AN348" s="153"/>
      <c r="AO348" s="153"/>
      <c r="AP348" s="153"/>
      <c r="AQ348" s="153"/>
      <c r="AR348" s="153"/>
      <c r="AS348" s="153"/>
      <c r="AT348" s="153"/>
      <c r="AU348" s="153"/>
      <c r="AV348" s="153"/>
      <c r="AW348" s="153"/>
      <c r="AX348" s="153"/>
      <c r="AY348" s="153"/>
      <c r="AZ348" s="153"/>
      <c r="BA348" s="153"/>
      <c r="BB348" s="153"/>
      <c r="BC348" s="153"/>
      <c r="BD348" s="153"/>
      <c r="BE348" s="153"/>
      <c r="BF348" s="153"/>
      <c r="BG348" s="153"/>
      <c r="BH348" s="153"/>
      <c r="BI348" s="153"/>
      <c r="BJ348" s="153"/>
      <c r="BK348" s="153"/>
      <c r="BL348" s="138"/>
      <c r="BM348" s="138"/>
      <c r="BN348" s="138"/>
      <c r="BO348" s="138"/>
      <c r="BP348" s="138"/>
      <c r="BQ348" s="138"/>
      <c r="BR348" s="138"/>
      <c r="BS348" s="138"/>
      <c r="BT348" s="138"/>
      <c r="BU348" s="138"/>
      <c r="BV348" s="138"/>
      <c r="BW348" s="138"/>
      <c r="BX348" s="138"/>
      <c r="BY348" s="138"/>
      <c r="BZ348" s="138"/>
    </row>
    <row r="349" spans="1:78" x14ac:dyDescent="0.25">
      <c r="A349" s="153"/>
      <c r="B349" s="175"/>
      <c r="C349" s="175"/>
      <c r="D349" s="175"/>
      <c r="E349" s="175"/>
      <c r="F349" s="153"/>
      <c r="G349" s="153"/>
      <c r="H349" s="153"/>
      <c r="I349" s="153"/>
      <c r="J349" s="153"/>
      <c r="K349" s="153"/>
      <c r="L349" s="153"/>
      <c r="M349" s="153"/>
      <c r="N349" s="153"/>
      <c r="O349" s="153"/>
      <c r="P349" s="153"/>
      <c r="Q349" s="153"/>
      <c r="R349" s="153"/>
      <c r="S349" s="153"/>
      <c r="T349" s="153"/>
      <c r="U349" s="153"/>
      <c r="V349" s="153"/>
      <c r="W349" s="153"/>
      <c r="X349" s="153"/>
      <c r="Y349" s="153"/>
      <c r="Z349" s="153"/>
      <c r="AA349" s="153"/>
      <c r="AB349" s="153"/>
      <c r="AC349" s="153"/>
      <c r="AD349" s="153"/>
      <c r="AE349" s="153"/>
      <c r="AF349" s="153"/>
      <c r="AG349" s="153"/>
      <c r="AH349" s="153"/>
      <c r="AI349" s="153"/>
      <c r="AJ349" s="153"/>
      <c r="AK349" s="153"/>
      <c r="AL349" s="153"/>
      <c r="AM349" s="153"/>
      <c r="AN349" s="153"/>
      <c r="AO349" s="153"/>
      <c r="AP349" s="153"/>
      <c r="AQ349" s="153"/>
      <c r="AR349" s="153"/>
      <c r="AS349" s="153"/>
      <c r="AT349" s="153"/>
      <c r="AU349" s="153"/>
      <c r="AV349" s="153"/>
      <c r="AW349" s="153"/>
      <c r="AX349" s="153"/>
      <c r="AY349" s="153"/>
      <c r="AZ349" s="153"/>
      <c r="BA349" s="153"/>
      <c r="BB349" s="153"/>
      <c r="BC349" s="153"/>
      <c r="BD349" s="153"/>
      <c r="BE349" s="153"/>
      <c r="BF349" s="153"/>
      <c r="BG349" s="153"/>
      <c r="BH349" s="153"/>
      <c r="BI349" s="153"/>
      <c r="BJ349" s="153"/>
      <c r="BK349" s="153"/>
      <c r="BL349" s="138"/>
      <c r="BM349" s="138"/>
      <c r="BN349" s="138"/>
      <c r="BO349" s="138"/>
      <c r="BP349" s="138"/>
      <c r="BQ349" s="138"/>
      <c r="BR349" s="138"/>
      <c r="BS349" s="138"/>
      <c r="BT349" s="138"/>
      <c r="BU349" s="138"/>
      <c r="BV349" s="138"/>
      <c r="BW349" s="138"/>
      <c r="BX349" s="138"/>
      <c r="BY349" s="138"/>
      <c r="BZ349" s="138"/>
    </row>
    <row r="350" spans="1:78" x14ac:dyDescent="0.25">
      <c r="A350" s="153"/>
      <c r="B350" s="175"/>
      <c r="C350" s="175"/>
      <c r="D350" s="175"/>
      <c r="E350" s="175"/>
      <c r="F350" s="153"/>
      <c r="G350" s="153"/>
      <c r="H350" s="153"/>
      <c r="I350" s="153"/>
      <c r="J350" s="153"/>
      <c r="K350" s="153"/>
      <c r="L350" s="153"/>
      <c r="M350" s="153"/>
      <c r="N350" s="153"/>
      <c r="O350" s="153"/>
      <c r="P350" s="153"/>
      <c r="Q350" s="153"/>
      <c r="R350" s="153"/>
      <c r="S350" s="153"/>
      <c r="T350" s="153"/>
      <c r="U350" s="153"/>
      <c r="V350" s="153"/>
      <c r="W350" s="153"/>
      <c r="X350" s="153"/>
      <c r="Y350" s="153"/>
      <c r="Z350" s="153"/>
      <c r="AA350" s="153"/>
      <c r="AB350" s="153"/>
      <c r="AC350" s="153"/>
      <c r="AD350" s="153"/>
      <c r="AE350" s="153"/>
      <c r="AF350" s="153"/>
      <c r="AG350" s="153"/>
      <c r="AH350" s="153"/>
      <c r="AI350" s="153"/>
      <c r="AJ350" s="153"/>
      <c r="AK350" s="153"/>
      <c r="AL350" s="153"/>
      <c r="AM350" s="153"/>
      <c r="AN350" s="153"/>
      <c r="AO350" s="153"/>
      <c r="AP350" s="153"/>
      <c r="AQ350" s="153"/>
      <c r="AR350" s="153"/>
      <c r="AS350" s="153"/>
      <c r="AT350" s="153"/>
      <c r="AU350" s="153"/>
      <c r="AV350" s="153"/>
      <c r="AW350" s="153"/>
      <c r="AX350" s="153"/>
      <c r="AY350" s="153"/>
      <c r="AZ350" s="153"/>
      <c r="BA350" s="153"/>
      <c r="BB350" s="153"/>
      <c r="BC350" s="153"/>
      <c r="BD350" s="153"/>
      <c r="BE350" s="153"/>
      <c r="BF350" s="153"/>
      <c r="BG350" s="153"/>
      <c r="BH350" s="153"/>
      <c r="BI350" s="153"/>
      <c r="BJ350" s="153"/>
      <c r="BK350" s="153"/>
      <c r="BL350" s="138"/>
      <c r="BM350" s="138"/>
      <c r="BN350" s="138"/>
      <c r="BO350" s="138"/>
      <c r="BP350" s="138"/>
      <c r="BQ350" s="138"/>
      <c r="BR350" s="138"/>
      <c r="BS350" s="138"/>
      <c r="BT350" s="138"/>
      <c r="BU350" s="138"/>
      <c r="BV350" s="138"/>
      <c r="BW350" s="138"/>
      <c r="BX350" s="138"/>
      <c r="BY350" s="138"/>
      <c r="BZ350" s="138"/>
    </row>
    <row r="351" spans="1:78" x14ac:dyDescent="0.25">
      <c r="A351" s="153"/>
      <c r="B351" s="175"/>
      <c r="C351" s="175"/>
      <c r="D351" s="175"/>
      <c r="E351" s="175"/>
      <c r="F351" s="153"/>
      <c r="G351" s="153"/>
      <c r="H351" s="153"/>
      <c r="I351" s="153"/>
      <c r="J351" s="153"/>
      <c r="K351" s="153"/>
      <c r="L351" s="153"/>
      <c r="M351" s="153"/>
      <c r="N351" s="153"/>
      <c r="O351" s="153"/>
      <c r="P351" s="153"/>
      <c r="Q351" s="153"/>
      <c r="R351" s="153"/>
      <c r="S351" s="153"/>
      <c r="T351" s="153"/>
      <c r="U351" s="153"/>
      <c r="V351" s="153"/>
      <c r="W351" s="153"/>
      <c r="X351" s="153"/>
      <c r="Y351" s="153"/>
      <c r="Z351" s="153"/>
      <c r="AA351" s="153"/>
      <c r="AB351" s="153"/>
      <c r="AC351" s="153"/>
      <c r="AD351" s="153"/>
      <c r="AE351" s="153"/>
      <c r="AF351" s="153"/>
      <c r="AG351" s="153"/>
      <c r="AH351" s="153"/>
      <c r="AI351" s="153"/>
      <c r="AJ351" s="153"/>
      <c r="AK351" s="153"/>
      <c r="AL351" s="153"/>
      <c r="AM351" s="153"/>
      <c r="AN351" s="153"/>
      <c r="AO351" s="153"/>
      <c r="AP351" s="153"/>
      <c r="AQ351" s="153"/>
      <c r="AR351" s="153"/>
      <c r="AS351" s="153"/>
      <c r="AT351" s="153"/>
      <c r="AU351" s="153"/>
      <c r="AV351" s="153"/>
      <c r="AW351" s="153"/>
      <c r="AX351" s="153"/>
      <c r="AY351" s="153"/>
      <c r="AZ351" s="153"/>
      <c r="BA351" s="153"/>
      <c r="BB351" s="153"/>
      <c r="BC351" s="153"/>
      <c r="BD351" s="153"/>
      <c r="BE351" s="153"/>
      <c r="BF351" s="153"/>
      <c r="BG351" s="153"/>
      <c r="BH351" s="153"/>
      <c r="BI351" s="153"/>
      <c r="BJ351" s="153"/>
      <c r="BK351" s="153"/>
      <c r="BL351" s="138"/>
      <c r="BM351" s="138"/>
      <c r="BN351" s="138"/>
      <c r="BO351" s="138"/>
      <c r="BP351" s="138"/>
      <c r="BQ351" s="138"/>
      <c r="BR351" s="138"/>
      <c r="BS351" s="138"/>
      <c r="BT351" s="138"/>
      <c r="BU351" s="138"/>
      <c r="BV351" s="138"/>
      <c r="BW351" s="138"/>
      <c r="BX351" s="138"/>
      <c r="BY351" s="138"/>
      <c r="BZ351" s="138"/>
    </row>
    <row r="352" spans="1:78" x14ac:dyDescent="0.25">
      <c r="A352" s="153"/>
      <c r="B352" s="175"/>
      <c r="C352" s="175"/>
      <c r="D352" s="175"/>
      <c r="E352" s="175"/>
      <c r="F352" s="153"/>
      <c r="G352" s="153"/>
      <c r="H352" s="153"/>
      <c r="I352" s="153"/>
      <c r="J352" s="153"/>
      <c r="K352" s="153"/>
      <c r="L352" s="153"/>
      <c r="M352" s="153"/>
      <c r="N352" s="153"/>
      <c r="O352" s="153"/>
      <c r="P352" s="153"/>
      <c r="Q352" s="153"/>
      <c r="R352" s="153"/>
      <c r="S352" s="153"/>
      <c r="T352" s="153"/>
      <c r="U352" s="153"/>
      <c r="V352" s="153"/>
      <c r="W352" s="153"/>
      <c r="X352" s="153"/>
      <c r="Y352" s="153"/>
      <c r="Z352" s="153"/>
      <c r="AA352" s="153"/>
      <c r="AB352" s="153"/>
      <c r="AC352" s="153"/>
      <c r="AD352" s="153"/>
      <c r="AE352" s="153"/>
      <c r="AF352" s="153"/>
      <c r="AG352" s="153"/>
      <c r="AH352" s="153"/>
      <c r="AI352" s="153"/>
      <c r="AJ352" s="153"/>
      <c r="AK352" s="153"/>
      <c r="AL352" s="153"/>
      <c r="AM352" s="153"/>
      <c r="AN352" s="153"/>
      <c r="AO352" s="153"/>
      <c r="AP352" s="153"/>
      <c r="AQ352" s="153"/>
      <c r="AR352" s="153"/>
      <c r="AS352" s="153"/>
      <c r="AT352" s="153"/>
      <c r="AU352" s="153"/>
      <c r="AV352" s="153"/>
      <c r="AW352" s="153"/>
      <c r="AX352" s="153"/>
      <c r="AY352" s="153"/>
      <c r="AZ352" s="153"/>
      <c r="BA352" s="153"/>
      <c r="BB352" s="153"/>
      <c r="BC352" s="153"/>
      <c r="BD352" s="153"/>
      <c r="BE352" s="153"/>
      <c r="BF352" s="153"/>
      <c r="BG352" s="153"/>
      <c r="BH352" s="153"/>
      <c r="BI352" s="153"/>
      <c r="BJ352" s="153"/>
      <c r="BK352" s="153"/>
      <c r="BL352" s="138"/>
      <c r="BM352" s="138"/>
      <c r="BN352" s="138"/>
      <c r="BO352" s="138"/>
      <c r="BP352" s="138"/>
      <c r="BQ352" s="138"/>
      <c r="BR352" s="138"/>
      <c r="BS352" s="138"/>
      <c r="BT352" s="138"/>
      <c r="BU352" s="138"/>
      <c r="BV352" s="138"/>
      <c r="BW352" s="138"/>
      <c r="BX352" s="138"/>
      <c r="BY352" s="138"/>
      <c r="BZ352" s="138"/>
    </row>
    <row r="353" spans="1:78" x14ac:dyDescent="0.25">
      <c r="A353" s="153"/>
      <c r="B353" s="175"/>
      <c r="C353" s="175"/>
      <c r="D353" s="175"/>
      <c r="E353" s="175"/>
      <c r="F353" s="153"/>
      <c r="G353" s="153"/>
      <c r="H353" s="153"/>
      <c r="I353" s="153"/>
      <c r="J353" s="153"/>
      <c r="K353" s="153"/>
      <c r="L353" s="153"/>
      <c r="M353" s="153"/>
      <c r="N353" s="153"/>
      <c r="O353" s="153"/>
      <c r="P353" s="153"/>
      <c r="Q353" s="153"/>
      <c r="R353" s="153"/>
      <c r="S353" s="153"/>
      <c r="T353" s="153"/>
      <c r="U353" s="153"/>
      <c r="V353" s="153"/>
      <c r="W353" s="153"/>
      <c r="X353" s="153"/>
      <c r="Y353" s="153"/>
      <c r="Z353" s="153"/>
      <c r="AA353" s="153"/>
      <c r="AB353" s="153"/>
      <c r="AC353" s="153"/>
      <c r="AD353" s="153"/>
      <c r="AE353" s="153"/>
      <c r="AF353" s="153"/>
      <c r="AG353" s="153"/>
      <c r="AH353" s="153"/>
      <c r="AI353" s="153"/>
      <c r="AJ353" s="153"/>
      <c r="AK353" s="153"/>
      <c r="AL353" s="153"/>
      <c r="AM353" s="153"/>
      <c r="AN353" s="153"/>
      <c r="AO353" s="153"/>
      <c r="AP353" s="153"/>
      <c r="AQ353" s="153"/>
      <c r="AR353" s="153"/>
      <c r="AS353" s="153"/>
      <c r="AT353" s="153"/>
      <c r="AU353" s="153"/>
      <c r="AV353" s="153"/>
      <c r="AW353" s="153"/>
      <c r="AX353" s="153"/>
      <c r="AY353" s="153"/>
      <c r="AZ353" s="153"/>
      <c r="BA353" s="153"/>
      <c r="BB353" s="153"/>
      <c r="BC353" s="153"/>
      <c r="BD353" s="153"/>
      <c r="BE353" s="153"/>
      <c r="BF353" s="153"/>
      <c r="BG353" s="153"/>
      <c r="BH353" s="153"/>
      <c r="BI353" s="153"/>
      <c r="BJ353" s="153"/>
      <c r="BK353" s="153"/>
      <c r="BL353" s="138"/>
      <c r="BM353" s="138"/>
      <c r="BN353" s="138"/>
      <c r="BO353" s="138"/>
      <c r="BP353" s="138"/>
      <c r="BQ353" s="138"/>
      <c r="BR353" s="138"/>
      <c r="BS353" s="138"/>
      <c r="BT353" s="138"/>
      <c r="BU353" s="138"/>
      <c r="BV353" s="138"/>
      <c r="BW353" s="138"/>
      <c r="BX353" s="138"/>
      <c r="BY353" s="138"/>
      <c r="BZ353" s="138"/>
    </row>
    <row r="354" spans="1:78" x14ac:dyDescent="0.25">
      <c r="A354" s="153"/>
      <c r="B354" s="175"/>
      <c r="C354" s="175"/>
      <c r="D354" s="175"/>
      <c r="E354" s="175"/>
      <c r="F354" s="153"/>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c r="AC354" s="153"/>
      <c r="AD354" s="153"/>
      <c r="AE354" s="153"/>
      <c r="AF354" s="153"/>
      <c r="AG354" s="153"/>
      <c r="AH354" s="153"/>
      <c r="AI354" s="153"/>
      <c r="AJ354" s="153"/>
      <c r="AK354" s="153"/>
      <c r="AL354" s="153"/>
      <c r="AM354" s="153"/>
      <c r="AN354" s="153"/>
      <c r="AO354" s="153"/>
      <c r="AP354" s="153"/>
      <c r="AQ354" s="153"/>
      <c r="AR354" s="153"/>
      <c r="AS354" s="153"/>
      <c r="AT354" s="153"/>
      <c r="AU354" s="153"/>
      <c r="AV354" s="153"/>
      <c r="AW354" s="153"/>
      <c r="AX354" s="153"/>
      <c r="AY354" s="153"/>
      <c r="AZ354" s="153"/>
      <c r="BA354" s="153"/>
      <c r="BB354" s="153"/>
      <c r="BC354" s="153"/>
      <c r="BD354" s="153"/>
      <c r="BE354" s="153"/>
      <c r="BF354" s="153"/>
      <c r="BG354" s="153"/>
      <c r="BH354" s="153"/>
      <c r="BI354" s="153"/>
      <c r="BJ354" s="153"/>
      <c r="BK354" s="153"/>
      <c r="BL354" s="138"/>
      <c r="BM354" s="138"/>
      <c r="BN354" s="138"/>
      <c r="BO354" s="138"/>
      <c r="BP354" s="138"/>
      <c r="BQ354" s="138"/>
      <c r="BR354" s="138"/>
      <c r="BS354" s="138"/>
      <c r="BT354" s="138"/>
      <c r="BU354" s="138"/>
      <c r="BV354" s="138"/>
      <c r="BW354" s="138"/>
      <c r="BX354" s="138"/>
      <c r="BY354" s="138"/>
      <c r="BZ354" s="138"/>
    </row>
    <row r="355" spans="1:78" x14ac:dyDescent="0.25">
      <c r="A355" s="153"/>
      <c r="B355" s="175"/>
      <c r="C355" s="175"/>
      <c r="D355" s="175"/>
      <c r="E355" s="175"/>
      <c r="F355" s="153"/>
      <c r="G355" s="153"/>
      <c r="H355" s="153"/>
      <c r="I355" s="153"/>
      <c r="J355" s="153"/>
      <c r="K355" s="153"/>
      <c r="L355" s="153"/>
      <c r="M355" s="153"/>
      <c r="N355" s="153"/>
      <c r="O355" s="153"/>
      <c r="P355" s="153"/>
      <c r="Q355" s="153"/>
      <c r="R355" s="153"/>
      <c r="S355" s="153"/>
      <c r="T355" s="153"/>
      <c r="U355" s="153"/>
      <c r="V355" s="153"/>
      <c r="W355" s="153"/>
      <c r="X355" s="153"/>
      <c r="Y355" s="153"/>
      <c r="Z355" s="153"/>
      <c r="AA355" s="153"/>
      <c r="AB355" s="153"/>
      <c r="AC355" s="153"/>
      <c r="AD355" s="153"/>
      <c r="AE355" s="153"/>
      <c r="AF355" s="153"/>
      <c r="AG355" s="153"/>
      <c r="AH355" s="153"/>
      <c r="AI355" s="153"/>
      <c r="AJ355" s="153"/>
      <c r="AK355" s="153"/>
      <c r="AL355" s="153"/>
      <c r="AM355" s="153"/>
      <c r="AN355" s="153"/>
      <c r="AO355" s="153"/>
      <c r="AP355" s="153"/>
      <c r="AQ355" s="153"/>
      <c r="AR355" s="153"/>
      <c r="AS355" s="153"/>
      <c r="AT355" s="153"/>
      <c r="AU355" s="153"/>
      <c r="AV355" s="153"/>
      <c r="AW355" s="153"/>
      <c r="AX355" s="153"/>
      <c r="AY355" s="153"/>
      <c r="AZ355" s="153"/>
      <c r="BA355" s="153"/>
      <c r="BB355" s="153"/>
      <c r="BC355" s="153"/>
      <c r="BD355" s="153"/>
      <c r="BE355" s="153"/>
      <c r="BF355" s="153"/>
      <c r="BG355" s="153"/>
      <c r="BH355" s="153"/>
      <c r="BI355" s="153"/>
      <c r="BJ355" s="153"/>
      <c r="BK355" s="153"/>
      <c r="BL355" s="138"/>
      <c r="BM355" s="138"/>
      <c r="BN355" s="138"/>
      <c r="BO355" s="138"/>
      <c r="BP355" s="138"/>
      <c r="BQ355" s="138"/>
      <c r="BR355" s="138"/>
      <c r="BS355" s="138"/>
      <c r="BT355" s="138"/>
      <c r="BU355" s="138"/>
      <c r="BV355" s="138"/>
      <c r="BW355" s="138"/>
      <c r="BX355" s="138"/>
      <c r="BY355" s="138"/>
      <c r="BZ355" s="138"/>
    </row>
    <row r="356" spans="1:78" x14ac:dyDescent="0.25">
      <c r="A356" s="153"/>
      <c r="B356" s="175"/>
      <c r="C356" s="175"/>
      <c r="D356" s="175"/>
      <c r="E356" s="175"/>
      <c r="F356" s="153"/>
      <c r="G356" s="153"/>
      <c r="H356" s="153"/>
      <c r="I356" s="153"/>
      <c r="J356" s="153"/>
      <c r="K356" s="153"/>
      <c r="L356" s="153"/>
      <c r="M356" s="153"/>
      <c r="N356" s="153"/>
      <c r="O356" s="153"/>
      <c r="P356" s="153"/>
      <c r="Q356" s="153"/>
      <c r="R356" s="153"/>
      <c r="S356" s="153"/>
      <c r="T356" s="153"/>
      <c r="U356" s="153"/>
      <c r="V356" s="153"/>
      <c r="W356" s="153"/>
      <c r="X356" s="153"/>
      <c r="Y356" s="153"/>
      <c r="Z356" s="153"/>
      <c r="AA356" s="153"/>
      <c r="AB356" s="153"/>
      <c r="AC356" s="153"/>
      <c r="AD356" s="153"/>
      <c r="AE356" s="153"/>
      <c r="AF356" s="153"/>
      <c r="AG356" s="153"/>
      <c r="AH356" s="153"/>
      <c r="AI356" s="153"/>
      <c r="AJ356" s="153"/>
      <c r="AK356" s="153"/>
      <c r="AL356" s="153"/>
      <c r="AM356" s="153"/>
      <c r="AN356" s="153"/>
      <c r="AO356" s="153"/>
      <c r="AP356" s="153"/>
      <c r="AQ356" s="153"/>
      <c r="AR356" s="153"/>
      <c r="AS356" s="153"/>
      <c r="AT356" s="153"/>
      <c r="AU356" s="153"/>
      <c r="AV356" s="153"/>
      <c r="AW356" s="153"/>
      <c r="AX356" s="153"/>
      <c r="AY356" s="153"/>
      <c r="AZ356" s="153"/>
      <c r="BA356" s="153"/>
      <c r="BB356" s="153"/>
      <c r="BC356" s="153"/>
      <c r="BD356" s="153"/>
      <c r="BE356" s="153"/>
      <c r="BF356" s="153"/>
      <c r="BG356" s="153"/>
      <c r="BH356" s="153"/>
      <c r="BI356" s="153"/>
      <c r="BJ356" s="153"/>
      <c r="BK356" s="153"/>
      <c r="BL356" s="138"/>
      <c r="BM356" s="138"/>
      <c r="BN356" s="138"/>
      <c r="BO356" s="138"/>
      <c r="BP356" s="138"/>
      <c r="BQ356" s="138"/>
      <c r="BR356" s="138"/>
      <c r="BS356" s="138"/>
      <c r="BT356" s="138"/>
      <c r="BU356" s="138"/>
      <c r="BV356" s="138"/>
      <c r="BW356" s="138"/>
      <c r="BX356" s="138"/>
      <c r="BY356" s="138"/>
      <c r="BZ356" s="138"/>
    </row>
    <row r="357" spans="1:78" x14ac:dyDescent="0.25">
      <c r="A357" s="153"/>
      <c r="B357" s="175"/>
      <c r="C357" s="175"/>
      <c r="D357" s="175"/>
      <c r="E357" s="175"/>
      <c r="F357" s="153"/>
      <c r="G357" s="153"/>
      <c r="H357" s="153"/>
      <c r="I357" s="153"/>
      <c r="J357" s="153"/>
      <c r="K357" s="153"/>
      <c r="L357" s="153"/>
      <c r="M357" s="153"/>
      <c r="N357" s="153"/>
      <c r="O357" s="153"/>
      <c r="P357" s="153"/>
      <c r="Q357" s="153"/>
      <c r="R357" s="153"/>
      <c r="S357" s="153"/>
      <c r="T357" s="153"/>
      <c r="U357" s="153"/>
      <c r="V357" s="153"/>
      <c r="W357" s="153"/>
      <c r="X357" s="153"/>
      <c r="Y357" s="153"/>
      <c r="Z357" s="153"/>
      <c r="AA357" s="153"/>
      <c r="AB357" s="153"/>
      <c r="AC357" s="153"/>
      <c r="AD357" s="153"/>
      <c r="AE357" s="153"/>
      <c r="AF357" s="153"/>
      <c r="AG357" s="153"/>
      <c r="AH357" s="153"/>
      <c r="AI357" s="153"/>
      <c r="AJ357" s="153"/>
      <c r="AK357" s="153"/>
      <c r="AL357" s="153"/>
      <c r="AM357" s="153"/>
      <c r="AN357" s="153"/>
      <c r="AO357" s="153"/>
      <c r="AP357" s="153"/>
      <c r="AQ357" s="153"/>
      <c r="AR357" s="153"/>
      <c r="AS357" s="153"/>
      <c r="AT357" s="153"/>
      <c r="AU357" s="153"/>
      <c r="AV357" s="153"/>
      <c r="AW357" s="153"/>
      <c r="AX357" s="153"/>
      <c r="AY357" s="153"/>
      <c r="AZ357" s="153"/>
      <c r="BA357" s="153"/>
      <c r="BB357" s="153"/>
      <c r="BC357" s="153"/>
      <c r="BD357" s="153"/>
      <c r="BE357" s="153"/>
      <c r="BF357" s="153"/>
      <c r="BG357" s="153"/>
      <c r="BH357" s="153"/>
      <c r="BI357" s="153"/>
      <c r="BJ357" s="153"/>
      <c r="BK357" s="153"/>
      <c r="BL357" s="138"/>
      <c r="BM357" s="138"/>
      <c r="BN357" s="138"/>
      <c r="BO357" s="138"/>
      <c r="BP357" s="138"/>
      <c r="BQ357" s="138"/>
      <c r="BR357" s="138"/>
      <c r="BS357" s="138"/>
      <c r="BT357" s="138"/>
      <c r="BU357" s="138"/>
      <c r="BV357" s="138"/>
      <c r="BW357" s="138"/>
      <c r="BX357" s="138"/>
      <c r="BY357" s="138"/>
      <c r="BZ357" s="138"/>
    </row>
    <row r="358" spans="1:78" x14ac:dyDescent="0.25">
      <c r="A358" s="153"/>
      <c r="B358" s="175"/>
      <c r="C358" s="175"/>
      <c r="D358" s="175"/>
      <c r="E358" s="175"/>
      <c r="F358" s="153"/>
      <c r="G358" s="153"/>
      <c r="H358" s="153"/>
      <c r="I358" s="153"/>
      <c r="J358" s="153"/>
      <c r="K358" s="153"/>
      <c r="L358" s="153"/>
      <c r="M358" s="153"/>
      <c r="N358" s="153"/>
      <c r="O358" s="153"/>
      <c r="P358" s="153"/>
      <c r="Q358" s="153"/>
      <c r="R358" s="153"/>
      <c r="S358" s="153"/>
      <c r="T358" s="153"/>
      <c r="U358" s="153"/>
      <c r="V358" s="153"/>
      <c r="W358" s="153"/>
      <c r="X358" s="153"/>
      <c r="Y358" s="153"/>
      <c r="Z358" s="153"/>
      <c r="AA358" s="153"/>
      <c r="AB358" s="153"/>
      <c r="AC358" s="153"/>
      <c r="AD358" s="153"/>
      <c r="AE358" s="153"/>
      <c r="AF358" s="153"/>
      <c r="AG358" s="153"/>
      <c r="AH358" s="153"/>
      <c r="AI358" s="153"/>
      <c r="AJ358" s="153"/>
      <c r="AK358" s="153"/>
      <c r="AL358" s="153"/>
      <c r="AM358" s="153"/>
      <c r="AN358" s="153"/>
      <c r="AO358" s="153"/>
      <c r="AP358" s="153"/>
      <c r="AQ358" s="153"/>
      <c r="AR358" s="153"/>
      <c r="AS358" s="153"/>
      <c r="AT358" s="153"/>
      <c r="AU358" s="153"/>
      <c r="AV358" s="153"/>
      <c r="AW358" s="153"/>
      <c r="AX358" s="153"/>
      <c r="AY358" s="153"/>
      <c r="AZ358" s="153"/>
      <c r="BA358" s="153"/>
      <c r="BB358" s="153"/>
      <c r="BC358" s="153"/>
      <c r="BD358" s="153"/>
      <c r="BE358" s="153"/>
      <c r="BF358" s="153"/>
      <c r="BG358" s="153"/>
      <c r="BH358" s="153"/>
      <c r="BI358" s="153"/>
      <c r="BJ358" s="153"/>
      <c r="BK358" s="153"/>
      <c r="BL358" s="138"/>
      <c r="BM358" s="138"/>
      <c r="BN358" s="138"/>
      <c r="BO358" s="138"/>
      <c r="BP358" s="138"/>
      <c r="BQ358" s="138"/>
      <c r="BR358" s="138"/>
      <c r="BS358" s="138"/>
      <c r="BT358" s="138"/>
      <c r="BU358" s="138"/>
      <c r="BV358" s="138"/>
      <c r="BW358" s="138"/>
      <c r="BX358" s="138"/>
      <c r="BY358" s="138"/>
      <c r="BZ358" s="138"/>
    </row>
    <row r="359" spans="1:78" s="20" customFormat="1" x14ac:dyDescent="0.25">
      <c r="A359" s="138"/>
      <c r="B359" s="475"/>
      <c r="C359" s="475"/>
      <c r="D359" s="475"/>
      <c r="E359" s="475"/>
      <c r="F359" s="138"/>
      <c r="G359" s="138"/>
      <c r="H359" s="138"/>
      <c r="I359" s="138"/>
      <c r="J359" s="138"/>
      <c r="K359" s="138"/>
      <c r="L359" s="138"/>
      <c r="M359" s="138"/>
      <c r="N359" s="138"/>
      <c r="O359" s="138"/>
      <c r="P359" s="138"/>
      <c r="Q359" s="138"/>
      <c r="R359" s="138"/>
      <c r="S359" s="138"/>
      <c r="T359" s="138"/>
      <c r="U359" s="138"/>
      <c r="V359" s="138"/>
      <c r="W359" s="138"/>
      <c r="X359" s="138"/>
      <c r="Y359" s="138"/>
      <c r="Z359" s="138"/>
      <c r="AA359" s="138"/>
      <c r="AB359" s="138"/>
      <c r="AC359" s="138"/>
      <c r="AD359" s="138"/>
      <c r="AE359" s="138"/>
      <c r="AF359" s="138"/>
      <c r="AG359" s="138"/>
      <c r="AH359" s="138"/>
      <c r="AI359" s="138"/>
      <c r="AJ359" s="138"/>
      <c r="AK359" s="138"/>
      <c r="AL359" s="138"/>
      <c r="AM359" s="138"/>
      <c r="AN359" s="138"/>
      <c r="AO359" s="138"/>
      <c r="AP359" s="138"/>
      <c r="AQ359" s="138"/>
      <c r="AR359" s="138"/>
      <c r="AS359" s="138"/>
      <c r="AT359" s="138"/>
      <c r="AU359" s="138"/>
      <c r="AV359" s="138"/>
      <c r="AW359" s="138"/>
      <c r="AX359" s="138"/>
      <c r="AY359" s="138"/>
      <c r="AZ359" s="138"/>
      <c r="BA359" s="138"/>
      <c r="BB359" s="138"/>
      <c r="BC359" s="138"/>
      <c r="BD359" s="138"/>
      <c r="BE359" s="138"/>
      <c r="BF359" s="138"/>
      <c r="BG359" s="138"/>
      <c r="BH359" s="138"/>
      <c r="BI359" s="138"/>
      <c r="BJ359" s="138"/>
      <c r="BK359" s="138"/>
      <c r="BL359" s="476"/>
      <c r="BM359" s="138"/>
      <c r="BN359" s="138"/>
      <c r="BO359" s="477"/>
      <c r="BP359" s="477"/>
      <c r="BQ359" s="138"/>
      <c r="BR359" s="138"/>
      <c r="BS359" s="138"/>
      <c r="BT359" s="138"/>
      <c r="BU359" s="138"/>
      <c r="BV359" s="138"/>
      <c r="BW359" s="138"/>
      <c r="BX359" s="138"/>
      <c r="BY359" s="138"/>
      <c r="BZ359" s="138"/>
    </row>
  </sheetData>
  <mergeCells count="83">
    <mergeCell ref="A157:A163"/>
    <mergeCell ref="J126:J127"/>
    <mergeCell ref="F8:O8"/>
    <mergeCell ref="A46:A48"/>
    <mergeCell ref="AZ141:BK141"/>
    <mergeCell ref="K123:O123"/>
    <mergeCell ref="I39:P40"/>
    <mergeCell ref="A100:A104"/>
    <mergeCell ref="A143:A149"/>
    <mergeCell ref="J124:J125"/>
    <mergeCell ref="A136:A139"/>
    <mergeCell ref="K130:O130"/>
    <mergeCell ref="O89:P89"/>
    <mergeCell ref="I42:P42"/>
    <mergeCell ref="A106:B106"/>
    <mergeCell ref="K132:O132"/>
    <mergeCell ref="C100:C104"/>
    <mergeCell ref="K125:O125"/>
    <mergeCell ref="K127:O127"/>
    <mergeCell ref="J122:J123"/>
    <mergeCell ref="A4:E4"/>
    <mergeCell ref="O95:P99"/>
    <mergeCell ref="A90:A94"/>
    <mergeCell ref="A25:A40"/>
    <mergeCell ref="A132:A135"/>
    <mergeCell ref="C90:C94"/>
    <mergeCell ref="K121:O121"/>
    <mergeCell ref="O90:P94"/>
    <mergeCell ref="C116:G116"/>
    <mergeCell ref="I46:P48"/>
    <mergeCell ref="A21:B21"/>
    <mergeCell ref="I25:P30"/>
    <mergeCell ref="C95:C99"/>
    <mergeCell ref="H110:J112"/>
    <mergeCell ref="A66:A67"/>
    <mergeCell ref="F10:O12"/>
    <mergeCell ref="AN141:AY141"/>
    <mergeCell ref="F15:O15"/>
    <mergeCell ref="L50:P50"/>
    <mergeCell ref="A54:A56"/>
    <mergeCell ref="I67:P67"/>
    <mergeCell ref="H113:J115"/>
    <mergeCell ref="D141:O141"/>
    <mergeCell ref="L51:P56"/>
    <mergeCell ref="K131:O131"/>
    <mergeCell ref="A110:A112"/>
    <mergeCell ref="N95:N99"/>
    <mergeCell ref="A77:A85"/>
    <mergeCell ref="I24:P24"/>
    <mergeCell ref="A150:A156"/>
    <mergeCell ref="A128:A131"/>
    <mergeCell ref="C113:G113"/>
    <mergeCell ref="B69:B70"/>
    <mergeCell ref="I31:P37"/>
    <mergeCell ref="N90:N94"/>
    <mergeCell ref="E70:P70"/>
    <mergeCell ref="I66:P66"/>
    <mergeCell ref="I43:P45"/>
    <mergeCell ref="A51:A53"/>
    <mergeCell ref="H116:J118"/>
    <mergeCell ref="B6:O6"/>
    <mergeCell ref="K124:O124"/>
    <mergeCell ref="A59:B59"/>
    <mergeCell ref="O100:P104"/>
    <mergeCell ref="V50:Z56"/>
    <mergeCell ref="E69:P69"/>
    <mergeCell ref="P141:AA141"/>
    <mergeCell ref="AB141:AM141"/>
    <mergeCell ref="H62:P62"/>
    <mergeCell ref="F13:O14"/>
    <mergeCell ref="N100:N104"/>
    <mergeCell ref="C110:G110"/>
    <mergeCell ref="I38:P38"/>
    <mergeCell ref="H63:P63"/>
    <mergeCell ref="I65:P65"/>
    <mergeCell ref="A73:B73"/>
    <mergeCell ref="A95:A99"/>
    <mergeCell ref="F9:O9"/>
    <mergeCell ref="K133:O133"/>
    <mergeCell ref="H109:J109"/>
    <mergeCell ref="K126:O126"/>
    <mergeCell ref="A43:A45"/>
    <mergeCell ref="K122:O122"/>
  </mergeCells>
  <dataValidations count="50">
    <dataValidation allowBlank="1" showInputMessage="1" showErrorMessage="1" errorTitle=" " sqref="D62" xr:uid="{00000000-0002-0000-0100-000000000000}"/>
    <dataValidation type="whole" allowBlank="1" showInputMessage="1" showErrorMessage="1" errorTitle="Mes" error="Entre mes 0 y mes 60" sqref="G47" xr:uid="{00000000-0002-0000-0100-000001000000}">
      <formula1>0</formula1>
      <formula2>60</formula2>
    </dataValidation>
    <dataValidation type="whole" allowBlank="1" showInputMessage="1" showErrorMessage="1" errorTitle="Valor numérico" error="Entre 1 y 25 años" sqref="F47" xr:uid="{00000000-0002-0000-0100-000002000000}">
      <formula1>1</formula1>
      <formula2>25</formula2>
    </dataValidation>
    <dataValidation type="whole" allowBlank="1" showInputMessage="1" showErrorMessage="1" errorTitle="Mes " error="Entre  0 y 60" sqref="G52" xr:uid="{00000000-0002-0000-0100-000003000000}">
      <formula1>0</formula1>
      <formula2>60</formula2>
    </dataValidation>
    <dataValidation type="whole" allowBlank="1" showInputMessage="1" showErrorMessage="1" errorTitle="Mes " error="Entre 0 y 60 " sqref="G55" xr:uid="{00000000-0002-0000-0100-000004000000}">
      <formula1>0</formula1>
      <formula2>60</formula2>
    </dataValidation>
    <dataValidation type="decimal" allowBlank="1" showInputMessage="1" showErrorMessage="1" errorTitle="Porcentage" error="Entre 0 y 1000" sqref="E77:E85 H77:H85 K77:K85 N77:N85" xr:uid="{00000000-0002-0000-0100-000005000000}">
      <formula1>0</formula1>
      <formula2>1000</formula2>
    </dataValidation>
    <dataValidation type="decimal" allowBlank="1" showInputMessage="1" showErrorMessage="1" errorTitle="Valor numérico" error="Entre 0 y 100" sqref="N90:N104" xr:uid="{00000000-0002-0000-0100-000006000000}">
      <formula1>0</formula1>
      <formula2>100</formula2>
    </dataValidation>
    <dataValidation type="decimal" allowBlank="1" showInputMessage="1" showErrorMessage="1" errorTitle="Valor positivo!" sqref="D70" xr:uid="{00000000-0002-0000-0100-000007000000}">
      <formula1>0</formula1>
      <formula2>100000</formula2>
    </dataValidation>
    <dataValidation type="decimal" allowBlank="1" showInputMessage="1" showErrorMessage="1" sqref="C77:D85 C114:G114 D66:D67" xr:uid="{00000000-0002-0000-0100-000008000000}">
      <formula1>0</formula1>
      <formula2>1000000000</formula2>
    </dataValidation>
    <dataValidation type="decimal" allowBlank="1" showInputMessage="1" showErrorMessage="1" sqref="C26:E29 C31:E40 C132:G139" xr:uid="{00000000-0002-0000-0100-000009000000}">
      <formula1>0</formula1>
      <formula2>100000000</formula2>
    </dataValidation>
    <dataValidation type="whole" allowBlank="1" showInputMessage="1" showErrorMessage="1" errorTitle="Valor numérico" error="Debe ser un valor numérico" sqref="F26:F40" xr:uid="{00000000-0002-0000-0100-00000A000000}">
      <formula1>0</formula1>
      <formula2>50</formula2>
    </dataValidation>
    <dataValidation type="whole" allowBlank="1" showInputMessage="1" showErrorMessage="1" sqref="G26:G40" xr:uid="{00000000-0002-0000-0100-00000B000000}">
      <formula1>0</formula1>
      <formula2>60</formula2>
    </dataValidation>
    <dataValidation type="decimal" allowBlank="1" showInputMessage="1" showErrorMessage="1" errorTitle="Valor numérico" sqref="C25:E25" xr:uid="{00000000-0002-0000-0100-00000C000000}">
      <formula1>1</formula1>
      <formula2>100000000000</formula2>
    </dataValidation>
    <dataValidation type="decimal" allowBlank="1" showInputMessage="1" showErrorMessage="1" sqref="C46:E46" xr:uid="{00000000-0002-0000-0100-00000D000000}">
      <formula1>1</formula1>
      <formula2>10000000000000</formula2>
    </dataValidation>
    <dataValidation type="decimal" allowBlank="1" showInputMessage="1" showErrorMessage="1" sqref="C44:E44 C47:E47" xr:uid="{00000000-0002-0000-0100-00000E000000}">
      <formula1>0</formula1>
      <formula2>10000000000000</formula2>
    </dataValidation>
    <dataValidation type="whole" allowBlank="1" showInputMessage="1" showErrorMessage="1" sqref="E63" xr:uid="{00000000-0002-0000-0100-00000F000000}">
      <formula1>1</formula1>
      <formula2>1000000000</formula2>
    </dataValidation>
    <dataValidation type="decimal" allowBlank="1" showInputMessage="1" showErrorMessage="1" errorTitle="Solamente valores numéricos" sqref="C122:G124" xr:uid="{00000000-0002-0000-0100-000010000000}">
      <formula1>0</formula1>
      <formula2>10000000000000000</formula2>
    </dataValidation>
    <dataValidation type="custom" allowBlank="1" showInputMessage="1" showErrorMessage="1" errorTitle="Mes" error="El mes de baja debe ser posterior al mes de alta" sqref="F90:F104" xr:uid="{00000000-0002-0000-0100-000011000000}">
      <formula1>F90&gt;E90</formula1>
    </dataValidation>
    <dataValidation type="whole" allowBlank="1" showInputMessage="1" showErrorMessage="1" errorTitle="Mínimo de 1 año y máximo de 25 " sqref="F44" xr:uid="{00000000-0002-0000-0100-000012000000}">
      <formula1>1</formula1>
      <formula2>25</formula2>
    </dataValidation>
    <dataValidation type="whole" allowBlank="1" showInputMessage="1" showErrorMessage="1" errorTitle="Meses de carencia" error="Entre 0 y 24" sqref="E66:E67" xr:uid="{00000000-0002-0000-0100-000013000000}">
      <formula1>0</formula1>
      <formula2>24</formula2>
    </dataValidation>
    <dataValidation type="whole" allowBlank="1" showInputMessage="1" showErrorMessage="1" sqref="F66:F67" xr:uid="{00000000-0002-0000-0100-000014000000}">
      <formula1>1</formula1>
      <formula2>240</formula2>
    </dataValidation>
    <dataValidation type="decimal" allowBlank="1" showInputMessage="1" showErrorMessage="1" sqref="H66:H67" xr:uid="{00000000-0002-0000-0100-000015000000}">
      <formula1>0</formula1>
      <formula2>100</formula2>
    </dataValidation>
    <dataValidation type="whole" allowBlank="1" showInputMessage="1" showErrorMessage="1" errorTitle="Entre 1 y 60" sqref="C66" xr:uid="{00000000-0002-0000-0100-000016000000}">
      <formula1>1</formula1>
      <formula2>60</formula2>
    </dataValidation>
    <dataValidation type="whole" allowBlank="1" showInputMessage="1" showErrorMessage="1" errorTitle="Entre 1 y 60!" sqref="C67" xr:uid="{00000000-0002-0000-0100-000017000000}">
      <formula1>1</formula1>
      <formula2>60</formula2>
    </dataValidation>
    <dataValidation type="decimal" allowBlank="1" showInputMessage="1" showErrorMessage="1" errorTitle="Mínimo de 1 año" sqref="F52 F55" xr:uid="{00000000-0002-0000-0100-000018000000}">
      <formula1>1</formula1>
      <formula2>10000000</formula2>
    </dataValidation>
    <dataValidation type="whole" allowBlank="1" showInputMessage="1" showErrorMessage="1" errorTitle="Mes" error="Entre 0 y 60" sqref="D63" xr:uid="{00000000-0002-0000-0100-000019000000}">
      <formula1>0</formula1>
      <formula2>1000000000000</formula2>
    </dataValidation>
    <dataValidation type="decimal" allowBlank="1" showInputMessage="1" showErrorMessage="1" sqref="C55:E55 E52" xr:uid="{00000000-0002-0000-0100-00001A000000}">
      <formula1>0</formula1>
      <formula2>10000000</formula2>
    </dataValidation>
    <dataValidation type="whole" allowBlank="1" showInputMessage="1" showErrorMessage="1" errorTitle="Mes de alta" error="Entre 1 y 60" sqref="E90:F104 G95:G104" xr:uid="{00000000-0002-0000-0100-00001B000000}">
      <formula1>1</formula1>
      <formula2>60</formula2>
    </dataValidation>
    <dataValidation type="whole" allowBlank="1" showInputMessage="1" showErrorMessage="1" sqref="D90:G104" xr:uid="{00000000-0002-0000-0100-00001C000000}">
      <formula1>0</formula1>
      <formula2>1000000</formula2>
    </dataValidation>
    <dataValidation type="decimal" allowBlank="1" showInputMessage="1" showErrorMessage="1" errorTitle="Valor numérico" sqref="D90:G94" xr:uid="{00000000-0002-0000-0100-00001D000000}">
      <formula1>0</formula1>
      <formula2>10000000</formula2>
    </dataValidation>
    <dataValidation type="decimal" allowBlank="1" showInputMessage="1" showErrorMessage="1" sqref="C52:D52 C128:G131" xr:uid="{00000000-0002-0000-0100-00001E000000}">
      <formula1>0</formula1>
      <formula2>10000000000</formula2>
    </dataValidation>
    <dataValidation type="custom" allowBlank="1" showInputMessage="1" showErrorMessage="1" errorTitle="Mes final (valor entero)" error="El mes final debe ser mayor al mes inicial" sqref="G44" xr:uid="{00000000-0002-0000-0100-00001F000000}">
      <formula1>H55&gt;=G55</formula1>
    </dataValidation>
    <dataValidation type="whole" allowBlank="1" showInputMessage="1" showErrorMessage="1" errorTitle="Mes" error="Entre 0 y 60" sqref="C63" xr:uid="{00000000-0002-0000-0100-000020000000}">
      <formula1>0</formula1>
      <formula2>60</formula2>
    </dataValidation>
    <dataValidation type="custom" allowBlank="1" showInputMessage="1" showErrorMessage="1" errorTitle="Mes final (valor entero)" error="El mes final debe ser mayor al mes inicial" sqref="H52 H55" xr:uid="{00000000-0002-0000-0100-000021000000}">
      <formula1>H52&gt;=G52</formula1>
    </dataValidation>
    <dataValidation type="custom" allowBlank="1" showInputMessage="1" showErrorMessage="1" errorTitle="Exceso de subvención" error="La subvención de capital no puede ser superior a la inversión" sqref="C45:E45 C48:E48 C53:E53 C56:E56" xr:uid="{00000000-0002-0000-0100-000022000000}">
      <formula1>C45&lt;=C44</formula1>
    </dataValidation>
    <dataValidation type="decimal" allowBlank="1" showInputMessage="1" showErrorMessage="1" errorTitle="Valor positivo" sqref="D63" xr:uid="{00000000-0002-0000-0100-000023000000}">
      <formula1>0</formula1>
      <formula2>1000000000</formula2>
    </dataValidation>
    <dataValidation type="whole" allowBlank="1" showInputMessage="1" showErrorMessage="1" errorTitle="Mes de alta" error="Entre 1 y 60" sqref="G90:G94" xr:uid="{00000000-0002-0000-0100-000024000000}">
      <formula1>1</formula1>
      <formula2>800000</formula2>
    </dataValidation>
    <dataValidation type="decimal" allowBlank="1" showInputMessage="1" showErrorMessage="1" errorTitle="Solamente valores positivos" sqref="P131:P133" xr:uid="{00000000-0002-0000-0100-000025000000}">
      <formula1>0</formula1>
      <formula2>100000</formula2>
    </dataValidation>
    <dataValidation type="decimal" allowBlank="1" showInputMessage="1" showErrorMessage="1" sqref="C111:G111 C117:G117" xr:uid="{00000000-0002-0000-0100-000026000000}">
      <formula1>0</formula1>
      <formula2>100000000000</formula2>
    </dataValidation>
    <dataValidation type="decimal" allowBlank="1" showInputMessage="1" showErrorMessage="1" errorTitle="Solamente valores numéricos." sqref="C143:AB144 AN143:BK144 AC143:AM143 AC144:AL144 C145:BK164" xr:uid="{00000000-0002-0000-0100-000027000000}">
      <formula1>0</formula1>
      <formula2>100000000000</formula2>
    </dataValidation>
    <dataValidation type="decimal" allowBlank="1" showInputMessage="1" showErrorMessage="1" sqref="C125" xr:uid="{00000000-0002-0000-0100-000028000000}">
      <formula1>0</formula1>
      <formula2>1000</formula2>
    </dataValidation>
    <dataValidation type="decimal" allowBlank="1" showInputMessage="1" showErrorMessage="1" sqref="D125:G125" xr:uid="{00000000-0002-0000-0100-000029000000}">
      <formula1>-1000</formula1>
      <formula2>1000</formula2>
    </dataValidation>
    <dataValidation type="decimal" allowBlank="1" showInputMessage="1" showErrorMessage="1" errorTitle="Solamente valores numéricos." sqref="AM144" xr:uid="{00000000-0002-0000-0100-00002A000000}">
      <formula1>-10000000000000</formula1>
      <formula2>100000000000</formula2>
    </dataValidation>
    <dataValidation type="whole" allowBlank="1" showInputMessage="1" showErrorMessage="1" sqref="C110:G110 C116:G116" xr:uid="{00000000-0002-0000-0100-00002B000000}">
      <formula1>0</formula1>
      <formula2>100000000000</formula2>
    </dataValidation>
    <dataValidation type="whole" allowBlank="1" showInputMessage="1" showErrorMessage="1" sqref="C113:G113" xr:uid="{00000000-0002-0000-0100-00002C000000}">
      <formula1>0</formula1>
      <formula2>1000000000</formula2>
    </dataValidation>
    <dataValidation type="whole" allowBlank="1" showInputMessage="1" showErrorMessage="1" sqref="F63" xr:uid="{00000000-0002-0000-0100-00002D000000}">
      <formula1>1</formula1>
      <formula2>10000000000</formula2>
    </dataValidation>
    <dataValidation allowBlank="1" showInputMessage="1" showErrorMessage="1" errorTitle="Valor numérico " error="Porcentage entre 1 y 100" sqref="C15:D15" xr:uid="{00000000-0002-0000-0100-00002E000000}"/>
    <dataValidation allowBlank="1" showInputMessage="1" showErrorMessage="1" errorTitle="Valor numérico" error="Valor numérico" sqref="E15" xr:uid="{00000000-0002-0000-0100-00002F000000}"/>
    <dataValidation type="decimal" allowBlank="1" showInputMessage="1" showErrorMessage="1" errorTitle="Entre 0 y 50!" sqref="C9:D14" xr:uid="{00000000-0002-0000-0100-000030000000}">
      <formula1>0</formula1>
      <formula2>0.5</formula2>
    </dataValidation>
    <dataValidation type="decimal" allowBlank="1" showInputMessage="1" showErrorMessage="1" errorTitle="Valor numérico" error="Valor numérico" sqref="E10:E12 E14" xr:uid="{00000000-0002-0000-0100-000031000000}">
      <formula1>1</formula1>
      <formula2>100000000</formula2>
    </dataValidation>
  </dataValidations>
  <pageMargins left="0.7" right="0.7" top="0.75" bottom="0.75" header="0.3" footer="0.3"/>
  <pageSetup paperSize="9" orientation="portrait" horizontalDpi="0" verticalDpi="0"/>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0" tint="-0.249977111117893"/>
  </sheetPr>
  <dimension ref="A1:CS268"/>
  <sheetViews>
    <sheetView topLeftCell="A116" workbookViewId="0">
      <pane xSplit="2" topLeftCell="C1" activePane="topRight" state="frozen"/>
      <selection pane="topRight" activeCell="E144" sqref="E144"/>
    </sheetView>
  </sheetViews>
  <sheetFormatPr baseColWidth="10" defaultRowHeight="15.75" x14ac:dyDescent="0.25"/>
  <cols>
    <col min="1" max="1" width="4.875" customWidth="1"/>
    <col min="2" max="2" width="49.875" customWidth="1"/>
    <col min="10" max="10" width="11.5" customWidth="1"/>
    <col min="28" max="30" width="11" bestFit="1" customWidth="1"/>
    <col min="31" max="31" width="11.125" bestFit="1" customWidth="1"/>
    <col min="32" max="33" width="11" bestFit="1" customWidth="1"/>
    <col min="34" max="34" width="12.375" bestFit="1" customWidth="1"/>
  </cols>
  <sheetData>
    <row r="1" spans="1:97" s="2" customFormat="1" ht="78.95" customHeight="1" x14ac:dyDescent="0.25">
      <c r="A1" s="1557" t="s">
        <v>312</v>
      </c>
      <c r="B1" s="1554"/>
      <c r="C1" s="175"/>
      <c r="D1" s="478"/>
      <c r="E1" s="175"/>
      <c r="F1" s="153"/>
      <c r="G1" s="153"/>
      <c r="H1" s="153"/>
      <c r="I1" s="153"/>
      <c r="J1" s="153"/>
      <c r="K1" s="153"/>
      <c r="L1" s="153"/>
      <c r="M1" s="153"/>
      <c r="N1" s="153"/>
      <c r="O1" s="153"/>
      <c r="P1" s="153"/>
      <c r="Q1" s="153"/>
      <c r="R1" s="153"/>
      <c r="S1" s="153"/>
      <c r="T1" s="153"/>
      <c r="U1" s="153"/>
      <c r="V1" s="153"/>
      <c r="W1" s="153"/>
      <c r="X1" s="153"/>
      <c r="Y1" s="153"/>
      <c r="Z1" s="153"/>
      <c r="AA1" s="153"/>
      <c r="AB1" s="153"/>
      <c r="AC1" s="153"/>
      <c r="AD1" s="153"/>
      <c r="AE1" s="153"/>
      <c r="AF1" s="153"/>
      <c r="AG1" s="153"/>
      <c r="AH1" s="153"/>
      <c r="AI1" s="153"/>
      <c r="AJ1" s="153"/>
      <c r="AK1" s="153"/>
      <c r="AL1" s="153"/>
      <c r="AM1" s="153"/>
      <c r="AN1" s="153"/>
      <c r="AO1" s="153"/>
      <c r="AP1" s="153"/>
      <c r="AQ1" s="153"/>
      <c r="AR1" s="153"/>
      <c r="AS1" s="153"/>
      <c r="AT1" s="153"/>
      <c r="AU1" s="153"/>
      <c r="AV1" s="153"/>
      <c r="AW1" s="153"/>
      <c r="AX1" s="153"/>
      <c r="AY1" s="153"/>
      <c r="AZ1" s="153"/>
      <c r="BA1" s="153"/>
      <c r="BB1" s="153"/>
      <c r="BC1" s="153"/>
      <c r="BD1" s="153"/>
      <c r="BE1" s="153"/>
      <c r="BF1" s="153"/>
      <c r="BG1" s="153"/>
      <c r="BH1" s="153"/>
      <c r="BI1" s="153"/>
      <c r="BJ1" s="153"/>
      <c r="BK1" s="479"/>
      <c r="BL1" s="138"/>
      <c r="BM1" s="138"/>
      <c r="BN1" s="138"/>
      <c r="BO1" s="138"/>
      <c r="BP1" s="138"/>
      <c r="BQ1" s="138"/>
      <c r="BR1" s="138"/>
      <c r="BS1" s="138"/>
      <c r="BT1" s="138"/>
      <c r="BU1" s="138"/>
      <c r="BV1" s="138"/>
      <c r="BW1" s="138"/>
      <c r="BX1" s="138"/>
      <c r="BY1" s="138"/>
      <c r="BZ1" s="138"/>
      <c r="CA1" s="138"/>
      <c r="CB1" s="138"/>
      <c r="CC1" s="138"/>
      <c r="CD1" s="138"/>
      <c r="CE1" s="138"/>
      <c r="CF1" s="138"/>
      <c r="CG1" s="138"/>
      <c r="CH1" s="138"/>
      <c r="CI1" s="138"/>
      <c r="CJ1" s="138"/>
      <c r="CK1" s="138"/>
      <c r="CL1" s="138"/>
      <c r="CM1" s="138"/>
      <c r="CN1" s="138"/>
      <c r="CO1" s="138"/>
      <c r="CP1" s="138"/>
      <c r="CQ1" s="138"/>
      <c r="CR1" s="138"/>
      <c r="CS1" s="138"/>
    </row>
    <row r="2" spans="1:97" s="2" customFormat="1" x14ac:dyDescent="0.25">
      <c r="A2" s="138"/>
      <c r="B2" s="324"/>
      <c r="C2" s="175"/>
      <c r="D2" s="175"/>
      <c r="E2" s="175"/>
      <c r="F2" s="153"/>
      <c r="G2" s="153"/>
      <c r="H2" s="153"/>
      <c r="I2" s="153"/>
      <c r="J2" s="153"/>
      <c r="K2" s="153"/>
      <c r="L2" s="153"/>
      <c r="M2" s="153"/>
      <c r="N2" s="153"/>
      <c r="O2" s="153"/>
      <c r="P2" s="153"/>
      <c r="Q2" s="153"/>
      <c r="R2" s="153"/>
      <c r="S2" s="153"/>
      <c r="T2" s="153"/>
      <c r="U2" s="153"/>
      <c r="V2" s="153"/>
      <c r="W2" s="153"/>
      <c r="X2" s="153"/>
      <c r="Y2" s="153"/>
      <c r="Z2" s="153"/>
      <c r="AA2" s="153"/>
      <c r="AB2" s="153"/>
      <c r="AC2" s="153"/>
      <c r="AD2" s="153"/>
      <c r="AE2" s="153"/>
      <c r="AF2" s="153"/>
      <c r="AG2" s="153"/>
      <c r="AH2" s="153"/>
      <c r="AI2" s="153"/>
      <c r="AJ2" s="153"/>
      <c r="AK2" s="153"/>
      <c r="AL2" s="153"/>
      <c r="AM2" s="153"/>
      <c r="AN2" s="153"/>
      <c r="AO2" s="153"/>
      <c r="AP2" s="153"/>
      <c r="AQ2" s="153"/>
      <c r="AR2" s="153"/>
      <c r="AS2" s="153"/>
      <c r="AT2" s="153"/>
      <c r="AU2" s="153"/>
      <c r="AV2" s="153"/>
      <c r="AW2" s="153"/>
      <c r="AX2" s="153"/>
      <c r="AY2" s="153"/>
      <c r="AZ2" s="153"/>
      <c r="BA2" s="153"/>
      <c r="BB2" s="153"/>
      <c r="BC2" s="153"/>
      <c r="BD2" s="153"/>
      <c r="BE2" s="153"/>
      <c r="BF2" s="153"/>
      <c r="BG2" s="153"/>
      <c r="BH2" s="153"/>
      <c r="BI2" s="153"/>
      <c r="BJ2" s="153"/>
      <c r="BK2" s="479"/>
      <c r="BL2" s="138"/>
      <c r="BM2" s="138"/>
      <c r="BN2" s="1546" t="s">
        <v>313</v>
      </c>
      <c r="BO2" s="1501"/>
      <c r="BP2" s="1501"/>
      <c r="BQ2" s="1502"/>
      <c r="BR2" s="138"/>
      <c r="BS2" s="138"/>
      <c r="BT2" s="138"/>
      <c r="BU2" s="138"/>
      <c r="BV2" s="138"/>
      <c r="BW2" s="138"/>
      <c r="BX2" s="138"/>
      <c r="BY2" s="138"/>
      <c r="BZ2" s="138"/>
      <c r="CA2" s="138"/>
      <c r="CB2" s="138"/>
      <c r="CC2" s="138"/>
      <c r="CD2" s="138"/>
      <c r="CE2" s="138"/>
      <c r="CF2" s="138"/>
      <c r="CG2" s="138"/>
      <c r="CH2" s="138"/>
      <c r="CI2" s="138"/>
      <c r="CJ2" s="138"/>
      <c r="CK2" s="138"/>
      <c r="CL2" s="138"/>
      <c r="CM2" s="138"/>
      <c r="CN2" s="138"/>
      <c r="CO2" s="138"/>
      <c r="CP2" s="138"/>
      <c r="CQ2" s="138"/>
      <c r="CR2" s="138"/>
      <c r="CS2" s="138"/>
    </row>
    <row r="3" spans="1:97" s="42" customFormat="1" ht="17.100000000000001" customHeight="1" x14ac:dyDescent="0.25">
      <c r="A3" s="138"/>
      <c r="B3" s="1551" t="s">
        <v>314</v>
      </c>
      <c r="C3" s="1553" t="s">
        <v>315</v>
      </c>
      <c r="D3" s="1548"/>
      <c r="E3" s="1548"/>
      <c r="F3" s="1548"/>
      <c r="G3" s="1548"/>
      <c r="H3" s="1548"/>
      <c r="I3" s="1548"/>
      <c r="J3" s="1548"/>
      <c r="K3" s="1548"/>
      <c r="L3" s="1548"/>
      <c r="M3" s="1548"/>
      <c r="N3" s="1548"/>
      <c r="O3" s="1548"/>
      <c r="P3" s="1548"/>
      <c r="Q3" s="1548"/>
      <c r="R3" s="1548"/>
      <c r="S3" s="1548"/>
      <c r="T3" s="1548"/>
      <c r="U3" s="1548"/>
      <c r="V3" s="1548"/>
      <c r="W3" s="1548"/>
      <c r="X3" s="1548"/>
      <c r="Y3" s="1548"/>
      <c r="Z3" s="1548"/>
      <c r="AA3" s="1548"/>
      <c r="AB3" s="1548"/>
      <c r="AC3" s="1548"/>
      <c r="AD3" s="1548"/>
      <c r="AE3" s="1548"/>
      <c r="AF3" s="1548"/>
      <c r="AG3" s="1548"/>
      <c r="AH3" s="1548"/>
      <c r="AI3" s="1548"/>
      <c r="AJ3" s="1548"/>
      <c r="AK3" s="1548"/>
      <c r="AL3" s="1548"/>
      <c r="AM3" s="1548"/>
      <c r="AN3" s="1548"/>
      <c r="AO3" s="1548"/>
      <c r="AP3" s="1548"/>
      <c r="AQ3" s="1548"/>
      <c r="AR3" s="1548"/>
      <c r="AS3" s="1548"/>
      <c r="AT3" s="1548"/>
      <c r="AU3" s="1548"/>
      <c r="AV3" s="1548"/>
      <c r="AW3" s="1548"/>
      <c r="AX3" s="1548"/>
      <c r="AY3" s="1548"/>
      <c r="AZ3" s="1548"/>
      <c r="BA3" s="1548"/>
      <c r="BB3" s="1548"/>
      <c r="BC3" s="1548"/>
      <c r="BD3" s="1548"/>
      <c r="BE3" s="1548"/>
      <c r="BF3" s="1548"/>
      <c r="BG3" s="1548"/>
      <c r="BH3" s="1548"/>
      <c r="BI3" s="1548"/>
      <c r="BJ3" s="1548"/>
      <c r="BK3" s="1554"/>
      <c r="BL3" s="138"/>
      <c r="BM3" s="138"/>
      <c r="BN3" s="1504"/>
      <c r="BO3" s="1481"/>
      <c r="BP3" s="1481"/>
      <c r="BQ3" s="1505"/>
      <c r="BR3" s="138"/>
      <c r="BS3" s="138"/>
      <c r="BT3" s="138"/>
      <c r="BU3" s="138"/>
      <c r="BV3" s="138"/>
      <c r="BW3" s="138"/>
      <c r="BX3" s="138"/>
      <c r="BY3" s="138"/>
      <c r="BZ3" s="138"/>
      <c r="CA3" s="138"/>
      <c r="CB3" s="138"/>
      <c r="CC3" s="138"/>
      <c r="CD3" s="138"/>
      <c r="CE3" s="138"/>
      <c r="CF3" s="138"/>
      <c r="CG3" s="138"/>
      <c r="CH3" s="138"/>
      <c r="CI3" s="138"/>
      <c r="CJ3" s="138"/>
      <c r="CK3" s="138"/>
      <c r="CL3" s="138"/>
      <c r="CM3" s="138"/>
      <c r="CN3" s="138"/>
      <c r="CO3" s="138"/>
      <c r="CP3" s="138"/>
      <c r="CQ3" s="138"/>
      <c r="CR3" s="138"/>
      <c r="CS3" s="138"/>
    </row>
    <row r="4" spans="1:97" s="1" customFormat="1" ht="30" customHeight="1" x14ac:dyDescent="0.25">
      <c r="A4" s="138"/>
      <c r="B4" s="1552"/>
      <c r="C4" s="480">
        <v>0</v>
      </c>
      <c r="D4" s="480">
        <v>1</v>
      </c>
      <c r="E4" s="481">
        <v>2</v>
      </c>
      <c r="F4" s="480">
        <v>3</v>
      </c>
      <c r="G4" s="480">
        <v>4</v>
      </c>
      <c r="H4" s="480">
        <v>5</v>
      </c>
      <c r="I4" s="480">
        <v>6</v>
      </c>
      <c r="J4" s="480">
        <v>7</v>
      </c>
      <c r="K4" s="480">
        <v>8</v>
      </c>
      <c r="L4" s="480">
        <v>9</v>
      </c>
      <c r="M4" s="480">
        <v>10</v>
      </c>
      <c r="N4" s="480">
        <v>11</v>
      </c>
      <c r="O4" s="482">
        <v>12</v>
      </c>
      <c r="P4" s="480">
        <v>13</v>
      </c>
      <c r="Q4" s="480">
        <v>14</v>
      </c>
      <c r="R4" s="480">
        <v>15</v>
      </c>
      <c r="S4" s="480">
        <v>16</v>
      </c>
      <c r="T4" s="480">
        <v>17</v>
      </c>
      <c r="U4" s="480">
        <v>18</v>
      </c>
      <c r="V4" s="480">
        <v>19</v>
      </c>
      <c r="W4" s="480">
        <v>20</v>
      </c>
      <c r="X4" s="480">
        <v>21</v>
      </c>
      <c r="Y4" s="480">
        <v>22</v>
      </c>
      <c r="Z4" s="480">
        <v>23</v>
      </c>
      <c r="AA4" s="482">
        <v>24</v>
      </c>
      <c r="AB4" s="480">
        <v>25</v>
      </c>
      <c r="AC4" s="480">
        <v>26</v>
      </c>
      <c r="AD4" s="480">
        <v>27</v>
      </c>
      <c r="AE4" s="480">
        <v>28</v>
      </c>
      <c r="AF4" s="480">
        <v>29</v>
      </c>
      <c r="AG4" s="480">
        <v>30</v>
      </c>
      <c r="AH4" s="480">
        <v>31</v>
      </c>
      <c r="AI4" s="480">
        <v>32</v>
      </c>
      <c r="AJ4" s="480">
        <v>33</v>
      </c>
      <c r="AK4" s="480">
        <v>34</v>
      </c>
      <c r="AL4" s="480">
        <v>35</v>
      </c>
      <c r="AM4" s="482">
        <v>36</v>
      </c>
      <c r="AN4" s="480">
        <v>37</v>
      </c>
      <c r="AO4" s="480">
        <v>38</v>
      </c>
      <c r="AP4" s="480">
        <v>39</v>
      </c>
      <c r="AQ4" s="480">
        <v>40</v>
      </c>
      <c r="AR4" s="480">
        <v>41</v>
      </c>
      <c r="AS4" s="480">
        <v>42</v>
      </c>
      <c r="AT4" s="480">
        <v>43</v>
      </c>
      <c r="AU4" s="480">
        <v>44</v>
      </c>
      <c r="AV4" s="480">
        <v>45</v>
      </c>
      <c r="AW4" s="480">
        <v>46</v>
      </c>
      <c r="AX4" s="480">
        <v>47</v>
      </c>
      <c r="AY4" s="482">
        <v>48</v>
      </c>
      <c r="AZ4" s="480">
        <v>49</v>
      </c>
      <c r="BA4" s="480">
        <v>50</v>
      </c>
      <c r="BB4" s="480">
        <v>51</v>
      </c>
      <c r="BC4" s="480">
        <v>52</v>
      </c>
      <c r="BD4" s="480">
        <v>53</v>
      </c>
      <c r="BE4" s="480">
        <v>54</v>
      </c>
      <c r="BF4" s="480">
        <v>55</v>
      </c>
      <c r="BG4" s="480">
        <v>56</v>
      </c>
      <c r="BH4" s="480">
        <v>57</v>
      </c>
      <c r="BI4" s="480">
        <v>58</v>
      </c>
      <c r="BJ4" s="480">
        <v>59</v>
      </c>
      <c r="BK4" s="482">
        <v>60</v>
      </c>
      <c r="BL4" s="156"/>
      <c r="BM4" s="156"/>
      <c r="BN4" s="483"/>
      <c r="BO4" s="484">
        <v>0</v>
      </c>
      <c r="BP4" s="484">
        <v>0</v>
      </c>
      <c r="BQ4" s="485"/>
      <c r="BR4" s="156"/>
      <c r="BS4" s="156"/>
      <c r="BT4" s="156"/>
      <c r="BU4" s="156"/>
      <c r="BV4" s="156"/>
      <c r="BW4" s="138"/>
      <c r="BX4" s="138"/>
      <c r="BY4" s="138"/>
      <c r="BZ4" s="138"/>
      <c r="CA4" s="138"/>
      <c r="CB4" s="138"/>
      <c r="CC4" s="138"/>
      <c r="CD4" s="138"/>
      <c r="CE4" s="138"/>
      <c r="CF4" s="138"/>
      <c r="CG4" s="138"/>
      <c r="CH4" s="138"/>
      <c r="CI4" s="138"/>
      <c r="CJ4" s="138"/>
      <c r="CK4" s="138"/>
      <c r="CL4" s="138"/>
      <c r="CM4" s="138"/>
      <c r="CN4" s="138"/>
      <c r="CO4" s="138"/>
      <c r="CP4" s="138"/>
      <c r="CQ4" s="138"/>
      <c r="CR4" s="138"/>
      <c r="CS4" s="138"/>
    </row>
    <row r="5" spans="1:97" s="43" customFormat="1" ht="17.100000000000001" customHeight="1" x14ac:dyDescent="0.25">
      <c r="A5" s="486"/>
      <c r="B5" s="487" t="s">
        <v>316</v>
      </c>
      <c r="C5" s="488"/>
      <c r="D5" s="489"/>
      <c r="E5" s="489"/>
      <c r="F5" s="489"/>
      <c r="G5" s="489"/>
      <c r="H5" s="489"/>
      <c r="I5" s="489"/>
      <c r="J5" s="489"/>
      <c r="K5" s="489"/>
      <c r="L5" s="489"/>
      <c r="M5" s="489"/>
      <c r="N5" s="489"/>
      <c r="O5" s="490"/>
      <c r="P5" s="489"/>
      <c r="Q5" s="489"/>
      <c r="R5" s="489"/>
      <c r="S5" s="489"/>
      <c r="T5" s="489"/>
      <c r="U5" s="489"/>
      <c r="V5" s="489"/>
      <c r="W5" s="489"/>
      <c r="X5" s="489"/>
      <c r="Y5" s="489"/>
      <c r="Z5" s="489"/>
      <c r="AA5" s="490"/>
      <c r="AB5" s="489"/>
      <c r="AC5" s="489"/>
      <c r="AD5" s="489"/>
      <c r="AE5" s="489"/>
      <c r="AF5" s="489"/>
      <c r="AG5" s="489"/>
      <c r="AH5" s="489"/>
      <c r="AI5" s="489"/>
      <c r="AJ5" s="489"/>
      <c r="AK5" s="489"/>
      <c r="AL5" s="489"/>
      <c r="AM5" s="490"/>
      <c r="AN5" s="489"/>
      <c r="AO5" s="489"/>
      <c r="AP5" s="489"/>
      <c r="AQ5" s="489"/>
      <c r="AR5" s="489"/>
      <c r="AS5" s="489"/>
      <c r="AT5" s="489"/>
      <c r="AU5" s="489"/>
      <c r="AV5" s="489"/>
      <c r="AW5" s="489"/>
      <c r="AX5" s="489"/>
      <c r="AY5" s="490"/>
      <c r="AZ5" s="489"/>
      <c r="BA5" s="489"/>
      <c r="BB5" s="489"/>
      <c r="BC5" s="489"/>
      <c r="BD5" s="489"/>
      <c r="BE5" s="489"/>
      <c r="BF5" s="489"/>
      <c r="BG5" s="489"/>
      <c r="BH5" s="489"/>
      <c r="BI5" s="489"/>
      <c r="BJ5" s="489"/>
      <c r="BK5" s="490"/>
      <c r="BL5" s="491"/>
      <c r="BM5" s="491"/>
      <c r="BN5" s="492"/>
      <c r="BO5" s="493">
        <v>1</v>
      </c>
      <c r="BP5" s="493">
        <v>1</v>
      </c>
      <c r="BQ5" s="494"/>
      <c r="BR5" s="491"/>
      <c r="BS5" s="491"/>
      <c r="BT5" s="491"/>
      <c r="BU5" s="491"/>
      <c r="BV5" s="491"/>
      <c r="BW5" s="486"/>
      <c r="BX5" s="486"/>
      <c r="BY5" s="486"/>
      <c r="BZ5" s="486"/>
      <c r="CA5" s="486"/>
      <c r="CB5" s="486"/>
      <c r="CC5" s="486"/>
      <c r="CD5" s="486"/>
      <c r="CE5" s="486"/>
      <c r="CF5" s="486"/>
      <c r="CG5" s="486"/>
      <c r="CH5" s="486"/>
      <c r="CI5" s="486"/>
      <c r="CJ5" s="486"/>
      <c r="CK5" s="486"/>
      <c r="CL5" s="486"/>
      <c r="CM5" s="486"/>
      <c r="CN5" s="486"/>
      <c r="CO5" s="486"/>
      <c r="CP5" s="486"/>
      <c r="CQ5" s="486"/>
      <c r="CR5" s="486"/>
      <c r="CS5" s="486"/>
    </row>
    <row r="6" spans="1:97" s="43" customFormat="1" ht="17.100000000000001" customHeight="1" x14ac:dyDescent="0.25">
      <c r="A6" s="486"/>
      <c r="B6" s="495" t="s">
        <v>111</v>
      </c>
      <c r="C6" s="496">
        <v>0</v>
      </c>
      <c r="D6" s="497">
        <f>IF(D$4&lt;=('HIPOTESIS '!$F26*12),'HIPOTESIS '!$C$26/('HIPOTESIS '!$F$26*12),0)</f>
        <v>0</v>
      </c>
      <c r="E6" s="497">
        <f>IF(E$4&lt;=('HIPOTESIS '!$F26*12),'HIPOTESIS '!$C$26/('HIPOTESIS '!$F$26*12),0)</f>
        <v>0</v>
      </c>
      <c r="F6" s="497">
        <f>IF(F$4&lt;=('HIPOTESIS '!$F26*12),'HIPOTESIS '!$C$26/('HIPOTESIS '!$F$26*12),0)</f>
        <v>0</v>
      </c>
      <c r="G6" s="497">
        <f>IF(G$4&lt;=('HIPOTESIS '!$F26*12),'HIPOTESIS '!$C$26/('HIPOTESIS '!$F$26*12),0)</f>
        <v>0</v>
      </c>
      <c r="H6" s="497">
        <f>IF(H$4&lt;=('HIPOTESIS '!$F26*12),'HIPOTESIS '!$C$26/('HIPOTESIS '!$F$26*12),0)</f>
        <v>0</v>
      </c>
      <c r="I6" s="497">
        <f>IF(I$4&lt;=('HIPOTESIS '!$F26*12),'HIPOTESIS '!$C$26/('HIPOTESIS '!$F$26*12),0)</f>
        <v>0</v>
      </c>
      <c r="J6" s="497">
        <f>IF(J$4&lt;=('HIPOTESIS '!$F26*12),'HIPOTESIS '!$C$26/('HIPOTESIS '!$F$26*12),0)</f>
        <v>0</v>
      </c>
      <c r="K6" s="497">
        <f>IF(K$4&lt;=('HIPOTESIS '!$F26*12),'HIPOTESIS '!$C$26/('HIPOTESIS '!$F$26*12),0)</f>
        <v>0</v>
      </c>
      <c r="L6" s="497">
        <f>IF(L$4&lt;=('HIPOTESIS '!$F26*12),'HIPOTESIS '!$C$26/('HIPOTESIS '!$F$26*12),0)</f>
        <v>0</v>
      </c>
      <c r="M6" s="497">
        <f>IF(M$4&lt;=('HIPOTESIS '!$F26*12),'HIPOTESIS '!$C$26/('HIPOTESIS '!$F$26*12),0)</f>
        <v>0</v>
      </c>
      <c r="N6" s="497">
        <f>IF(N$4&lt;=('HIPOTESIS '!$F26*12),'HIPOTESIS '!$C$26/('HIPOTESIS '!$F$26*12),0)</f>
        <v>0</v>
      </c>
      <c r="O6" s="498">
        <f>IF(O$4&lt;=('HIPOTESIS '!$F26*12),'HIPOTESIS '!$C$26/('HIPOTESIS '!$F$26*12),0)</f>
        <v>0</v>
      </c>
      <c r="P6" s="497">
        <f>IF(P$4&lt;=('HIPOTESIS '!$F26*12),'HIPOTESIS '!$C$26/('HIPOTESIS '!$F$26*12),0)</f>
        <v>0</v>
      </c>
      <c r="Q6" s="497">
        <f>IF(Q$4&lt;=('HIPOTESIS '!$F26*12),'HIPOTESIS '!$C$26/('HIPOTESIS '!$F$26*12),0)</f>
        <v>0</v>
      </c>
      <c r="R6" s="497">
        <f>IF(R$4&lt;=('HIPOTESIS '!$F26*12),'HIPOTESIS '!$C$26/('HIPOTESIS '!$F$26*12),0)</f>
        <v>0</v>
      </c>
      <c r="S6" s="497">
        <f>IF(S$4&lt;=('HIPOTESIS '!$F26*12),'HIPOTESIS '!$C$26/('HIPOTESIS '!$F$26*12),0)</f>
        <v>0</v>
      </c>
      <c r="T6" s="497">
        <f>IF(T$4&lt;=('HIPOTESIS '!$F26*12),'HIPOTESIS '!$C$26/('HIPOTESIS '!$F$26*12),0)</f>
        <v>0</v>
      </c>
      <c r="U6" s="497">
        <f>IF(U$4&lt;=('HIPOTESIS '!$F26*12),'HIPOTESIS '!$C$26/('HIPOTESIS '!$F$26*12),0)</f>
        <v>0</v>
      </c>
      <c r="V6" s="497">
        <f>IF(V$4&lt;=('HIPOTESIS '!$F26*12),'HIPOTESIS '!$C$26/('HIPOTESIS '!$F$26*12),0)</f>
        <v>0</v>
      </c>
      <c r="W6" s="497">
        <f>IF(W$4&lt;=('HIPOTESIS '!$F26*12),'HIPOTESIS '!$C$26/('HIPOTESIS '!$F$26*12),0)</f>
        <v>0</v>
      </c>
      <c r="X6" s="497">
        <f>IF(X$4&lt;=('HIPOTESIS '!$F26*12),'HIPOTESIS '!$C$26/('HIPOTESIS '!$F$26*12),0)</f>
        <v>0</v>
      </c>
      <c r="Y6" s="497">
        <f>IF(Y$4&lt;=('HIPOTESIS '!$F26*12),'HIPOTESIS '!$C$26/('HIPOTESIS '!$F$26*12),0)</f>
        <v>0</v>
      </c>
      <c r="Z6" s="497">
        <f>IF(Z$4&lt;=('HIPOTESIS '!$F26*12),'HIPOTESIS '!$C$26/('HIPOTESIS '!$F$26*12),0)</f>
        <v>0</v>
      </c>
      <c r="AA6" s="498">
        <f>IF(AA$4&lt;=('HIPOTESIS '!$F26*12),'HIPOTESIS '!$C$26/('HIPOTESIS '!$F$26*12),0)</f>
        <v>0</v>
      </c>
      <c r="AB6" s="497">
        <f>IF(AB$4&lt;=('HIPOTESIS '!$F26*12),'HIPOTESIS '!$C$26/('HIPOTESIS '!$F$26*12),0)</f>
        <v>0</v>
      </c>
      <c r="AC6" s="497">
        <f>IF(AC$4&lt;=('HIPOTESIS '!$F26*12),'HIPOTESIS '!$C$26/('HIPOTESIS '!$F$26*12),0)</f>
        <v>0</v>
      </c>
      <c r="AD6" s="497">
        <f>IF(AD$4&lt;=('HIPOTESIS '!$F26*12),'HIPOTESIS '!$C$26/('HIPOTESIS '!$F$26*12),0)</f>
        <v>0</v>
      </c>
      <c r="AE6" s="497">
        <f>IF(AE$4&lt;=('HIPOTESIS '!$F26*12),'HIPOTESIS '!$C$26/('HIPOTESIS '!$F$26*12),0)</f>
        <v>0</v>
      </c>
      <c r="AF6" s="497">
        <f>IF(AF$4&lt;=('HIPOTESIS '!$F26*12),'HIPOTESIS '!$C$26/('HIPOTESIS '!$F$26*12),0)</f>
        <v>0</v>
      </c>
      <c r="AG6" s="497">
        <f>IF(AG$4&lt;=('HIPOTESIS '!$F26*12),'HIPOTESIS '!$C$26/('HIPOTESIS '!$F$26*12),0)</f>
        <v>0</v>
      </c>
      <c r="AH6" s="497">
        <f>IF(AH$4&lt;=('HIPOTESIS '!$F26*12),'HIPOTESIS '!$C$26/('HIPOTESIS '!$F$26*12),0)</f>
        <v>0</v>
      </c>
      <c r="AI6" s="497">
        <f>IF(AI$4&lt;=('HIPOTESIS '!$F26*12),'HIPOTESIS '!$C$26/('HIPOTESIS '!$F$26*12),0)</f>
        <v>0</v>
      </c>
      <c r="AJ6" s="497">
        <f>IF(AJ$4&lt;=('HIPOTESIS '!$F26*12),'HIPOTESIS '!$C$26/('HIPOTESIS '!$F$26*12),0)</f>
        <v>0</v>
      </c>
      <c r="AK6" s="497">
        <f>IF(AK$4&lt;=('HIPOTESIS '!$F26*12),'HIPOTESIS '!$C$26/('HIPOTESIS '!$F$26*12),0)</f>
        <v>0</v>
      </c>
      <c r="AL6" s="497">
        <f>IF(AL$4&lt;=('HIPOTESIS '!$F26*12),'HIPOTESIS '!$C$26/('HIPOTESIS '!$F$26*12),0)</f>
        <v>0</v>
      </c>
      <c r="AM6" s="498">
        <f>IF(AM$4&lt;=('HIPOTESIS '!$F26*12),'HIPOTESIS '!$C$26/('HIPOTESIS '!$F$26*12),0)</f>
        <v>0</v>
      </c>
      <c r="AN6" s="497">
        <f>IF(AN$4&lt;=('HIPOTESIS '!$F26*12),'HIPOTESIS '!$C$26/('HIPOTESIS '!$F$26*12),0)</f>
        <v>0</v>
      </c>
      <c r="AO6" s="497">
        <f>IF(AO$4&lt;=('HIPOTESIS '!$F26*12),'HIPOTESIS '!$C$26/('HIPOTESIS '!$F$26*12),0)</f>
        <v>0</v>
      </c>
      <c r="AP6" s="497">
        <f>IF(AP$4&lt;=('HIPOTESIS '!$F26*12),'HIPOTESIS '!$C$26/('HIPOTESIS '!$F$26*12),0)</f>
        <v>0</v>
      </c>
      <c r="AQ6" s="497">
        <f>IF(AQ$4&lt;=('HIPOTESIS '!$F26*12),'HIPOTESIS '!$C$26/('HIPOTESIS '!$F$26*12),0)</f>
        <v>0</v>
      </c>
      <c r="AR6" s="497">
        <f>IF(AR$4&lt;=('HIPOTESIS '!$F26*12),'HIPOTESIS '!$C$26/('HIPOTESIS '!$F$26*12),0)</f>
        <v>0</v>
      </c>
      <c r="AS6" s="497">
        <f>IF(AS$4&lt;=('HIPOTESIS '!$F26*12),'HIPOTESIS '!$C$26/('HIPOTESIS '!$F$26*12),0)</f>
        <v>0</v>
      </c>
      <c r="AT6" s="497">
        <f>IF(AT$4&lt;=('HIPOTESIS '!$F26*12),'HIPOTESIS '!$C$26/('HIPOTESIS '!$F$26*12),0)</f>
        <v>0</v>
      </c>
      <c r="AU6" s="497">
        <f>IF(AU$4&lt;=('HIPOTESIS '!$F26*12),'HIPOTESIS '!$C$26/('HIPOTESIS '!$F$26*12),0)</f>
        <v>0</v>
      </c>
      <c r="AV6" s="497">
        <f>IF(AV$4&lt;=('HIPOTESIS '!$F26*12),'HIPOTESIS '!$C$26/('HIPOTESIS '!$F$26*12),0)</f>
        <v>0</v>
      </c>
      <c r="AW6" s="497">
        <f>IF(AW$4&lt;=('HIPOTESIS '!$F26*12),'HIPOTESIS '!$C$26/('HIPOTESIS '!$F$26*12),0)</f>
        <v>0</v>
      </c>
      <c r="AX6" s="497">
        <f>IF(AX$4&lt;=('HIPOTESIS '!$F26*12),'HIPOTESIS '!$C$26/('HIPOTESIS '!$F$26*12),0)</f>
        <v>0</v>
      </c>
      <c r="AY6" s="498">
        <f>IF(AY$4&lt;=('HIPOTESIS '!$F26*12),'HIPOTESIS '!$C$26/('HIPOTESIS '!$F$26*12),0)</f>
        <v>0</v>
      </c>
      <c r="AZ6" s="497">
        <f>IF(AZ$4&lt;=('HIPOTESIS '!$F26*12),'HIPOTESIS '!$C$26/('HIPOTESIS '!$F$26*12),0)</f>
        <v>0</v>
      </c>
      <c r="BA6" s="497">
        <f>IF(BA$4&lt;=('HIPOTESIS '!$F26*12),'HIPOTESIS '!$C$26/('HIPOTESIS '!$F$26*12),0)</f>
        <v>0</v>
      </c>
      <c r="BB6" s="497">
        <f>IF(BB$4&lt;=('HIPOTESIS '!$F26*12),'HIPOTESIS '!$C$26/('HIPOTESIS '!$F$26*12),0)</f>
        <v>0</v>
      </c>
      <c r="BC6" s="497">
        <f>IF(BC$4&lt;=('HIPOTESIS '!$F26*12),'HIPOTESIS '!$C$26/('HIPOTESIS '!$F$26*12),0)</f>
        <v>0</v>
      </c>
      <c r="BD6" s="497">
        <f>IF(BD$4&lt;=('HIPOTESIS '!$F26*12),'HIPOTESIS '!$C$26/('HIPOTESIS '!$F$26*12),0)</f>
        <v>0</v>
      </c>
      <c r="BE6" s="497">
        <f>IF(BE$4&lt;=('HIPOTESIS '!$F26*12),'HIPOTESIS '!$C$26/('HIPOTESIS '!$F$26*12),0)</f>
        <v>0</v>
      </c>
      <c r="BF6" s="497">
        <f>IF(BF$4&lt;=('HIPOTESIS '!$F26*12),'HIPOTESIS '!$C$26/('HIPOTESIS '!$F$26*12),0)</f>
        <v>0</v>
      </c>
      <c r="BG6" s="497">
        <f>IF(BG$4&lt;=('HIPOTESIS '!$F26*12),'HIPOTESIS '!$C$26/('HIPOTESIS '!$F$26*12),0)</f>
        <v>0</v>
      </c>
      <c r="BH6" s="497">
        <f>IF(BH$4&lt;=('HIPOTESIS '!$F26*12),'HIPOTESIS '!$C$26/('HIPOTESIS '!$F$26*12),0)</f>
        <v>0</v>
      </c>
      <c r="BI6" s="497">
        <f>IF(BI$4&lt;=('HIPOTESIS '!$F26*12),'HIPOTESIS '!$C$26/('HIPOTESIS '!$F$26*12),0)</f>
        <v>0</v>
      </c>
      <c r="BJ6" s="497">
        <f>IF(BJ$4&lt;=('HIPOTESIS '!$F26*12),'HIPOTESIS '!$C$26/('HIPOTESIS '!$F$26*12),0)</f>
        <v>0</v>
      </c>
      <c r="BK6" s="498">
        <f>IF(BK$4&lt;=('HIPOTESIS '!$F26*12),'HIPOTESIS '!$C$26/('HIPOTESIS '!$F$26*12),0)</f>
        <v>0</v>
      </c>
      <c r="BL6" s="499"/>
      <c r="BM6" s="499"/>
      <c r="BN6" s="500"/>
      <c r="BO6" s="501">
        <v>2</v>
      </c>
      <c r="BP6" s="501">
        <v>2</v>
      </c>
      <c r="BQ6" s="502"/>
      <c r="BR6" s="499"/>
      <c r="BS6" s="499"/>
      <c r="BT6" s="499"/>
      <c r="BU6" s="499"/>
      <c r="BV6" s="499"/>
      <c r="BW6" s="499"/>
      <c r="BX6" s="499"/>
      <c r="BY6" s="499"/>
      <c r="BZ6" s="499"/>
      <c r="CA6" s="499"/>
      <c r="CB6" s="499"/>
      <c r="CC6" s="499"/>
      <c r="CD6" s="499"/>
      <c r="CE6" s="486"/>
      <c r="CF6" s="486"/>
      <c r="CG6" s="486"/>
      <c r="CH6" s="486"/>
      <c r="CI6" s="486"/>
      <c r="CJ6" s="486"/>
      <c r="CK6" s="486"/>
      <c r="CL6" s="486"/>
      <c r="CM6" s="486"/>
      <c r="CN6" s="486"/>
      <c r="CO6" s="486"/>
      <c r="CP6" s="486"/>
      <c r="CQ6" s="486"/>
      <c r="CR6" s="486"/>
      <c r="CS6" s="486"/>
    </row>
    <row r="7" spans="1:97" s="43" customFormat="1" ht="17.100000000000001" customHeight="1" x14ac:dyDescent="0.25">
      <c r="A7" s="486"/>
      <c r="B7" s="495" t="s">
        <v>112</v>
      </c>
      <c r="C7" s="496">
        <v>0</v>
      </c>
      <c r="D7" s="497">
        <f>IF(D$4&lt;='HIPOTESIS '!$F27*12,'HIPOTESIS '!$C27/('HIPOTESIS '!$F27*12),0)</f>
        <v>0</v>
      </c>
      <c r="E7" s="497">
        <f>IF(E$4&lt;='HIPOTESIS '!$F27*12,'HIPOTESIS '!$C27/('HIPOTESIS '!$F27*12),0)</f>
        <v>0</v>
      </c>
      <c r="F7" s="497">
        <f>IF(F$4&lt;='HIPOTESIS '!$F27*12,'HIPOTESIS '!$C27/('HIPOTESIS '!$F27*12),0)</f>
        <v>0</v>
      </c>
      <c r="G7" s="497">
        <f>IF(G$4&lt;='HIPOTESIS '!$F27*12,'HIPOTESIS '!$C27/('HIPOTESIS '!$F27*12),0)</f>
        <v>0</v>
      </c>
      <c r="H7" s="497">
        <f>IF(H$4&lt;='HIPOTESIS '!$F27*12,'HIPOTESIS '!$C27/('HIPOTESIS '!$F27*12),0)</f>
        <v>0</v>
      </c>
      <c r="I7" s="497">
        <f>IF(I$4&lt;='HIPOTESIS '!$F27*12,'HIPOTESIS '!$C27/('HIPOTESIS '!$F27*12),0)</f>
        <v>0</v>
      </c>
      <c r="J7" s="497">
        <f>IF(J$4&lt;='HIPOTESIS '!$F27*12,'HIPOTESIS '!$C27/('HIPOTESIS '!$F27*12),0)</f>
        <v>0</v>
      </c>
      <c r="K7" s="497">
        <f>IF(K$4&lt;='HIPOTESIS '!$F27*12,'HIPOTESIS '!$C27/('HIPOTESIS '!$F27*12),0)</f>
        <v>0</v>
      </c>
      <c r="L7" s="497">
        <f>IF(L$4&lt;='HIPOTESIS '!$F27*12,'HIPOTESIS '!$C27/('HIPOTESIS '!$F27*12),0)</f>
        <v>0</v>
      </c>
      <c r="M7" s="497">
        <f>IF(M$4&lt;='HIPOTESIS '!$F27*12,'HIPOTESIS '!$C27/('HIPOTESIS '!$F27*12),0)</f>
        <v>0</v>
      </c>
      <c r="N7" s="497">
        <f>IF(N$4&lt;='HIPOTESIS '!$F27*12,'HIPOTESIS '!$C27/('HIPOTESIS '!$F27*12),0)</f>
        <v>0</v>
      </c>
      <c r="O7" s="498">
        <f>IF(O$4&lt;='HIPOTESIS '!$F27*12,'HIPOTESIS '!$C27/('HIPOTESIS '!$F27*12),0)</f>
        <v>0</v>
      </c>
      <c r="P7" s="497">
        <f>IF(P$4&lt;='HIPOTESIS '!$F27*12,'HIPOTESIS '!$C27/('HIPOTESIS '!$F27*12),0)</f>
        <v>0</v>
      </c>
      <c r="Q7" s="497">
        <f>IF(Q$4&lt;='HIPOTESIS '!$F27*12,'HIPOTESIS '!$C27/('HIPOTESIS '!$F27*12),0)</f>
        <v>0</v>
      </c>
      <c r="R7" s="497">
        <f>IF(R$4&lt;='HIPOTESIS '!$F27*12,'HIPOTESIS '!$C27/('HIPOTESIS '!$F27*12),0)</f>
        <v>0</v>
      </c>
      <c r="S7" s="497">
        <f>IF(S$4&lt;='HIPOTESIS '!$F27*12,'HIPOTESIS '!$C27/('HIPOTESIS '!$F27*12),0)</f>
        <v>0</v>
      </c>
      <c r="T7" s="497">
        <f>IF(T$4&lt;='HIPOTESIS '!$F27*12,'HIPOTESIS '!$C27/('HIPOTESIS '!$F27*12),0)</f>
        <v>0</v>
      </c>
      <c r="U7" s="497">
        <f>IF(U$4&lt;='HIPOTESIS '!$F27*12,'HIPOTESIS '!$C27/('HIPOTESIS '!$F27*12),0)</f>
        <v>0</v>
      </c>
      <c r="V7" s="497">
        <f>IF(V$4&lt;='HIPOTESIS '!$F27*12,'HIPOTESIS '!$C27/('HIPOTESIS '!$F27*12),0)</f>
        <v>0</v>
      </c>
      <c r="W7" s="497">
        <f>IF(W$4&lt;='HIPOTESIS '!$F27*12,'HIPOTESIS '!$C27/('HIPOTESIS '!$F27*12),0)</f>
        <v>0</v>
      </c>
      <c r="X7" s="497">
        <f>IF(X$4&lt;='HIPOTESIS '!$F27*12,'HIPOTESIS '!$C27/('HIPOTESIS '!$F27*12),0)</f>
        <v>0</v>
      </c>
      <c r="Y7" s="497">
        <f>IF(Y$4&lt;='HIPOTESIS '!$F27*12,'HIPOTESIS '!$C27/('HIPOTESIS '!$F27*12),0)</f>
        <v>0</v>
      </c>
      <c r="Z7" s="497">
        <f>IF(Z$4&lt;='HIPOTESIS '!$F27*12,'HIPOTESIS '!$C27/('HIPOTESIS '!$F27*12),0)</f>
        <v>0</v>
      </c>
      <c r="AA7" s="498">
        <f>IF(AA$4&lt;='HIPOTESIS '!$F27*12,'HIPOTESIS '!$C27/('HIPOTESIS '!$F27*12),0)</f>
        <v>0</v>
      </c>
      <c r="AB7" s="497">
        <f>IF(AB$4&lt;='HIPOTESIS '!$F27*12,'HIPOTESIS '!$C27/('HIPOTESIS '!$F27*12),0)</f>
        <v>0</v>
      </c>
      <c r="AC7" s="497">
        <f>IF(AC$4&lt;='HIPOTESIS '!$F27*12,'HIPOTESIS '!$C27/('HIPOTESIS '!$F27*12),0)</f>
        <v>0</v>
      </c>
      <c r="AD7" s="497">
        <f>IF(AD$4&lt;='HIPOTESIS '!$F27*12,'HIPOTESIS '!$C27/('HIPOTESIS '!$F27*12),0)</f>
        <v>0</v>
      </c>
      <c r="AE7" s="497">
        <f>IF(AE$4&lt;='HIPOTESIS '!$F27*12,'HIPOTESIS '!$C27/('HIPOTESIS '!$F27*12),0)</f>
        <v>0</v>
      </c>
      <c r="AF7" s="497">
        <f>IF(AF$4&lt;='HIPOTESIS '!$F27*12,'HIPOTESIS '!$C27/('HIPOTESIS '!$F27*12),0)</f>
        <v>0</v>
      </c>
      <c r="AG7" s="497">
        <f>IF(AG$4&lt;='HIPOTESIS '!$F27*12,'HIPOTESIS '!$C27/('HIPOTESIS '!$F27*12),0)</f>
        <v>0</v>
      </c>
      <c r="AH7" s="497">
        <f>IF(AH$4&lt;='HIPOTESIS '!$F27*12,'HIPOTESIS '!$C27/('HIPOTESIS '!$F27*12),0)</f>
        <v>0</v>
      </c>
      <c r="AI7" s="497">
        <f>IF(AI$4&lt;='HIPOTESIS '!$F27*12,'HIPOTESIS '!$C27/('HIPOTESIS '!$F27*12),0)</f>
        <v>0</v>
      </c>
      <c r="AJ7" s="497">
        <f>IF(AJ$4&lt;='HIPOTESIS '!$F27*12,'HIPOTESIS '!$C27/('HIPOTESIS '!$F27*12),0)</f>
        <v>0</v>
      </c>
      <c r="AK7" s="497">
        <f>IF(AK$4&lt;='HIPOTESIS '!$F27*12,'HIPOTESIS '!$C27/('HIPOTESIS '!$F27*12),0)</f>
        <v>0</v>
      </c>
      <c r="AL7" s="497">
        <f>IF(AL$4&lt;='HIPOTESIS '!$F27*12,'HIPOTESIS '!$C27/('HIPOTESIS '!$F27*12),0)</f>
        <v>0</v>
      </c>
      <c r="AM7" s="498">
        <f>IF(AM$4&lt;='HIPOTESIS '!$F27*12,'HIPOTESIS '!$C27/('HIPOTESIS '!$F27*12),0)</f>
        <v>0</v>
      </c>
      <c r="AN7" s="497">
        <f>IF(AN$4&lt;='HIPOTESIS '!$F27*12,'HIPOTESIS '!$C27/('HIPOTESIS '!$F27*12),0)</f>
        <v>0</v>
      </c>
      <c r="AO7" s="497">
        <f>IF(AO$4&lt;='HIPOTESIS '!$F27*12,'HIPOTESIS '!$C27/('HIPOTESIS '!$F27*12),0)</f>
        <v>0</v>
      </c>
      <c r="AP7" s="497">
        <f>IF(AP$4&lt;='HIPOTESIS '!$F27*12,'HIPOTESIS '!$C27/('HIPOTESIS '!$F27*12),0)</f>
        <v>0</v>
      </c>
      <c r="AQ7" s="497">
        <f>IF(AQ$4&lt;='HIPOTESIS '!$F27*12,'HIPOTESIS '!$C27/('HIPOTESIS '!$F27*12),0)</f>
        <v>0</v>
      </c>
      <c r="AR7" s="497">
        <f>IF(AR$4&lt;='HIPOTESIS '!$F27*12,'HIPOTESIS '!$C27/('HIPOTESIS '!$F27*12),0)</f>
        <v>0</v>
      </c>
      <c r="AS7" s="497">
        <f>IF(AS$4&lt;='HIPOTESIS '!$F27*12,'HIPOTESIS '!$C27/('HIPOTESIS '!$F27*12),0)</f>
        <v>0</v>
      </c>
      <c r="AT7" s="497">
        <f>IF(AT$4&lt;='HIPOTESIS '!$F27*12,'HIPOTESIS '!$C27/('HIPOTESIS '!$F27*12),0)</f>
        <v>0</v>
      </c>
      <c r="AU7" s="497">
        <f>IF(AU$4&lt;='HIPOTESIS '!$F27*12,'HIPOTESIS '!$C27/('HIPOTESIS '!$F27*12),0)</f>
        <v>0</v>
      </c>
      <c r="AV7" s="497">
        <f>IF(AV$4&lt;='HIPOTESIS '!$F27*12,'HIPOTESIS '!$C27/('HIPOTESIS '!$F27*12),0)</f>
        <v>0</v>
      </c>
      <c r="AW7" s="497">
        <f>IF(AW$4&lt;='HIPOTESIS '!$F27*12,'HIPOTESIS '!$C27/('HIPOTESIS '!$F27*12),0)</f>
        <v>0</v>
      </c>
      <c r="AX7" s="497">
        <f>IF(AX$4&lt;='HIPOTESIS '!$F27*12,'HIPOTESIS '!$C27/('HIPOTESIS '!$F27*12),0)</f>
        <v>0</v>
      </c>
      <c r="AY7" s="498">
        <f>IF(AY$4&lt;='HIPOTESIS '!$F27*12,'HIPOTESIS '!$C27/('HIPOTESIS '!$F27*12),0)</f>
        <v>0</v>
      </c>
      <c r="AZ7" s="497">
        <f>IF(AZ$4&lt;='HIPOTESIS '!$F27*12,'HIPOTESIS '!$C27/('HIPOTESIS '!$F27*12),0)</f>
        <v>0</v>
      </c>
      <c r="BA7" s="497">
        <f>IF(BA$4&lt;='HIPOTESIS '!$F27*12,'HIPOTESIS '!$C27/('HIPOTESIS '!$F27*12),0)</f>
        <v>0</v>
      </c>
      <c r="BB7" s="497">
        <f>IF(BB$4&lt;='HIPOTESIS '!$F27*12,'HIPOTESIS '!$C27/('HIPOTESIS '!$F27*12),0)</f>
        <v>0</v>
      </c>
      <c r="BC7" s="497">
        <f>IF(BC$4&lt;='HIPOTESIS '!$F27*12,'HIPOTESIS '!$C27/('HIPOTESIS '!$F27*12),0)</f>
        <v>0</v>
      </c>
      <c r="BD7" s="497">
        <f>IF(BD$4&lt;='HIPOTESIS '!$F27*12,'HIPOTESIS '!$C27/('HIPOTESIS '!$F27*12),0)</f>
        <v>0</v>
      </c>
      <c r="BE7" s="497">
        <f>IF(BE$4&lt;='HIPOTESIS '!$F27*12,'HIPOTESIS '!$C27/('HIPOTESIS '!$F27*12),0)</f>
        <v>0</v>
      </c>
      <c r="BF7" s="497">
        <f>IF(BF$4&lt;='HIPOTESIS '!$F27*12,'HIPOTESIS '!$C27/('HIPOTESIS '!$F27*12),0)</f>
        <v>0</v>
      </c>
      <c r="BG7" s="497">
        <f>IF(BG$4&lt;='HIPOTESIS '!$F27*12,'HIPOTESIS '!$C27/('HIPOTESIS '!$F27*12),0)</f>
        <v>0</v>
      </c>
      <c r="BH7" s="497">
        <f>IF(BH$4&lt;='HIPOTESIS '!$F27*12,'HIPOTESIS '!$C27/('HIPOTESIS '!$F27*12),0)</f>
        <v>0</v>
      </c>
      <c r="BI7" s="497">
        <f>IF(BI$4&lt;='HIPOTESIS '!$F27*12,'HIPOTESIS '!$C27/('HIPOTESIS '!$F27*12),0)</f>
        <v>0</v>
      </c>
      <c r="BJ7" s="497">
        <f>IF(BJ$4&lt;='HIPOTESIS '!$F27*12,'HIPOTESIS '!$C27/('HIPOTESIS '!$F27*12),0)</f>
        <v>0</v>
      </c>
      <c r="BK7" s="498">
        <f>IF(BK$4&lt;='HIPOTESIS '!$F27*12,'HIPOTESIS '!$C27/('HIPOTESIS '!$F27*12),0)</f>
        <v>0</v>
      </c>
      <c r="BL7" s="499"/>
      <c r="BM7" s="499"/>
      <c r="BN7" s="500"/>
      <c r="BO7" s="501">
        <v>3</v>
      </c>
      <c r="BP7" s="493">
        <v>3</v>
      </c>
      <c r="BQ7" s="494"/>
      <c r="BR7" s="491"/>
      <c r="BS7" s="491"/>
      <c r="BT7" s="491"/>
      <c r="BU7" s="491"/>
      <c r="BV7" s="491"/>
      <c r="BW7" s="486"/>
      <c r="BX7" s="486"/>
      <c r="BY7" s="486"/>
      <c r="BZ7" s="486"/>
      <c r="CA7" s="486"/>
      <c r="CB7" s="486"/>
      <c r="CC7" s="486"/>
      <c r="CD7" s="486"/>
      <c r="CE7" s="486"/>
      <c r="CF7" s="486"/>
      <c r="CG7" s="486"/>
      <c r="CH7" s="486"/>
      <c r="CI7" s="486"/>
      <c r="CJ7" s="486"/>
      <c r="CK7" s="486"/>
      <c r="CL7" s="486"/>
      <c r="CM7" s="486"/>
      <c r="CN7" s="486"/>
      <c r="CO7" s="486"/>
      <c r="CP7" s="486"/>
      <c r="CQ7" s="486"/>
      <c r="CR7" s="486"/>
      <c r="CS7" s="486"/>
    </row>
    <row r="8" spans="1:97" s="43" customFormat="1" ht="17.100000000000001" customHeight="1" x14ac:dyDescent="0.25">
      <c r="A8" s="486"/>
      <c r="B8" s="495" t="s">
        <v>113</v>
      </c>
      <c r="C8" s="496">
        <v>0</v>
      </c>
      <c r="D8" s="497">
        <f>IF(D$4&lt;='HIPOTESIS '!$F28*12,'HIPOTESIS '!$C28/('HIPOTESIS '!$F28*12),0)</f>
        <v>0</v>
      </c>
      <c r="E8" s="497">
        <f>IF(E$4&lt;='HIPOTESIS '!$F28*12,'HIPOTESIS '!$C28/('HIPOTESIS '!$F28*12),0)</f>
        <v>0</v>
      </c>
      <c r="F8" s="497">
        <f>IF(F$4&lt;='HIPOTESIS '!$F28*12,'HIPOTESIS '!$C28/('HIPOTESIS '!$F28*12),0)</f>
        <v>0</v>
      </c>
      <c r="G8" s="497">
        <f>IF(G$4&lt;='HIPOTESIS '!$F28*12,'HIPOTESIS '!$C28/('HIPOTESIS '!$F28*12),0)</f>
        <v>0</v>
      </c>
      <c r="H8" s="497">
        <f>IF(H$4&lt;='HIPOTESIS '!$F28*12,'HIPOTESIS '!$C28/('HIPOTESIS '!$F28*12),0)</f>
        <v>0</v>
      </c>
      <c r="I8" s="497">
        <f>IF(I$4&lt;='HIPOTESIS '!$F28*12,'HIPOTESIS '!$C28/('HIPOTESIS '!$F28*12),0)</f>
        <v>0</v>
      </c>
      <c r="J8" s="497">
        <f>IF(J$4&lt;='HIPOTESIS '!$F28*12,'HIPOTESIS '!$C28/('HIPOTESIS '!$F28*12),0)</f>
        <v>0</v>
      </c>
      <c r="K8" s="497">
        <f>IF(K$4&lt;='HIPOTESIS '!$F28*12,'HIPOTESIS '!$C28/('HIPOTESIS '!$F28*12),0)</f>
        <v>0</v>
      </c>
      <c r="L8" s="497">
        <f>IF(L$4&lt;='HIPOTESIS '!$F28*12,'HIPOTESIS '!$C28/('HIPOTESIS '!$F28*12),0)</f>
        <v>0</v>
      </c>
      <c r="M8" s="497">
        <f>IF(M$4&lt;='HIPOTESIS '!$F28*12,'HIPOTESIS '!$C28/('HIPOTESIS '!$F28*12),0)</f>
        <v>0</v>
      </c>
      <c r="N8" s="497">
        <f>IF(N$4&lt;='HIPOTESIS '!$F28*12,'HIPOTESIS '!$C28/('HIPOTESIS '!$F28*12),0)</f>
        <v>0</v>
      </c>
      <c r="O8" s="498">
        <f>IF(O$4&lt;='HIPOTESIS '!$F28*12,'HIPOTESIS '!$C28/('HIPOTESIS '!$F28*12),0)</f>
        <v>0</v>
      </c>
      <c r="P8" s="497">
        <f>IF(P$4&lt;='HIPOTESIS '!$F28*12,'HIPOTESIS '!$C28/('HIPOTESIS '!$F28*12),0)</f>
        <v>0</v>
      </c>
      <c r="Q8" s="497">
        <f>IF(Q$4&lt;='HIPOTESIS '!$F28*12,'HIPOTESIS '!$C28/('HIPOTESIS '!$F28*12),0)</f>
        <v>0</v>
      </c>
      <c r="R8" s="497">
        <f>IF(R$4&lt;='HIPOTESIS '!$F28*12,'HIPOTESIS '!$C28/('HIPOTESIS '!$F28*12),0)</f>
        <v>0</v>
      </c>
      <c r="S8" s="497">
        <f>IF(S$4&lt;='HIPOTESIS '!$F28*12,'HIPOTESIS '!$C28/('HIPOTESIS '!$F28*12),0)</f>
        <v>0</v>
      </c>
      <c r="T8" s="497">
        <f>IF(T$4&lt;='HIPOTESIS '!$F28*12,'HIPOTESIS '!$C28/('HIPOTESIS '!$F28*12),0)</f>
        <v>0</v>
      </c>
      <c r="U8" s="497">
        <f>IF(U$4&lt;='HIPOTESIS '!$F28*12,'HIPOTESIS '!$C28/('HIPOTESIS '!$F28*12),0)</f>
        <v>0</v>
      </c>
      <c r="V8" s="497">
        <f>IF(V$4&lt;='HIPOTESIS '!$F28*12,'HIPOTESIS '!$C28/('HIPOTESIS '!$F28*12),0)</f>
        <v>0</v>
      </c>
      <c r="W8" s="497">
        <f>IF(W$4&lt;='HIPOTESIS '!$F28*12,'HIPOTESIS '!$C28/('HIPOTESIS '!$F28*12),0)</f>
        <v>0</v>
      </c>
      <c r="X8" s="497">
        <f>IF(X$4&lt;='HIPOTESIS '!$F28*12,'HIPOTESIS '!$C28/('HIPOTESIS '!$F28*12),0)</f>
        <v>0</v>
      </c>
      <c r="Y8" s="497">
        <f>IF(Y$4&lt;='HIPOTESIS '!$F28*12,'HIPOTESIS '!$C28/('HIPOTESIS '!$F28*12),0)</f>
        <v>0</v>
      </c>
      <c r="Z8" s="497">
        <f>IF(Z$4&lt;='HIPOTESIS '!$F28*12,'HIPOTESIS '!$C28/('HIPOTESIS '!$F28*12),0)</f>
        <v>0</v>
      </c>
      <c r="AA8" s="498">
        <f>IF(AA$4&lt;='HIPOTESIS '!$F28*12,'HIPOTESIS '!$C28/('HIPOTESIS '!$F28*12),0)</f>
        <v>0</v>
      </c>
      <c r="AB8" s="497">
        <f>IF(AB$4&lt;='HIPOTESIS '!$F28*12,'HIPOTESIS '!$C28/('HIPOTESIS '!$F28*12),0)</f>
        <v>0</v>
      </c>
      <c r="AC8" s="497">
        <f>IF(AC$4&lt;='HIPOTESIS '!$F28*12,'HIPOTESIS '!$C28/('HIPOTESIS '!$F28*12),0)</f>
        <v>0</v>
      </c>
      <c r="AD8" s="497">
        <f>IF(AD$4&lt;='HIPOTESIS '!$F28*12,'HIPOTESIS '!$C28/('HIPOTESIS '!$F28*12),0)</f>
        <v>0</v>
      </c>
      <c r="AE8" s="497">
        <f>IF(AE$4&lt;='HIPOTESIS '!$F28*12,'HIPOTESIS '!$C28/('HIPOTESIS '!$F28*12),0)</f>
        <v>0</v>
      </c>
      <c r="AF8" s="497">
        <f>IF(AF$4&lt;='HIPOTESIS '!$F28*12,'HIPOTESIS '!$C28/('HIPOTESIS '!$F28*12),0)</f>
        <v>0</v>
      </c>
      <c r="AG8" s="497">
        <f>IF(AG$4&lt;='HIPOTESIS '!$F28*12,'HIPOTESIS '!$C28/('HIPOTESIS '!$F28*12),0)</f>
        <v>0</v>
      </c>
      <c r="AH8" s="497">
        <f>IF(AH$4&lt;='HIPOTESIS '!$F28*12,'HIPOTESIS '!$C28/('HIPOTESIS '!$F28*12),0)</f>
        <v>0</v>
      </c>
      <c r="AI8" s="497">
        <f>IF(AI$4&lt;='HIPOTESIS '!$F28*12,'HIPOTESIS '!$C28/('HIPOTESIS '!$F28*12),0)</f>
        <v>0</v>
      </c>
      <c r="AJ8" s="497">
        <f>IF(AJ$4&lt;='HIPOTESIS '!$F28*12,'HIPOTESIS '!$C28/('HIPOTESIS '!$F28*12),0)</f>
        <v>0</v>
      </c>
      <c r="AK8" s="497">
        <f>IF(AK$4&lt;='HIPOTESIS '!$F28*12,'HIPOTESIS '!$C28/('HIPOTESIS '!$F28*12),0)</f>
        <v>0</v>
      </c>
      <c r="AL8" s="497">
        <f>IF(AL$4&lt;='HIPOTESIS '!$F28*12,'HIPOTESIS '!$C28/('HIPOTESIS '!$F28*12),0)</f>
        <v>0</v>
      </c>
      <c r="AM8" s="498">
        <f>IF(AM$4&lt;='HIPOTESIS '!$F28*12,'HIPOTESIS '!$C28/('HIPOTESIS '!$F28*12),0)</f>
        <v>0</v>
      </c>
      <c r="AN8" s="497">
        <f>IF(AN$4&lt;='HIPOTESIS '!$F28*12,'HIPOTESIS '!$C28/('HIPOTESIS '!$F28*12),0)</f>
        <v>0</v>
      </c>
      <c r="AO8" s="497">
        <f>IF(AO$4&lt;='HIPOTESIS '!$F28*12,'HIPOTESIS '!$C28/('HIPOTESIS '!$F28*12),0)</f>
        <v>0</v>
      </c>
      <c r="AP8" s="497">
        <f>IF(AP$4&lt;='HIPOTESIS '!$F28*12,'HIPOTESIS '!$C28/('HIPOTESIS '!$F28*12),0)</f>
        <v>0</v>
      </c>
      <c r="AQ8" s="497">
        <f>IF(AQ$4&lt;='HIPOTESIS '!$F28*12,'HIPOTESIS '!$C28/('HIPOTESIS '!$F28*12),0)</f>
        <v>0</v>
      </c>
      <c r="AR8" s="497">
        <f>IF(AR$4&lt;='HIPOTESIS '!$F28*12,'HIPOTESIS '!$C28/('HIPOTESIS '!$F28*12),0)</f>
        <v>0</v>
      </c>
      <c r="AS8" s="497">
        <f>IF(AS$4&lt;='HIPOTESIS '!$F28*12,'HIPOTESIS '!$C28/('HIPOTESIS '!$F28*12),0)</f>
        <v>0</v>
      </c>
      <c r="AT8" s="497">
        <f>IF(AT$4&lt;='HIPOTESIS '!$F28*12,'HIPOTESIS '!$C28/('HIPOTESIS '!$F28*12),0)</f>
        <v>0</v>
      </c>
      <c r="AU8" s="497">
        <f>IF(AU$4&lt;='HIPOTESIS '!$F28*12,'HIPOTESIS '!$C28/('HIPOTESIS '!$F28*12),0)</f>
        <v>0</v>
      </c>
      <c r="AV8" s="497">
        <f>IF(AV$4&lt;='HIPOTESIS '!$F28*12,'HIPOTESIS '!$C28/('HIPOTESIS '!$F28*12),0)</f>
        <v>0</v>
      </c>
      <c r="AW8" s="497">
        <f>IF(AW$4&lt;='HIPOTESIS '!$F28*12,'HIPOTESIS '!$C28/('HIPOTESIS '!$F28*12),0)</f>
        <v>0</v>
      </c>
      <c r="AX8" s="497">
        <f>IF(AX$4&lt;='HIPOTESIS '!$F28*12,'HIPOTESIS '!$C28/('HIPOTESIS '!$F28*12),0)</f>
        <v>0</v>
      </c>
      <c r="AY8" s="498">
        <f>IF(AY$4&lt;='HIPOTESIS '!$F28*12,'HIPOTESIS '!$C28/('HIPOTESIS '!$F28*12),0)</f>
        <v>0</v>
      </c>
      <c r="AZ8" s="497">
        <f>IF(AZ$4&lt;='HIPOTESIS '!$F28*12,'HIPOTESIS '!$C28/('HIPOTESIS '!$F28*12),0)</f>
        <v>0</v>
      </c>
      <c r="BA8" s="497">
        <f>IF(BA$4&lt;='HIPOTESIS '!$F28*12,'HIPOTESIS '!$C28/('HIPOTESIS '!$F28*12),0)</f>
        <v>0</v>
      </c>
      <c r="BB8" s="497">
        <f>IF(BB$4&lt;='HIPOTESIS '!$F28*12,'HIPOTESIS '!$C28/('HIPOTESIS '!$F28*12),0)</f>
        <v>0</v>
      </c>
      <c r="BC8" s="497">
        <f>IF(BC$4&lt;='HIPOTESIS '!$F28*12,'HIPOTESIS '!$C28/('HIPOTESIS '!$F28*12),0)</f>
        <v>0</v>
      </c>
      <c r="BD8" s="497">
        <f>IF(BD$4&lt;='HIPOTESIS '!$F28*12,'HIPOTESIS '!$C28/('HIPOTESIS '!$F28*12),0)</f>
        <v>0</v>
      </c>
      <c r="BE8" s="497">
        <f>IF(BE$4&lt;='HIPOTESIS '!$F28*12,'HIPOTESIS '!$C28/('HIPOTESIS '!$F28*12),0)</f>
        <v>0</v>
      </c>
      <c r="BF8" s="497">
        <f>IF(BF$4&lt;='HIPOTESIS '!$F28*12,'HIPOTESIS '!$C28/('HIPOTESIS '!$F28*12),0)</f>
        <v>0</v>
      </c>
      <c r="BG8" s="497">
        <f>IF(BG$4&lt;='HIPOTESIS '!$F28*12,'HIPOTESIS '!$C28/('HIPOTESIS '!$F28*12),0)</f>
        <v>0</v>
      </c>
      <c r="BH8" s="497">
        <f>IF(BH$4&lt;='HIPOTESIS '!$F28*12,'HIPOTESIS '!$C28/('HIPOTESIS '!$F28*12),0)</f>
        <v>0</v>
      </c>
      <c r="BI8" s="497">
        <f>IF(BI$4&lt;='HIPOTESIS '!$F28*12,'HIPOTESIS '!$C28/('HIPOTESIS '!$F28*12),0)</f>
        <v>0</v>
      </c>
      <c r="BJ8" s="497">
        <f>IF(BJ$4&lt;='HIPOTESIS '!$F28*12,'HIPOTESIS '!$C28/('HIPOTESIS '!$F28*12),0)</f>
        <v>0</v>
      </c>
      <c r="BK8" s="498">
        <f>IF(BK$4&lt;='HIPOTESIS '!$F28*12,'HIPOTESIS '!$C28/('HIPOTESIS '!$F28*12),0)</f>
        <v>0</v>
      </c>
      <c r="BL8" s="499"/>
      <c r="BM8" s="499"/>
      <c r="BN8" s="500"/>
      <c r="BO8" s="503"/>
      <c r="BP8" s="493">
        <v>4</v>
      </c>
      <c r="BQ8" s="494"/>
      <c r="BR8" s="491"/>
      <c r="BS8" s="491"/>
      <c r="BT8" s="491"/>
      <c r="BU8" s="491"/>
      <c r="BV8" s="491"/>
      <c r="BW8" s="486"/>
      <c r="BX8" s="486"/>
      <c r="BY8" s="486"/>
      <c r="BZ8" s="486"/>
      <c r="CA8" s="486"/>
      <c r="CB8" s="486"/>
      <c r="CC8" s="486"/>
      <c r="CD8" s="486"/>
      <c r="CE8" s="486"/>
      <c r="CF8" s="486"/>
      <c r="CG8" s="486"/>
      <c r="CH8" s="486"/>
      <c r="CI8" s="486"/>
      <c r="CJ8" s="486"/>
      <c r="CK8" s="486"/>
      <c r="CL8" s="486"/>
      <c r="CM8" s="486"/>
      <c r="CN8" s="486"/>
      <c r="CO8" s="486"/>
      <c r="CP8" s="486"/>
      <c r="CQ8" s="486"/>
      <c r="CR8" s="486"/>
      <c r="CS8" s="486"/>
    </row>
    <row r="9" spans="1:97" s="43" customFormat="1" ht="17.100000000000001" customHeight="1" x14ac:dyDescent="0.25">
      <c r="A9" s="486"/>
      <c r="B9" s="495" t="s">
        <v>317</v>
      </c>
      <c r="C9" s="504">
        <v>0</v>
      </c>
      <c r="D9" s="505">
        <f>IF(D$4&lt;='HIPOTESIS '!$F29*12,'HIPOTESIS '!$C29/('HIPOTESIS '!$F29*12),0)</f>
        <v>0</v>
      </c>
      <c r="E9" s="505">
        <f>IF(E$4&lt;='HIPOTESIS '!$F29*12,'HIPOTESIS '!$C29/('HIPOTESIS '!$F29*12),0)</f>
        <v>0</v>
      </c>
      <c r="F9" s="505">
        <f>IF(F$4&lt;='HIPOTESIS '!$F29*12,'HIPOTESIS '!$C29/('HIPOTESIS '!$F29*12),0)</f>
        <v>0</v>
      </c>
      <c r="G9" s="505">
        <f>IF(G$4&lt;='HIPOTESIS '!$F29*12,'HIPOTESIS '!$C29/('HIPOTESIS '!$F29*12),0)</f>
        <v>0</v>
      </c>
      <c r="H9" s="505">
        <f>IF(H$4&lt;='HIPOTESIS '!$F29*12,'HIPOTESIS '!$C29/('HIPOTESIS '!$F29*12),0)</f>
        <v>0</v>
      </c>
      <c r="I9" s="505">
        <f>IF(I$4&lt;='HIPOTESIS '!$F29*12,'HIPOTESIS '!$C29/('HIPOTESIS '!$F29*12),0)</f>
        <v>0</v>
      </c>
      <c r="J9" s="505">
        <f>IF(J$4&lt;='HIPOTESIS '!$F29*12,'HIPOTESIS '!$C29/('HIPOTESIS '!$F29*12),0)</f>
        <v>0</v>
      </c>
      <c r="K9" s="505">
        <f>IF(K$4&lt;='HIPOTESIS '!$F29*12,'HIPOTESIS '!$C29/('HIPOTESIS '!$F29*12),0)</f>
        <v>0</v>
      </c>
      <c r="L9" s="505">
        <f>IF(L$4&lt;='HIPOTESIS '!$F29*12,'HIPOTESIS '!$C29/('HIPOTESIS '!$F29*12),0)</f>
        <v>0</v>
      </c>
      <c r="M9" s="505">
        <f>IF(M$4&lt;='HIPOTESIS '!$F29*12,'HIPOTESIS '!$C29/('HIPOTESIS '!$F29*12),0)</f>
        <v>0</v>
      </c>
      <c r="N9" s="505">
        <f>IF(N$4&lt;='HIPOTESIS '!$F29*12,'HIPOTESIS '!$C29/('HIPOTESIS '!$F29*12),0)</f>
        <v>0</v>
      </c>
      <c r="O9" s="506">
        <f>IF(O$4&lt;='HIPOTESIS '!$F29*12,'HIPOTESIS '!$C29/('HIPOTESIS '!$F29*12),0)</f>
        <v>0</v>
      </c>
      <c r="P9" s="505">
        <f>IF(P$4&lt;='HIPOTESIS '!$F29*12,'HIPOTESIS '!$C29/('HIPOTESIS '!$F29*12),0)</f>
        <v>0</v>
      </c>
      <c r="Q9" s="505">
        <f>IF(Q$4&lt;='HIPOTESIS '!$F29*12,'HIPOTESIS '!$C29/('HIPOTESIS '!$F29*12),0)</f>
        <v>0</v>
      </c>
      <c r="R9" s="505">
        <f>IF(R$4&lt;='HIPOTESIS '!$F29*12,'HIPOTESIS '!$C29/('HIPOTESIS '!$F29*12),0)</f>
        <v>0</v>
      </c>
      <c r="S9" s="505">
        <f>IF(S$4&lt;='HIPOTESIS '!$F29*12,'HIPOTESIS '!$C29/('HIPOTESIS '!$F29*12),0)</f>
        <v>0</v>
      </c>
      <c r="T9" s="505">
        <f>IF(T$4&lt;='HIPOTESIS '!$F29*12,'HIPOTESIS '!$C29/('HIPOTESIS '!$F29*12),0)</f>
        <v>0</v>
      </c>
      <c r="U9" s="505">
        <f>IF(U$4&lt;='HIPOTESIS '!$F29*12,'HIPOTESIS '!$C29/('HIPOTESIS '!$F29*12),0)</f>
        <v>0</v>
      </c>
      <c r="V9" s="505">
        <f>IF(V$4&lt;='HIPOTESIS '!$F29*12,'HIPOTESIS '!$C29/('HIPOTESIS '!$F29*12),0)</f>
        <v>0</v>
      </c>
      <c r="W9" s="505">
        <f>IF(W$4&lt;='HIPOTESIS '!$F29*12,'HIPOTESIS '!$C29/('HIPOTESIS '!$F29*12),0)</f>
        <v>0</v>
      </c>
      <c r="X9" s="505">
        <f>IF(X$4&lt;='HIPOTESIS '!$F29*12,'HIPOTESIS '!$C29/('HIPOTESIS '!$F29*12),0)</f>
        <v>0</v>
      </c>
      <c r="Y9" s="505">
        <f>IF(Y$4&lt;='HIPOTESIS '!$F29*12,'HIPOTESIS '!$C29/('HIPOTESIS '!$F29*12),0)</f>
        <v>0</v>
      </c>
      <c r="Z9" s="505">
        <f>IF(Z$4&lt;='HIPOTESIS '!$F29*12,'HIPOTESIS '!$C29/('HIPOTESIS '!$F29*12),0)</f>
        <v>0</v>
      </c>
      <c r="AA9" s="506">
        <f>IF(AA$4&lt;='HIPOTESIS '!$F29*12,'HIPOTESIS '!$C29/('HIPOTESIS '!$F29*12),0)</f>
        <v>0</v>
      </c>
      <c r="AB9" s="505">
        <f>IF(AB$4&lt;='HIPOTESIS '!$F29*12,'HIPOTESIS '!$C29/('HIPOTESIS '!$F29*12),0)</f>
        <v>0</v>
      </c>
      <c r="AC9" s="505">
        <f>IF(AC$4&lt;='HIPOTESIS '!$F29*12,'HIPOTESIS '!$C29/('HIPOTESIS '!$F29*12),0)</f>
        <v>0</v>
      </c>
      <c r="AD9" s="505">
        <f>IF(AD$4&lt;='HIPOTESIS '!$F29*12,'HIPOTESIS '!$C29/('HIPOTESIS '!$F29*12),0)</f>
        <v>0</v>
      </c>
      <c r="AE9" s="505">
        <f>IF(AE$4&lt;='HIPOTESIS '!$F29*12,'HIPOTESIS '!$C29/('HIPOTESIS '!$F29*12),0)</f>
        <v>0</v>
      </c>
      <c r="AF9" s="505">
        <f>IF(AF$4&lt;='HIPOTESIS '!$F29*12,'HIPOTESIS '!$C29/('HIPOTESIS '!$F29*12),0)</f>
        <v>0</v>
      </c>
      <c r="AG9" s="505">
        <f>IF(AG$4&lt;='HIPOTESIS '!$F29*12,'HIPOTESIS '!$C29/('HIPOTESIS '!$F29*12),0)</f>
        <v>0</v>
      </c>
      <c r="AH9" s="505">
        <f>IF(AH$4&lt;='HIPOTESIS '!$F29*12,'HIPOTESIS '!$C29/('HIPOTESIS '!$F29*12),0)</f>
        <v>0</v>
      </c>
      <c r="AI9" s="505">
        <f>IF(AI$4&lt;='HIPOTESIS '!$F29*12,'HIPOTESIS '!$C29/('HIPOTESIS '!$F29*12),0)</f>
        <v>0</v>
      </c>
      <c r="AJ9" s="505">
        <f>IF(AJ$4&lt;='HIPOTESIS '!$F29*12,'HIPOTESIS '!$C29/('HIPOTESIS '!$F29*12),0)</f>
        <v>0</v>
      </c>
      <c r="AK9" s="505">
        <f>IF(AK$4&lt;='HIPOTESIS '!$F29*12,'HIPOTESIS '!$C29/('HIPOTESIS '!$F29*12),0)</f>
        <v>0</v>
      </c>
      <c r="AL9" s="505">
        <f>IF(AL$4&lt;='HIPOTESIS '!$F29*12,'HIPOTESIS '!$C29/('HIPOTESIS '!$F29*12),0)</f>
        <v>0</v>
      </c>
      <c r="AM9" s="506">
        <f>IF(AM$4&lt;='HIPOTESIS '!$F29*12,'HIPOTESIS '!$C29/('HIPOTESIS '!$F29*12),0)</f>
        <v>0</v>
      </c>
      <c r="AN9" s="505">
        <f>IF(AN$4&lt;='HIPOTESIS '!$F29*12,'HIPOTESIS '!$C29/('HIPOTESIS '!$F29*12),0)</f>
        <v>0</v>
      </c>
      <c r="AO9" s="505">
        <f>IF(AO$4&lt;='HIPOTESIS '!$F29*12,'HIPOTESIS '!$C29/('HIPOTESIS '!$F29*12),0)</f>
        <v>0</v>
      </c>
      <c r="AP9" s="505">
        <f>IF(AP$4&lt;='HIPOTESIS '!$F29*12,'HIPOTESIS '!$C29/('HIPOTESIS '!$F29*12),0)</f>
        <v>0</v>
      </c>
      <c r="AQ9" s="505">
        <f>IF(AQ$4&lt;='HIPOTESIS '!$F29*12,'HIPOTESIS '!$C29/('HIPOTESIS '!$F29*12),0)</f>
        <v>0</v>
      </c>
      <c r="AR9" s="505">
        <f>IF(AR$4&lt;='HIPOTESIS '!$F29*12,'HIPOTESIS '!$C29/('HIPOTESIS '!$F29*12),0)</f>
        <v>0</v>
      </c>
      <c r="AS9" s="505">
        <f>IF(AS$4&lt;='HIPOTESIS '!$F29*12,'HIPOTESIS '!$C29/('HIPOTESIS '!$F29*12),0)</f>
        <v>0</v>
      </c>
      <c r="AT9" s="505">
        <f>IF(AT$4&lt;='HIPOTESIS '!$F29*12,'HIPOTESIS '!$C29/('HIPOTESIS '!$F29*12),0)</f>
        <v>0</v>
      </c>
      <c r="AU9" s="505">
        <f>IF(AU$4&lt;='HIPOTESIS '!$F29*12,'HIPOTESIS '!$C29/('HIPOTESIS '!$F29*12),0)</f>
        <v>0</v>
      </c>
      <c r="AV9" s="505">
        <f>IF(AV$4&lt;='HIPOTESIS '!$F29*12,'HIPOTESIS '!$C29/('HIPOTESIS '!$F29*12),0)</f>
        <v>0</v>
      </c>
      <c r="AW9" s="505">
        <f>IF(AW$4&lt;='HIPOTESIS '!$F29*12,'HIPOTESIS '!$C29/('HIPOTESIS '!$F29*12),0)</f>
        <v>0</v>
      </c>
      <c r="AX9" s="505">
        <f>IF(AX$4&lt;='HIPOTESIS '!$F29*12,'HIPOTESIS '!$C29/('HIPOTESIS '!$F29*12),0)</f>
        <v>0</v>
      </c>
      <c r="AY9" s="506">
        <f>IF(AY$4&lt;='HIPOTESIS '!$F29*12,'HIPOTESIS '!$C29/('HIPOTESIS '!$F29*12),0)</f>
        <v>0</v>
      </c>
      <c r="AZ9" s="505">
        <f>IF(AZ$4&lt;='HIPOTESIS '!$F29*12,'HIPOTESIS '!$C29/('HIPOTESIS '!$F29*12),0)</f>
        <v>0</v>
      </c>
      <c r="BA9" s="505">
        <f>IF(BA$4&lt;='HIPOTESIS '!$F29*12,'HIPOTESIS '!$C29/('HIPOTESIS '!$F29*12),0)</f>
        <v>0</v>
      </c>
      <c r="BB9" s="505">
        <f>IF(BB$4&lt;='HIPOTESIS '!$F29*12,'HIPOTESIS '!$C29/('HIPOTESIS '!$F29*12),0)</f>
        <v>0</v>
      </c>
      <c r="BC9" s="505">
        <f>IF(BC$4&lt;='HIPOTESIS '!$F29*12,'HIPOTESIS '!$C29/('HIPOTESIS '!$F29*12),0)</f>
        <v>0</v>
      </c>
      <c r="BD9" s="505">
        <f>IF(BD$4&lt;='HIPOTESIS '!$F29*12,'HIPOTESIS '!$C29/('HIPOTESIS '!$F29*12),0)</f>
        <v>0</v>
      </c>
      <c r="BE9" s="505">
        <f>IF(BE$4&lt;='HIPOTESIS '!$F29*12,'HIPOTESIS '!$C29/('HIPOTESIS '!$F29*12),0)</f>
        <v>0</v>
      </c>
      <c r="BF9" s="505">
        <f>IF(BF$4&lt;='HIPOTESIS '!$F29*12,'HIPOTESIS '!$C29/('HIPOTESIS '!$F29*12),0)</f>
        <v>0</v>
      </c>
      <c r="BG9" s="505">
        <f>IF(BG$4&lt;='HIPOTESIS '!$F29*12,'HIPOTESIS '!$C29/('HIPOTESIS '!$F29*12),0)</f>
        <v>0</v>
      </c>
      <c r="BH9" s="505">
        <f>IF(BH$4&lt;='HIPOTESIS '!$F29*12,'HIPOTESIS '!$C29/('HIPOTESIS '!$F29*12),0)</f>
        <v>0</v>
      </c>
      <c r="BI9" s="505">
        <f>IF(BI$4&lt;='HIPOTESIS '!$F29*12,'HIPOTESIS '!$C29/('HIPOTESIS '!$F29*12),0)</f>
        <v>0</v>
      </c>
      <c r="BJ9" s="505">
        <f>IF(BJ$4&lt;='HIPOTESIS '!$F29*12,'HIPOTESIS '!$C29/('HIPOTESIS '!$F29*12),0)</f>
        <v>0</v>
      </c>
      <c r="BK9" s="506">
        <f>IF(BK$4&lt;='HIPOTESIS '!$F29*12,'HIPOTESIS '!$C29/('HIPOTESIS '!$F29*12),0)</f>
        <v>0</v>
      </c>
      <c r="BL9" s="499"/>
      <c r="BM9" s="499"/>
      <c r="BN9" s="507">
        <v>0</v>
      </c>
      <c r="BO9" s="503"/>
      <c r="BP9" s="493">
        <v>5</v>
      </c>
      <c r="BQ9" s="494"/>
      <c r="BR9" s="491"/>
      <c r="BS9" s="491"/>
      <c r="BT9" s="491"/>
      <c r="BU9" s="491"/>
      <c r="BV9" s="491"/>
      <c r="BW9" s="486"/>
      <c r="BX9" s="486"/>
      <c r="BY9" s="486"/>
      <c r="BZ9" s="486"/>
      <c r="CA9" s="486"/>
      <c r="CB9" s="486"/>
      <c r="CC9" s="486"/>
      <c r="CD9" s="486"/>
      <c r="CE9" s="486"/>
      <c r="CF9" s="486"/>
      <c r="CG9" s="486"/>
      <c r="CH9" s="486"/>
      <c r="CI9" s="486"/>
      <c r="CJ9" s="486"/>
      <c r="CK9" s="486"/>
      <c r="CL9" s="486"/>
      <c r="CM9" s="486"/>
      <c r="CN9" s="486"/>
      <c r="CO9" s="486"/>
      <c r="CP9" s="486"/>
      <c r="CQ9" s="486"/>
      <c r="CR9" s="486"/>
      <c r="CS9" s="486"/>
    </row>
    <row r="10" spans="1:97" s="43" customFormat="1" ht="17.100000000000001" customHeight="1" x14ac:dyDescent="0.25">
      <c r="A10" s="486"/>
      <c r="B10" s="508" t="s">
        <v>318</v>
      </c>
      <c r="C10" s="488"/>
      <c r="D10" s="489" t="s">
        <v>0</v>
      </c>
      <c r="E10" s="489" t="s">
        <v>0</v>
      </c>
      <c r="F10" s="489" t="s">
        <v>0</v>
      </c>
      <c r="G10" s="489" t="s">
        <v>0</v>
      </c>
      <c r="H10" s="489" t="s">
        <v>0</v>
      </c>
      <c r="I10" s="489" t="s">
        <v>0</v>
      </c>
      <c r="J10" s="489" t="s">
        <v>0</v>
      </c>
      <c r="K10" s="489" t="s">
        <v>0</v>
      </c>
      <c r="L10" s="489" t="s">
        <v>0</v>
      </c>
      <c r="M10" s="489" t="s">
        <v>0</v>
      </c>
      <c r="N10" s="489" t="s">
        <v>0</v>
      </c>
      <c r="O10" s="490" t="s">
        <v>0</v>
      </c>
      <c r="P10" s="489" t="s">
        <v>0</v>
      </c>
      <c r="Q10" s="489" t="s">
        <v>0</v>
      </c>
      <c r="R10" s="489" t="s">
        <v>0</v>
      </c>
      <c r="S10" s="489" t="s">
        <v>0</v>
      </c>
      <c r="T10" s="489" t="s">
        <v>0</v>
      </c>
      <c r="U10" s="489" t="s">
        <v>0</v>
      </c>
      <c r="V10" s="489" t="s">
        <v>0</v>
      </c>
      <c r="W10" s="489" t="s">
        <v>0</v>
      </c>
      <c r="X10" s="489" t="s">
        <v>0</v>
      </c>
      <c r="Y10" s="489" t="s">
        <v>0</v>
      </c>
      <c r="Z10" s="489" t="s">
        <v>0</v>
      </c>
      <c r="AA10" s="490" t="s">
        <v>0</v>
      </c>
      <c r="AB10" s="489" t="s">
        <v>0</v>
      </c>
      <c r="AC10" s="489" t="s">
        <v>0</v>
      </c>
      <c r="AD10" s="489" t="s">
        <v>0</v>
      </c>
      <c r="AE10" s="489" t="s">
        <v>0</v>
      </c>
      <c r="AF10" s="489" t="s">
        <v>0</v>
      </c>
      <c r="AG10" s="489" t="s">
        <v>0</v>
      </c>
      <c r="AH10" s="489" t="s">
        <v>0</v>
      </c>
      <c r="AI10" s="489" t="s">
        <v>0</v>
      </c>
      <c r="AJ10" s="489" t="s">
        <v>0</v>
      </c>
      <c r="AK10" s="489" t="s">
        <v>0</v>
      </c>
      <c r="AL10" s="489" t="s">
        <v>0</v>
      </c>
      <c r="AM10" s="490" t="s">
        <v>0</v>
      </c>
      <c r="AN10" s="489" t="s">
        <v>0</v>
      </c>
      <c r="AO10" s="489" t="s">
        <v>0</v>
      </c>
      <c r="AP10" s="489" t="s">
        <v>0</v>
      </c>
      <c r="AQ10" s="489" t="s">
        <v>0</v>
      </c>
      <c r="AR10" s="489" t="s">
        <v>0</v>
      </c>
      <c r="AS10" s="489" t="s">
        <v>0</v>
      </c>
      <c r="AT10" s="489" t="s">
        <v>0</v>
      </c>
      <c r="AU10" s="489" t="s">
        <v>0</v>
      </c>
      <c r="AV10" s="489" t="s">
        <v>0</v>
      </c>
      <c r="AW10" s="489" t="s">
        <v>0</v>
      </c>
      <c r="AX10" s="489" t="s">
        <v>0</v>
      </c>
      <c r="AY10" s="490" t="s">
        <v>0</v>
      </c>
      <c r="AZ10" s="489" t="s">
        <v>0</v>
      </c>
      <c r="BA10" s="489" t="s">
        <v>0</v>
      </c>
      <c r="BB10" s="489" t="s">
        <v>0</v>
      </c>
      <c r="BC10" s="489" t="s">
        <v>0</v>
      </c>
      <c r="BD10" s="489" t="s">
        <v>0</v>
      </c>
      <c r="BE10" s="489" t="s">
        <v>0</v>
      </c>
      <c r="BF10" s="489" t="s">
        <v>0</v>
      </c>
      <c r="BG10" s="489" t="s">
        <v>0</v>
      </c>
      <c r="BH10" s="489" t="s">
        <v>0</v>
      </c>
      <c r="BI10" s="489" t="s">
        <v>0</v>
      </c>
      <c r="BJ10" s="489" t="s">
        <v>0</v>
      </c>
      <c r="BK10" s="490" t="s">
        <v>0</v>
      </c>
      <c r="BL10" s="499"/>
      <c r="BM10" s="499"/>
      <c r="BN10" s="507">
        <v>2</v>
      </c>
      <c r="BO10" s="503"/>
      <c r="BP10" s="509">
        <v>6</v>
      </c>
      <c r="BQ10" s="510">
        <v>-0.2</v>
      </c>
      <c r="BR10" s="491"/>
      <c r="BS10" s="491"/>
      <c r="BT10" s="491"/>
      <c r="BU10" s="491"/>
      <c r="BV10" s="491"/>
      <c r="BW10" s="486"/>
      <c r="BX10" s="486"/>
      <c r="BY10" s="486"/>
      <c r="BZ10" s="486"/>
      <c r="CA10" s="486"/>
      <c r="CB10" s="486"/>
      <c r="CC10" s="486"/>
      <c r="CD10" s="486"/>
      <c r="CE10" s="486"/>
      <c r="CF10" s="486"/>
      <c r="CG10" s="486"/>
      <c r="CH10" s="486"/>
      <c r="CI10" s="486"/>
      <c r="CJ10" s="486"/>
      <c r="CK10" s="486"/>
      <c r="CL10" s="486"/>
      <c r="CM10" s="486"/>
      <c r="CN10" s="486"/>
      <c r="CO10" s="486"/>
      <c r="CP10" s="486"/>
      <c r="CQ10" s="486"/>
      <c r="CR10" s="486"/>
      <c r="CS10" s="486"/>
    </row>
    <row r="11" spans="1:97" s="43" customFormat="1" ht="17.100000000000001" customHeight="1" x14ac:dyDescent="0.25">
      <c r="A11" s="486"/>
      <c r="B11" s="495" t="s">
        <v>116</v>
      </c>
      <c r="C11" s="496">
        <v>0</v>
      </c>
      <c r="D11" s="497">
        <f>IF(D$4&lt;='HIPOTESIS '!$F31*12,'HIPOTESIS '!$C31/('HIPOTESIS '!$F31*12),0)</f>
        <v>0</v>
      </c>
      <c r="E11" s="497">
        <f>IF(E$4&lt;='HIPOTESIS '!$F31*12,'HIPOTESIS '!$C31/('HIPOTESIS '!$F31*12),0)</f>
        <v>0</v>
      </c>
      <c r="F11" s="497">
        <f>IF(F$4&lt;='HIPOTESIS '!$F31*12,'HIPOTESIS '!$C31/('HIPOTESIS '!$F31*12),0)</f>
        <v>0</v>
      </c>
      <c r="G11" s="497">
        <f>IF(G$4&lt;='HIPOTESIS '!$F31*12,'HIPOTESIS '!$C31/('HIPOTESIS '!$F31*12),0)</f>
        <v>0</v>
      </c>
      <c r="H11" s="497">
        <f>IF(H$4&lt;='HIPOTESIS '!$F31*12,'HIPOTESIS '!$C31/('HIPOTESIS '!$F31*12),0)</f>
        <v>0</v>
      </c>
      <c r="I11" s="497">
        <f>IF(I$4&lt;='HIPOTESIS '!$F31*12,'HIPOTESIS '!$C31/('HIPOTESIS '!$F31*12),0)</f>
        <v>0</v>
      </c>
      <c r="J11" s="497">
        <f>IF(J$4&lt;='HIPOTESIS '!$F31*12,'HIPOTESIS '!$C31/('HIPOTESIS '!$F31*12),0)</f>
        <v>0</v>
      </c>
      <c r="K11" s="497">
        <f>IF(K$4&lt;='HIPOTESIS '!$F31*12,'HIPOTESIS '!$C31/('HIPOTESIS '!$F31*12),0)</f>
        <v>0</v>
      </c>
      <c r="L11" s="497">
        <f>IF(L$4&lt;='HIPOTESIS '!$F31*12,'HIPOTESIS '!$C31/('HIPOTESIS '!$F31*12),0)</f>
        <v>0</v>
      </c>
      <c r="M11" s="497">
        <f>IF(M$4&lt;='HIPOTESIS '!$F31*12,'HIPOTESIS '!$C31/('HIPOTESIS '!$F31*12),0)</f>
        <v>0</v>
      </c>
      <c r="N11" s="497">
        <f>IF(N$4&lt;='HIPOTESIS '!$F31*12,'HIPOTESIS '!$C31/('HIPOTESIS '!$F31*12),0)</f>
        <v>0</v>
      </c>
      <c r="O11" s="498">
        <f>IF(O$4&lt;='HIPOTESIS '!$F31*12,'HIPOTESIS '!$C31/('HIPOTESIS '!$F31*12),0)</f>
        <v>0</v>
      </c>
      <c r="P11" s="497">
        <f>IF(P$4&lt;='HIPOTESIS '!$F31*12,'HIPOTESIS '!$C31/('HIPOTESIS '!$F31*12),0)</f>
        <v>0</v>
      </c>
      <c r="Q11" s="497">
        <f>IF(Q$4&lt;='HIPOTESIS '!$F31*12,'HIPOTESIS '!$C31/('HIPOTESIS '!$F31*12),0)</f>
        <v>0</v>
      </c>
      <c r="R11" s="497">
        <f>IF(R$4&lt;='HIPOTESIS '!$F31*12,'HIPOTESIS '!$C31/('HIPOTESIS '!$F31*12),0)</f>
        <v>0</v>
      </c>
      <c r="S11" s="497">
        <f>IF(S$4&lt;='HIPOTESIS '!$F31*12,'HIPOTESIS '!$C31/('HIPOTESIS '!$F31*12),0)</f>
        <v>0</v>
      </c>
      <c r="T11" s="497">
        <f>IF(T$4&lt;='HIPOTESIS '!$F31*12,'HIPOTESIS '!$C31/('HIPOTESIS '!$F31*12),0)</f>
        <v>0</v>
      </c>
      <c r="U11" s="497">
        <f>IF(U$4&lt;='HIPOTESIS '!$F31*12,'HIPOTESIS '!$C31/('HIPOTESIS '!$F31*12),0)</f>
        <v>0</v>
      </c>
      <c r="V11" s="497">
        <f>IF(V$4&lt;='HIPOTESIS '!$F31*12,'HIPOTESIS '!$C31/('HIPOTESIS '!$F31*12),0)</f>
        <v>0</v>
      </c>
      <c r="W11" s="497">
        <f>IF(W$4&lt;='HIPOTESIS '!$F31*12,'HIPOTESIS '!$C31/('HIPOTESIS '!$F31*12),0)</f>
        <v>0</v>
      </c>
      <c r="X11" s="497">
        <f>IF(X$4&lt;='HIPOTESIS '!$F31*12,'HIPOTESIS '!$C31/('HIPOTESIS '!$F31*12),0)</f>
        <v>0</v>
      </c>
      <c r="Y11" s="497">
        <f>IF(Y$4&lt;='HIPOTESIS '!$F31*12,'HIPOTESIS '!$C31/('HIPOTESIS '!$F31*12),0)</f>
        <v>0</v>
      </c>
      <c r="Z11" s="497">
        <f>IF(Z$4&lt;='HIPOTESIS '!$F31*12,'HIPOTESIS '!$C31/('HIPOTESIS '!$F31*12),0)</f>
        <v>0</v>
      </c>
      <c r="AA11" s="498">
        <f>IF(AA$4&lt;='HIPOTESIS '!$F31*12,'HIPOTESIS '!$C31/('HIPOTESIS '!$F31*12),0)</f>
        <v>0</v>
      </c>
      <c r="AB11" s="497">
        <f>IF(AB$4&lt;='HIPOTESIS '!$F31*12,'HIPOTESIS '!$C31/('HIPOTESIS '!$F31*12),0)</f>
        <v>0</v>
      </c>
      <c r="AC11" s="497">
        <f>IF(AC$4&lt;='HIPOTESIS '!$F31*12,'HIPOTESIS '!$C31/('HIPOTESIS '!$F31*12),0)</f>
        <v>0</v>
      </c>
      <c r="AD11" s="497">
        <f>IF(AD$4&lt;='HIPOTESIS '!$F31*12,'HIPOTESIS '!$C31/('HIPOTESIS '!$F31*12),0)</f>
        <v>0</v>
      </c>
      <c r="AE11" s="497">
        <f>IF(AE$4&lt;='HIPOTESIS '!$F31*12,'HIPOTESIS '!$C31/('HIPOTESIS '!$F31*12),0)</f>
        <v>0</v>
      </c>
      <c r="AF11" s="497">
        <f>IF(AF$4&lt;='HIPOTESIS '!$F31*12,'HIPOTESIS '!$C31/('HIPOTESIS '!$F31*12),0)</f>
        <v>0</v>
      </c>
      <c r="AG11" s="497">
        <f>IF(AG$4&lt;='HIPOTESIS '!$F31*12,'HIPOTESIS '!$C31/('HIPOTESIS '!$F31*12),0)</f>
        <v>0</v>
      </c>
      <c r="AH11" s="497">
        <f>IF(AH$4&lt;='HIPOTESIS '!$F31*12,'HIPOTESIS '!$C31/('HIPOTESIS '!$F31*12),0)</f>
        <v>0</v>
      </c>
      <c r="AI11" s="497">
        <f>IF(AI$4&lt;='HIPOTESIS '!$F31*12,'HIPOTESIS '!$C31/('HIPOTESIS '!$F31*12),0)</f>
        <v>0</v>
      </c>
      <c r="AJ11" s="497">
        <f>IF(AJ$4&lt;='HIPOTESIS '!$F31*12,'HIPOTESIS '!$C31/('HIPOTESIS '!$F31*12),0)</f>
        <v>0</v>
      </c>
      <c r="AK11" s="497">
        <f>IF(AK$4&lt;='HIPOTESIS '!$F31*12,'HIPOTESIS '!$C31/('HIPOTESIS '!$F31*12),0)</f>
        <v>0</v>
      </c>
      <c r="AL11" s="497">
        <f>IF(AL$4&lt;='HIPOTESIS '!$F31*12,'HIPOTESIS '!$C31/('HIPOTESIS '!$F31*12),0)</f>
        <v>0</v>
      </c>
      <c r="AM11" s="498">
        <f>IF(AM$4&lt;='HIPOTESIS '!$F31*12,'HIPOTESIS '!$C31/('HIPOTESIS '!$F31*12),0)</f>
        <v>0</v>
      </c>
      <c r="AN11" s="497">
        <f>IF(AN$4&lt;='HIPOTESIS '!$F31*12,'HIPOTESIS '!$C31/('HIPOTESIS '!$F31*12),0)</f>
        <v>0</v>
      </c>
      <c r="AO11" s="497">
        <f>IF(AO$4&lt;='HIPOTESIS '!$F31*12,'HIPOTESIS '!$C31/('HIPOTESIS '!$F31*12),0)</f>
        <v>0</v>
      </c>
      <c r="AP11" s="497">
        <f>IF(AP$4&lt;='HIPOTESIS '!$F31*12,'HIPOTESIS '!$C31/('HIPOTESIS '!$F31*12),0)</f>
        <v>0</v>
      </c>
      <c r="AQ11" s="497">
        <f>IF(AQ$4&lt;='HIPOTESIS '!$F31*12,'HIPOTESIS '!$C31/('HIPOTESIS '!$F31*12),0)</f>
        <v>0</v>
      </c>
      <c r="AR11" s="497">
        <f>IF(AR$4&lt;='HIPOTESIS '!$F31*12,'HIPOTESIS '!$C31/('HIPOTESIS '!$F31*12),0)</f>
        <v>0</v>
      </c>
      <c r="AS11" s="497">
        <f>IF(AS$4&lt;='HIPOTESIS '!$F31*12,'HIPOTESIS '!$C31/('HIPOTESIS '!$F31*12),0)</f>
        <v>0</v>
      </c>
      <c r="AT11" s="497">
        <f>IF(AT$4&lt;='HIPOTESIS '!$F31*12,'HIPOTESIS '!$C31/('HIPOTESIS '!$F31*12),0)</f>
        <v>0</v>
      </c>
      <c r="AU11" s="497">
        <f>IF(AU$4&lt;='HIPOTESIS '!$F31*12,'HIPOTESIS '!$C31/('HIPOTESIS '!$F31*12),0)</f>
        <v>0</v>
      </c>
      <c r="AV11" s="497">
        <f>IF(AV$4&lt;='HIPOTESIS '!$F31*12,'HIPOTESIS '!$C31/('HIPOTESIS '!$F31*12),0)</f>
        <v>0</v>
      </c>
      <c r="AW11" s="497">
        <f>IF(AW$4&lt;='HIPOTESIS '!$F31*12,'HIPOTESIS '!$C31/('HIPOTESIS '!$F31*12),0)</f>
        <v>0</v>
      </c>
      <c r="AX11" s="497">
        <f>IF(AX$4&lt;='HIPOTESIS '!$F31*12,'HIPOTESIS '!$C31/('HIPOTESIS '!$F31*12),0)</f>
        <v>0</v>
      </c>
      <c r="AY11" s="498">
        <f>IF(AY$4&lt;='HIPOTESIS '!$F31*12,'HIPOTESIS '!$C31/('HIPOTESIS '!$F31*12),0)</f>
        <v>0</v>
      </c>
      <c r="AZ11" s="497">
        <f>IF(AZ$4&lt;='HIPOTESIS '!$F31*12,'HIPOTESIS '!$C31/('HIPOTESIS '!$F31*12),0)</f>
        <v>0</v>
      </c>
      <c r="BA11" s="497">
        <f>IF(BA$4&lt;='HIPOTESIS '!$F31*12,'HIPOTESIS '!$C31/('HIPOTESIS '!$F31*12),0)</f>
        <v>0</v>
      </c>
      <c r="BB11" s="497">
        <f>IF(BB$4&lt;='HIPOTESIS '!$F31*12,'HIPOTESIS '!$C31/('HIPOTESIS '!$F31*12),0)</f>
        <v>0</v>
      </c>
      <c r="BC11" s="497">
        <f>IF(BC$4&lt;='HIPOTESIS '!$F31*12,'HIPOTESIS '!$C31/('HIPOTESIS '!$F31*12),0)</f>
        <v>0</v>
      </c>
      <c r="BD11" s="497">
        <f>IF(BD$4&lt;='HIPOTESIS '!$F31*12,'HIPOTESIS '!$C31/('HIPOTESIS '!$F31*12),0)</f>
        <v>0</v>
      </c>
      <c r="BE11" s="497">
        <f>IF(BE$4&lt;='HIPOTESIS '!$F31*12,'HIPOTESIS '!$C31/('HIPOTESIS '!$F31*12),0)</f>
        <v>0</v>
      </c>
      <c r="BF11" s="497">
        <f>IF(BF$4&lt;='HIPOTESIS '!$F31*12,'HIPOTESIS '!$C31/('HIPOTESIS '!$F31*12),0)</f>
        <v>0</v>
      </c>
      <c r="BG11" s="497">
        <f>IF(BG$4&lt;='HIPOTESIS '!$F31*12,'HIPOTESIS '!$C31/('HIPOTESIS '!$F31*12),0)</f>
        <v>0</v>
      </c>
      <c r="BH11" s="497">
        <f>IF(BH$4&lt;='HIPOTESIS '!$F31*12,'HIPOTESIS '!$C31/('HIPOTESIS '!$F31*12),0)</f>
        <v>0</v>
      </c>
      <c r="BI11" s="497">
        <f>IF(BI$4&lt;='HIPOTESIS '!$F31*12,'HIPOTESIS '!$C31/('HIPOTESIS '!$F31*12),0)</f>
        <v>0</v>
      </c>
      <c r="BJ11" s="497">
        <f>IF(BJ$4&lt;='HIPOTESIS '!$F31*12,'HIPOTESIS '!$C31/('HIPOTESIS '!$F31*12),0)</f>
        <v>0</v>
      </c>
      <c r="BK11" s="498">
        <f>IF(BK$4&lt;='HIPOTESIS '!$F31*12,'HIPOTESIS '!$C31/('HIPOTESIS '!$F31*12),0)</f>
        <v>0</v>
      </c>
      <c r="BL11" s="499"/>
      <c r="BM11" s="499"/>
      <c r="BN11" s="507">
        <v>4</v>
      </c>
      <c r="BO11" s="503"/>
      <c r="BP11" s="509">
        <v>7</v>
      </c>
      <c r="BQ11" s="511">
        <v>-0.1</v>
      </c>
      <c r="BR11" s="491"/>
      <c r="BS11" s="491"/>
      <c r="BT11" s="491"/>
      <c r="BU11" s="491"/>
      <c r="BV11" s="491"/>
      <c r="BW11" s="486"/>
      <c r="BX11" s="486"/>
      <c r="BY11" s="486"/>
      <c r="BZ11" s="486"/>
      <c r="CA11" s="486"/>
      <c r="CB11" s="486"/>
      <c r="CC11" s="486"/>
      <c r="CD11" s="486"/>
      <c r="CE11" s="486"/>
      <c r="CF11" s="486"/>
      <c r="CG11" s="486"/>
      <c r="CH11" s="486"/>
      <c r="CI11" s="486"/>
      <c r="CJ11" s="486"/>
      <c r="CK11" s="486"/>
      <c r="CL11" s="486"/>
      <c r="CM11" s="486"/>
      <c r="CN11" s="486"/>
      <c r="CO11" s="486"/>
      <c r="CP11" s="486"/>
      <c r="CQ11" s="486"/>
      <c r="CR11" s="486"/>
      <c r="CS11" s="486"/>
    </row>
    <row r="12" spans="1:97" s="43" customFormat="1" ht="17.100000000000001" customHeight="1" x14ac:dyDescent="0.25">
      <c r="A12" s="486"/>
      <c r="B12" s="495" t="s">
        <v>117</v>
      </c>
      <c r="C12" s="496">
        <v>0</v>
      </c>
      <c r="D12" s="497">
        <f>IF(D$4&lt;='HIPOTESIS '!$F32*12,'HIPOTESIS '!$C32/('HIPOTESIS '!$F32*12),0)</f>
        <v>0</v>
      </c>
      <c r="E12" s="497">
        <f>IF(E$4&lt;='HIPOTESIS '!$F32*12,'HIPOTESIS '!$C32/('HIPOTESIS '!$F32*12),0)</f>
        <v>0</v>
      </c>
      <c r="F12" s="497">
        <f>IF(F$4&lt;='HIPOTESIS '!$F32*12,'HIPOTESIS '!$C32/('HIPOTESIS '!$F32*12),0)</f>
        <v>0</v>
      </c>
      <c r="G12" s="497">
        <f>IF(G$4&lt;='HIPOTESIS '!$F32*12,'HIPOTESIS '!$C32/('HIPOTESIS '!$F32*12),0)</f>
        <v>0</v>
      </c>
      <c r="H12" s="497">
        <f>IF(H$4&lt;='HIPOTESIS '!$F32*12,'HIPOTESIS '!$C32/('HIPOTESIS '!$F32*12),0)</f>
        <v>0</v>
      </c>
      <c r="I12" s="497">
        <f>IF(I$4&lt;='HIPOTESIS '!$F32*12,'HIPOTESIS '!$C32/('HIPOTESIS '!$F32*12),0)</f>
        <v>0</v>
      </c>
      <c r="J12" s="497">
        <f>IF(J$4&lt;='HIPOTESIS '!$F32*12,'HIPOTESIS '!$C32/('HIPOTESIS '!$F32*12),0)</f>
        <v>0</v>
      </c>
      <c r="K12" s="497">
        <f>IF(K$4&lt;='HIPOTESIS '!$F32*12,'HIPOTESIS '!$C32/('HIPOTESIS '!$F32*12),0)</f>
        <v>0</v>
      </c>
      <c r="L12" s="497">
        <f>IF(L$4&lt;='HIPOTESIS '!$F32*12,'HIPOTESIS '!$C32/('HIPOTESIS '!$F32*12),0)</f>
        <v>0</v>
      </c>
      <c r="M12" s="497">
        <f>IF(M$4&lt;='HIPOTESIS '!$F32*12,'HIPOTESIS '!$C32/('HIPOTESIS '!$F32*12),0)</f>
        <v>0</v>
      </c>
      <c r="N12" s="497">
        <f>IF(N$4&lt;='HIPOTESIS '!$F32*12,'HIPOTESIS '!$C32/('HIPOTESIS '!$F32*12),0)</f>
        <v>0</v>
      </c>
      <c r="O12" s="498">
        <f>IF(O$4&lt;='HIPOTESIS '!$F32*12,'HIPOTESIS '!$C32/('HIPOTESIS '!$F32*12),0)</f>
        <v>0</v>
      </c>
      <c r="P12" s="497">
        <f>IF(P$4&lt;='HIPOTESIS '!$F32*12,'HIPOTESIS '!$C32/('HIPOTESIS '!$F32*12),0)</f>
        <v>0</v>
      </c>
      <c r="Q12" s="497">
        <f>IF(Q$4&lt;='HIPOTESIS '!$F32*12,'HIPOTESIS '!$C32/('HIPOTESIS '!$F32*12),0)</f>
        <v>0</v>
      </c>
      <c r="R12" s="497">
        <f>IF(R$4&lt;='HIPOTESIS '!$F32*12,'HIPOTESIS '!$C32/('HIPOTESIS '!$F32*12),0)</f>
        <v>0</v>
      </c>
      <c r="S12" s="497">
        <f>IF(S$4&lt;='HIPOTESIS '!$F32*12,'HIPOTESIS '!$C32/('HIPOTESIS '!$F32*12),0)</f>
        <v>0</v>
      </c>
      <c r="T12" s="497">
        <f>IF(T$4&lt;='HIPOTESIS '!$F32*12,'HIPOTESIS '!$C32/('HIPOTESIS '!$F32*12),0)</f>
        <v>0</v>
      </c>
      <c r="U12" s="497">
        <f>IF(U$4&lt;='HIPOTESIS '!$F32*12,'HIPOTESIS '!$C32/('HIPOTESIS '!$F32*12),0)</f>
        <v>0</v>
      </c>
      <c r="V12" s="497">
        <f>IF(V$4&lt;='HIPOTESIS '!$F32*12,'HIPOTESIS '!$C32/('HIPOTESIS '!$F32*12),0)</f>
        <v>0</v>
      </c>
      <c r="W12" s="497">
        <f>IF(W$4&lt;='HIPOTESIS '!$F32*12,'HIPOTESIS '!$C32/('HIPOTESIS '!$F32*12),0)</f>
        <v>0</v>
      </c>
      <c r="X12" s="497">
        <f>IF(X$4&lt;='HIPOTESIS '!$F32*12,'HIPOTESIS '!$C32/('HIPOTESIS '!$F32*12),0)</f>
        <v>0</v>
      </c>
      <c r="Y12" s="497">
        <f>IF(Y$4&lt;='HIPOTESIS '!$F32*12,'HIPOTESIS '!$C32/('HIPOTESIS '!$F32*12),0)</f>
        <v>0</v>
      </c>
      <c r="Z12" s="497">
        <f>IF(Z$4&lt;='HIPOTESIS '!$F32*12,'HIPOTESIS '!$C32/('HIPOTESIS '!$F32*12),0)</f>
        <v>0</v>
      </c>
      <c r="AA12" s="498">
        <f>IF(AA$4&lt;='HIPOTESIS '!$F32*12,'HIPOTESIS '!$C32/('HIPOTESIS '!$F32*12),0)</f>
        <v>0</v>
      </c>
      <c r="AB12" s="497">
        <f>IF(AB$4&lt;='HIPOTESIS '!$F32*12,'HIPOTESIS '!$C32/('HIPOTESIS '!$F32*12),0)</f>
        <v>0</v>
      </c>
      <c r="AC12" s="497">
        <f>IF(AC$4&lt;='HIPOTESIS '!$F32*12,'HIPOTESIS '!$C32/('HIPOTESIS '!$F32*12),0)</f>
        <v>0</v>
      </c>
      <c r="AD12" s="497">
        <f>IF(AD$4&lt;='HIPOTESIS '!$F32*12,'HIPOTESIS '!$C32/('HIPOTESIS '!$F32*12),0)</f>
        <v>0</v>
      </c>
      <c r="AE12" s="497">
        <f>IF(AE$4&lt;='HIPOTESIS '!$F32*12,'HIPOTESIS '!$C32/('HIPOTESIS '!$F32*12),0)</f>
        <v>0</v>
      </c>
      <c r="AF12" s="497">
        <f>IF(AF$4&lt;='HIPOTESIS '!$F32*12,'HIPOTESIS '!$C32/('HIPOTESIS '!$F32*12),0)</f>
        <v>0</v>
      </c>
      <c r="AG12" s="497">
        <f>IF(AG$4&lt;='HIPOTESIS '!$F32*12,'HIPOTESIS '!$C32/('HIPOTESIS '!$F32*12),0)</f>
        <v>0</v>
      </c>
      <c r="AH12" s="497">
        <f>IF(AH$4&lt;='HIPOTESIS '!$F32*12,'HIPOTESIS '!$C32/('HIPOTESIS '!$F32*12),0)</f>
        <v>0</v>
      </c>
      <c r="AI12" s="497">
        <f>IF(AI$4&lt;='HIPOTESIS '!$F32*12,'HIPOTESIS '!$C32/('HIPOTESIS '!$F32*12),0)</f>
        <v>0</v>
      </c>
      <c r="AJ12" s="497">
        <f>IF(AJ$4&lt;='HIPOTESIS '!$F32*12,'HIPOTESIS '!$C32/('HIPOTESIS '!$F32*12),0)</f>
        <v>0</v>
      </c>
      <c r="AK12" s="497">
        <f>IF(AK$4&lt;='HIPOTESIS '!$F32*12,'HIPOTESIS '!$C32/('HIPOTESIS '!$F32*12),0)</f>
        <v>0</v>
      </c>
      <c r="AL12" s="497">
        <f>IF(AL$4&lt;='HIPOTESIS '!$F32*12,'HIPOTESIS '!$C32/('HIPOTESIS '!$F32*12),0)</f>
        <v>0</v>
      </c>
      <c r="AM12" s="498">
        <f>IF(AM$4&lt;='HIPOTESIS '!$F32*12,'HIPOTESIS '!$C32/('HIPOTESIS '!$F32*12),0)</f>
        <v>0</v>
      </c>
      <c r="AN12" s="497">
        <f>IF(AN$4&lt;='HIPOTESIS '!$F32*12,'HIPOTESIS '!$C32/('HIPOTESIS '!$F32*12),0)</f>
        <v>0</v>
      </c>
      <c r="AO12" s="497">
        <f>IF(AO$4&lt;='HIPOTESIS '!$F32*12,'HIPOTESIS '!$C32/('HIPOTESIS '!$F32*12),0)</f>
        <v>0</v>
      </c>
      <c r="AP12" s="497">
        <f>IF(AP$4&lt;='HIPOTESIS '!$F32*12,'HIPOTESIS '!$C32/('HIPOTESIS '!$F32*12),0)</f>
        <v>0</v>
      </c>
      <c r="AQ12" s="497">
        <f>IF(AQ$4&lt;='HIPOTESIS '!$F32*12,'HIPOTESIS '!$C32/('HIPOTESIS '!$F32*12),0)</f>
        <v>0</v>
      </c>
      <c r="AR12" s="497">
        <f>IF(AR$4&lt;='HIPOTESIS '!$F32*12,'HIPOTESIS '!$C32/('HIPOTESIS '!$F32*12),0)</f>
        <v>0</v>
      </c>
      <c r="AS12" s="497">
        <f>IF(AS$4&lt;='HIPOTESIS '!$F32*12,'HIPOTESIS '!$C32/('HIPOTESIS '!$F32*12),0)</f>
        <v>0</v>
      </c>
      <c r="AT12" s="497">
        <f>IF(AT$4&lt;='HIPOTESIS '!$F32*12,'HIPOTESIS '!$C32/('HIPOTESIS '!$F32*12),0)</f>
        <v>0</v>
      </c>
      <c r="AU12" s="497">
        <f>IF(AU$4&lt;='HIPOTESIS '!$F32*12,'HIPOTESIS '!$C32/('HIPOTESIS '!$F32*12),0)</f>
        <v>0</v>
      </c>
      <c r="AV12" s="497">
        <f>IF(AV$4&lt;='HIPOTESIS '!$F32*12,'HIPOTESIS '!$C32/('HIPOTESIS '!$F32*12),0)</f>
        <v>0</v>
      </c>
      <c r="AW12" s="497">
        <f>IF(AW$4&lt;='HIPOTESIS '!$F32*12,'HIPOTESIS '!$C32/('HIPOTESIS '!$F32*12),0)</f>
        <v>0</v>
      </c>
      <c r="AX12" s="497">
        <f>IF(AX$4&lt;='HIPOTESIS '!$F32*12,'HIPOTESIS '!$C32/('HIPOTESIS '!$F32*12),0)</f>
        <v>0</v>
      </c>
      <c r="AY12" s="498">
        <f>IF(AY$4&lt;='HIPOTESIS '!$F32*12,'HIPOTESIS '!$C32/('HIPOTESIS '!$F32*12),0)</f>
        <v>0</v>
      </c>
      <c r="AZ12" s="497">
        <f>IF(AZ$4&lt;='HIPOTESIS '!$F32*12,'HIPOTESIS '!$C32/('HIPOTESIS '!$F32*12),0)</f>
        <v>0</v>
      </c>
      <c r="BA12" s="497">
        <f>IF(BA$4&lt;='HIPOTESIS '!$F32*12,'HIPOTESIS '!$C32/('HIPOTESIS '!$F32*12),0)</f>
        <v>0</v>
      </c>
      <c r="BB12" s="497">
        <f>IF(BB$4&lt;='HIPOTESIS '!$F32*12,'HIPOTESIS '!$C32/('HIPOTESIS '!$F32*12),0)</f>
        <v>0</v>
      </c>
      <c r="BC12" s="497">
        <f>IF(BC$4&lt;='HIPOTESIS '!$F32*12,'HIPOTESIS '!$C32/('HIPOTESIS '!$F32*12),0)</f>
        <v>0</v>
      </c>
      <c r="BD12" s="497">
        <f>IF(BD$4&lt;='HIPOTESIS '!$F32*12,'HIPOTESIS '!$C32/('HIPOTESIS '!$F32*12),0)</f>
        <v>0</v>
      </c>
      <c r="BE12" s="497">
        <f>IF(BE$4&lt;='HIPOTESIS '!$F32*12,'HIPOTESIS '!$C32/('HIPOTESIS '!$F32*12),0)</f>
        <v>0</v>
      </c>
      <c r="BF12" s="497">
        <f>IF(BF$4&lt;='HIPOTESIS '!$F32*12,'HIPOTESIS '!$C32/('HIPOTESIS '!$F32*12),0)</f>
        <v>0</v>
      </c>
      <c r="BG12" s="497">
        <f>IF(BG$4&lt;='HIPOTESIS '!$F32*12,'HIPOTESIS '!$C32/('HIPOTESIS '!$F32*12),0)</f>
        <v>0</v>
      </c>
      <c r="BH12" s="497">
        <f>IF(BH$4&lt;='HIPOTESIS '!$F32*12,'HIPOTESIS '!$C32/('HIPOTESIS '!$F32*12),0)</f>
        <v>0</v>
      </c>
      <c r="BI12" s="497">
        <f>IF(BI$4&lt;='HIPOTESIS '!$F32*12,'HIPOTESIS '!$C32/('HIPOTESIS '!$F32*12),0)</f>
        <v>0</v>
      </c>
      <c r="BJ12" s="497">
        <f>IF(BJ$4&lt;='HIPOTESIS '!$F32*12,'HIPOTESIS '!$C32/('HIPOTESIS '!$F32*12),0)</f>
        <v>0</v>
      </c>
      <c r="BK12" s="498">
        <f>IF(BK$4&lt;='HIPOTESIS '!$F32*12,'HIPOTESIS '!$C32/('HIPOTESIS '!$F32*12),0)</f>
        <v>0</v>
      </c>
      <c r="BL12" s="499"/>
      <c r="BM12" s="499"/>
      <c r="BN12" s="507">
        <v>6</v>
      </c>
      <c r="BO12" s="503"/>
      <c r="BP12" s="509">
        <v>8</v>
      </c>
      <c r="BQ12" s="511">
        <v>-0.09</v>
      </c>
      <c r="BR12" s="491"/>
      <c r="BS12" s="491"/>
      <c r="BT12" s="491"/>
      <c r="BU12" s="491"/>
      <c r="BV12" s="491"/>
      <c r="BW12" s="486"/>
      <c r="BX12" s="486"/>
      <c r="BY12" s="486"/>
      <c r="BZ12" s="486"/>
      <c r="CA12" s="486"/>
      <c r="CB12" s="486"/>
      <c r="CC12" s="486"/>
      <c r="CD12" s="486"/>
      <c r="CE12" s="486"/>
      <c r="CF12" s="486"/>
      <c r="CG12" s="486"/>
      <c r="CH12" s="486"/>
      <c r="CI12" s="486"/>
      <c r="CJ12" s="486"/>
      <c r="CK12" s="486"/>
      <c r="CL12" s="486"/>
      <c r="CM12" s="486"/>
      <c r="CN12" s="486"/>
      <c r="CO12" s="486"/>
      <c r="CP12" s="486"/>
      <c r="CQ12" s="486"/>
      <c r="CR12" s="486"/>
      <c r="CS12" s="486"/>
    </row>
    <row r="13" spans="1:97" s="43" customFormat="1" ht="17.100000000000001" customHeight="1" x14ac:dyDescent="0.25">
      <c r="A13" s="486"/>
      <c r="B13" s="495" t="s">
        <v>118</v>
      </c>
      <c r="C13" s="496">
        <v>0</v>
      </c>
      <c r="D13" s="497">
        <f>IF(D$4&lt;='HIPOTESIS '!$F33*12,'HIPOTESIS '!$C33/('HIPOTESIS '!$F33*12),0)</f>
        <v>0</v>
      </c>
      <c r="E13" s="497">
        <f>IF(E$4&lt;='HIPOTESIS '!$F33*12,'HIPOTESIS '!$C33/('HIPOTESIS '!$F33*12),0)</f>
        <v>0</v>
      </c>
      <c r="F13" s="497">
        <f>IF(F$4&lt;='HIPOTESIS '!$F33*12,'HIPOTESIS '!$C33/('HIPOTESIS '!$F33*12),0)</f>
        <v>0</v>
      </c>
      <c r="G13" s="497">
        <f>IF(G$4&lt;='HIPOTESIS '!$F33*12,'HIPOTESIS '!$C33/('HIPOTESIS '!$F33*12),0)</f>
        <v>0</v>
      </c>
      <c r="H13" s="497">
        <f>IF(H$4&lt;='HIPOTESIS '!$F33*12,'HIPOTESIS '!$C33/('HIPOTESIS '!$F33*12),0)</f>
        <v>0</v>
      </c>
      <c r="I13" s="497">
        <f>IF(I$4&lt;='HIPOTESIS '!$F33*12,'HIPOTESIS '!$C33/('HIPOTESIS '!$F33*12),0)</f>
        <v>0</v>
      </c>
      <c r="J13" s="497">
        <f>IF(J$4&lt;='HIPOTESIS '!$F33*12,'HIPOTESIS '!$C33/('HIPOTESIS '!$F33*12),0)</f>
        <v>0</v>
      </c>
      <c r="K13" s="497">
        <f>IF(K$4&lt;='HIPOTESIS '!$F33*12,'HIPOTESIS '!$C33/('HIPOTESIS '!$F33*12),0)</f>
        <v>0</v>
      </c>
      <c r="L13" s="497">
        <f>IF(L$4&lt;='HIPOTESIS '!$F33*12,'HIPOTESIS '!$C33/('HIPOTESIS '!$F33*12),0)</f>
        <v>0</v>
      </c>
      <c r="M13" s="497">
        <f>IF(M$4&lt;='HIPOTESIS '!$F33*12,'HIPOTESIS '!$C33/('HIPOTESIS '!$F33*12),0)</f>
        <v>0</v>
      </c>
      <c r="N13" s="497">
        <f>IF(N$4&lt;='HIPOTESIS '!$F33*12,'HIPOTESIS '!$C33/('HIPOTESIS '!$F33*12),0)</f>
        <v>0</v>
      </c>
      <c r="O13" s="498">
        <f>IF(O$4&lt;='HIPOTESIS '!$F33*12,'HIPOTESIS '!$C33/('HIPOTESIS '!$F33*12),0)</f>
        <v>0</v>
      </c>
      <c r="P13" s="497">
        <f>IF(P$4&lt;='HIPOTESIS '!$F33*12,'HIPOTESIS '!$C33/('HIPOTESIS '!$F33*12),0)</f>
        <v>0</v>
      </c>
      <c r="Q13" s="497">
        <f>IF(Q$4&lt;='HIPOTESIS '!$F33*12,'HIPOTESIS '!$C33/('HIPOTESIS '!$F33*12),0)</f>
        <v>0</v>
      </c>
      <c r="R13" s="497">
        <f>IF(R$4&lt;='HIPOTESIS '!$F33*12,'HIPOTESIS '!$C33/('HIPOTESIS '!$F33*12),0)</f>
        <v>0</v>
      </c>
      <c r="S13" s="497">
        <f>IF(S$4&lt;='HIPOTESIS '!$F33*12,'HIPOTESIS '!$C33/('HIPOTESIS '!$F33*12),0)</f>
        <v>0</v>
      </c>
      <c r="T13" s="497">
        <f>IF(T$4&lt;='HIPOTESIS '!$F33*12,'HIPOTESIS '!$C33/('HIPOTESIS '!$F33*12),0)</f>
        <v>0</v>
      </c>
      <c r="U13" s="497">
        <f>IF(U$4&lt;='HIPOTESIS '!$F33*12,'HIPOTESIS '!$C33/('HIPOTESIS '!$F33*12),0)</f>
        <v>0</v>
      </c>
      <c r="V13" s="497">
        <f>IF(V$4&lt;='HIPOTESIS '!$F33*12,'HIPOTESIS '!$C33/('HIPOTESIS '!$F33*12),0)</f>
        <v>0</v>
      </c>
      <c r="W13" s="497">
        <f>IF(W$4&lt;='HIPOTESIS '!$F33*12,'HIPOTESIS '!$C33/('HIPOTESIS '!$F33*12),0)</f>
        <v>0</v>
      </c>
      <c r="X13" s="497">
        <f>IF(X$4&lt;='HIPOTESIS '!$F33*12,'HIPOTESIS '!$C33/('HIPOTESIS '!$F33*12),0)</f>
        <v>0</v>
      </c>
      <c r="Y13" s="497">
        <f>IF(Y$4&lt;='HIPOTESIS '!$F33*12,'HIPOTESIS '!$C33/('HIPOTESIS '!$F33*12),0)</f>
        <v>0</v>
      </c>
      <c r="Z13" s="497">
        <f>IF(Z$4&lt;='HIPOTESIS '!$F33*12,'HIPOTESIS '!$C33/('HIPOTESIS '!$F33*12),0)</f>
        <v>0</v>
      </c>
      <c r="AA13" s="498">
        <f>IF(AA$4&lt;='HIPOTESIS '!$F33*12,'HIPOTESIS '!$C33/('HIPOTESIS '!$F33*12),0)</f>
        <v>0</v>
      </c>
      <c r="AB13" s="497">
        <f>IF(AB$4&lt;='HIPOTESIS '!$F33*12,'HIPOTESIS '!$C33/('HIPOTESIS '!$F33*12),0)</f>
        <v>0</v>
      </c>
      <c r="AC13" s="497">
        <f>IF(AC$4&lt;='HIPOTESIS '!$F33*12,'HIPOTESIS '!$C33/('HIPOTESIS '!$F33*12),0)</f>
        <v>0</v>
      </c>
      <c r="AD13" s="497">
        <f>IF(AD$4&lt;='HIPOTESIS '!$F33*12,'HIPOTESIS '!$C33/('HIPOTESIS '!$F33*12),0)</f>
        <v>0</v>
      </c>
      <c r="AE13" s="497">
        <f>IF(AE$4&lt;='HIPOTESIS '!$F33*12,'HIPOTESIS '!$C33/('HIPOTESIS '!$F33*12),0)</f>
        <v>0</v>
      </c>
      <c r="AF13" s="497">
        <f>IF(AF$4&lt;='HIPOTESIS '!$F33*12,'HIPOTESIS '!$C33/('HIPOTESIS '!$F33*12),0)</f>
        <v>0</v>
      </c>
      <c r="AG13" s="497">
        <f>IF(AG$4&lt;='HIPOTESIS '!$F33*12,'HIPOTESIS '!$C33/('HIPOTESIS '!$F33*12),0)</f>
        <v>0</v>
      </c>
      <c r="AH13" s="497">
        <f>IF(AH$4&lt;='HIPOTESIS '!$F33*12,'HIPOTESIS '!$C33/('HIPOTESIS '!$F33*12),0)</f>
        <v>0</v>
      </c>
      <c r="AI13" s="497">
        <f>IF(AI$4&lt;='HIPOTESIS '!$F33*12,'HIPOTESIS '!$C33/('HIPOTESIS '!$F33*12),0)</f>
        <v>0</v>
      </c>
      <c r="AJ13" s="497">
        <f>IF(AJ$4&lt;='HIPOTESIS '!$F33*12,'HIPOTESIS '!$C33/('HIPOTESIS '!$F33*12),0)</f>
        <v>0</v>
      </c>
      <c r="AK13" s="497">
        <f>IF(AK$4&lt;='HIPOTESIS '!$F33*12,'HIPOTESIS '!$C33/('HIPOTESIS '!$F33*12),0)</f>
        <v>0</v>
      </c>
      <c r="AL13" s="497">
        <f>IF(AL$4&lt;='HIPOTESIS '!$F33*12,'HIPOTESIS '!$C33/('HIPOTESIS '!$F33*12),0)</f>
        <v>0</v>
      </c>
      <c r="AM13" s="498">
        <f>IF(AM$4&lt;='HIPOTESIS '!$F33*12,'HIPOTESIS '!$C33/('HIPOTESIS '!$F33*12),0)</f>
        <v>0</v>
      </c>
      <c r="AN13" s="497">
        <f>IF(AN$4&lt;='HIPOTESIS '!$F33*12,'HIPOTESIS '!$C33/('HIPOTESIS '!$F33*12),0)</f>
        <v>0</v>
      </c>
      <c r="AO13" s="497">
        <f>IF(AO$4&lt;='HIPOTESIS '!$F33*12,'HIPOTESIS '!$C33/('HIPOTESIS '!$F33*12),0)</f>
        <v>0</v>
      </c>
      <c r="AP13" s="497">
        <f>IF(AP$4&lt;='HIPOTESIS '!$F33*12,'HIPOTESIS '!$C33/('HIPOTESIS '!$F33*12),0)</f>
        <v>0</v>
      </c>
      <c r="AQ13" s="497">
        <f>IF(AQ$4&lt;='HIPOTESIS '!$F33*12,'HIPOTESIS '!$C33/('HIPOTESIS '!$F33*12),0)</f>
        <v>0</v>
      </c>
      <c r="AR13" s="497">
        <f>IF(AR$4&lt;='HIPOTESIS '!$F33*12,'HIPOTESIS '!$C33/('HIPOTESIS '!$F33*12),0)</f>
        <v>0</v>
      </c>
      <c r="AS13" s="497">
        <f>IF(AS$4&lt;='HIPOTESIS '!$F33*12,'HIPOTESIS '!$C33/('HIPOTESIS '!$F33*12),0)</f>
        <v>0</v>
      </c>
      <c r="AT13" s="497">
        <f>IF(AT$4&lt;='HIPOTESIS '!$F33*12,'HIPOTESIS '!$C33/('HIPOTESIS '!$F33*12),0)</f>
        <v>0</v>
      </c>
      <c r="AU13" s="497">
        <f>IF(AU$4&lt;='HIPOTESIS '!$F33*12,'HIPOTESIS '!$C33/('HIPOTESIS '!$F33*12),0)</f>
        <v>0</v>
      </c>
      <c r="AV13" s="497">
        <f>IF(AV$4&lt;='HIPOTESIS '!$F33*12,'HIPOTESIS '!$C33/('HIPOTESIS '!$F33*12),0)</f>
        <v>0</v>
      </c>
      <c r="AW13" s="497">
        <f>IF(AW$4&lt;='HIPOTESIS '!$F33*12,'HIPOTESIS '!$C33/('HIPOTESIS '!$F33*12),0)</f>
        <v>0</v>
      </c>
      <c r="AX13" s="497">
        <f>IF(AX$4&lt;='HIPOTESIS '!$F33*12,'HIPOTESIS '!$C33/('HIPOTESIS '!$F33*12),0)</f>
        <v>0</v>
      </c>
      <c r="AY13" s="498">
        <f>IF(AY$4&lt;='HIPOTESIS '!$F33*12,'HIPOTESIS '!$C33/('HIPOTESIS '!$F33*12),0)</f>
        <v>0</v>
      </c>
      <c r="AZ13" s="497">
        <f>IF(AZ$4&lt;='HIPOTESIS '!$F33*12,'HIPOTESIS '!$C33/('HIPOTESIS '!$F33*12),0)</f>
        <v>0</v>
      </c>
      <c r="BA13" s="497">
        <f>IF(BA$4&lt;='HIPOTESIS '!$F33*12,'HIPOTESIS '!$C33/('HIPOTESIS '!$F33*12),0)</f>
        <v>0</v>
      </c>
      <c r="BB13" s="497">
        <f>IF(BB$4&lt;='HIPOTESIS '!$F33*12,'HIPOTESIS '!$C33/('HIPOTESIS '!$F33*12),0)</f>
        <v>0</v>
      </c>
      <c r="BC13" s="497">
        <f>IF(BC$4&lt;='HIPOTESIS '!$F33*12,'HIPOTESIS '!$C33/('HIPOTESIS '!$F33*12),0)</f>
        <v>0</v>
      </c>
      <c r="BD13" s="497">
        <f>IF(BD$4&lt;='HIPOTESIS '!$F33*12,'HIPOTESIS '!$C33/('HIPOTESIS '!$F33*12),0)</f>
        <v>0</v>
      </c>
      <c r="BE13" s="497">
        <f>IF(BE$4&lt;='HIPOTESIS '!$F33*12,'HIPOTESIS '!$C33/('HIPOTESIS '!$F33*12),0)</f>
        <v>0</v>
      </c>
      <c r="BF13" s="497">
        <f>IF(BF$4&lt;='HIPOTESIS '!$F33*12,'HIPOTESIS '!$C33/('HIPOTESIS '!$F33*12),0)</f>
        <v>0</v>
      </c>
      <c r="BG13" s="497">
        <f>IF(BG$4&lt;='HIPOTESIS '!$F33*12,'HIPOTESIS '!$C33/('HIPOTESIS '!$F33*12),0)</f>
        <v>0</v>
      </c>
      <c r="BH13" s="497">
        <f>IF(BH$4&lt;='HIPOTESIS '!$F33*12,'HIPOTESIS '!$C33/('HIPOTESIS '!$F33*12),0)</f>
        <v>0</v>
      </c>
      <c r="BI13" s="497">
        <f>IF(BI$4&lt;='HIPOTESIS '!$F33*12,'HIPOTESIS '!$C33/('HIPOTESIS '!$F33*12),0)</f>
        <v>0</v>
      </c>
      <c r="BJ13" s="497">
        <f>IF(BJ$4&lt;='HIPOTESIS '!$F33*12,'HIPOTESIS '!$C33/('HIPOTESIS '!$F33*12),0)</f>
        <v>0</v>
      </c>
      <c r="BK13" s="498">
        <f>IF(BK$4&lt;='HIPOTESIS '!$F33*12,'HIPOTESIS '!$C33/('HIPOTESIS '!$F33*12),0)</f>
        <v>0</v>
      </c>
      <c r="BL13" s="499"/>
      <c r="BM13" s="499"/>
      <c r="BN13" s="507">
        <v>8</v>
      </c>
      <c r="BO13" s="503"/>
      <c r="BP13" s="509">
        <v>9</v>
      </c>
      <c r="BQ13" s="511">
        <v>-0.08</v>
      </c>
      <c r="BR13" s="491"/>
      <c r="BS13" s="491"/>
      <c r="BT13" s="491"/>
      <c r="BU13" s="491"/>
      <c r="BV13" s="491"/>
      <c r="BW13" s="486"/>
      <c r="BX13" s="486"/>
      <c r="BY13" s="486"/>
      <c r="BZ13" s="486"/>
      <c r="CA13" s="486"/>
      <c r="CB13" s="486"/>
      <c r="CC13" s="486"/>
      <c r="CD13" s="486"/>
      <c r="CE13" s="486"/>
      <c r="CF13" s="486"/>
      <c r="CG13" s="486"/>
      <c r="CH13" s="486"/>
      <c r="CI13" s="486"/>
      <c r="CJ13" s="486"/>
      <c r="CK13" s="486"/>
      <c r="CL13" s="486"/>
      <c r="CM13" s="486"/>
      <c r="CN13" s="486"/>
      <c r="CO13" s="486"/>
      <c r="CP13" s="486"/>
      <c r="CQ13" s="486"/>
      <c r="CR13" s="486"/>
      <c r="CS13" s="486"/>
    </row>
    <row r="14" spans="1:97" s="43" customFormat="1" ht="17.100000000000001" customHeight="1" x14ac:dyDescent="0.25">
      <c r="A14" s="486"/>
      <c r="B14" s="495" t="s">
        <v>319</v>
      </c>
      <c r="C14" s="496">
        <v>0</v>
      </c>
      <c r="D14" s="497">
        <f>IF(D$4&lt;='HIPOTESIS '!$F34*12,'HIPOTESIS '!$C34/('HIPOTESIS '!$F34*12),0)</f>
        <v>0</v>
      </c>
      <c r="E14" s="497">
        <f>IF(E$4&lt;='HIPOTESIS '!$F34*12,'HIPOTESIS '!$C34/('HIPOTESIS '!$F34*12),0)</f>
        <v>0</v>
      </c>
      <c r="F14" s="497">
        <f>IF(F$4&lt;='HIPOTESIS '!$F34*12,'HIPOTESIS '!$C34/('HIPOTESIS '!$F34*12),0)</f>
        <v>0</v>
      </c>
      <c r="G14" s="497">
        <f>IF(G$4&lt;='HIPOTESIS '!$F34*12,'HIPOTESIS '!$C34/('HIPOTESIS '!$F34*12),0)</f>
        <v>0</v>
      </c>
      <c r="H14" s="497">
        <f>IF(H$4&lt;='HIPOTESIS '!$F34*12,'HIPOTESIS '!$C34/('HIPOTESIS '!$F34*12),0)</f>
        <v>0</v>
      </c>
      <c r="I14" s="497">
        <f>IF(I$4&lt;='HIPOTESIS '!$F34*12,'HIPOTESIS '!$C34/('HIPOTESIS '!$F34*12),0)</f>
        <v>0</v>
      </c>
      <c r="J14" s="497">
        <f>IF(J$4&lt;='HIPOTESIS '!$F34*12,'HIPOTESIS '!$C34/('HIPOTESIS '!$F34*12),0)</f>
        <v>0</v>
      </c>
      <c r="K14" s="497">
        <f>IF(K$4&lt;='HIPOTESIS '!$F34*12,'HIPOTESIS '!$C34/('HIPOTESIS '!$F34*12),0)</f>
        <v>0</v>
      </c>
      <c r="L14" s="497">
        <f>IF(L$4&lt;='HIPOTESIS '!$F34*12,'HIPOTESIS '!$C34/('HIPOTESIS '!$F34*12),0)</f>
        <v>0</v>
      </c>
      <c r="M14" s="497">
        <f>IF(M$4&lt;='HIPOTESIS '!$F34*12,'HIPOTESIS '!$C34/('HIPOTESIS '!$F34*12),0)</f>
        <v>0</v>
      </c>
      <c r="N14" s="497">
        <f>IF(N$4&lt;='HIPOTESIS '!$F34*12,'HIPOTESIS '!$C34/('HIPOTESIS '!$F34*12),0)</f>
        <v>0</v>
      </c>
      <c r="O14" s="498">
        <f>IF(O$4&lt;='HIPOTESIS '!$F34*12,'HIPOTESIS '!$C34/('HIPOTESIS '!$F34*12),0)</f>
        <v>0</v>
      </c>
      <c r="P14" s="497">
        <f>IF(P$4&lt;='HIPOTESIS '!$F34*12,'HIPOTESIS '!$C34/('HIPOTESIS '!$F34*12),0)</f>
        <v>0</v>
      </c>
      <c r="Q14" s="497">
        <f>IF(Q$4&lt;='HIPOTESIS '!$F34*12,'HIPOTESIS '!$C34/('HIPOTESIS '!$F34*12),0)</f>
        <v>0</v>
      </c>
      <c r="R14" s="497">
        <f>IF(R$4&lt;='HIPOTESIS '!$F34*12,'HIPOTESIS '!$C34/('HIPOTESIS '!$F34*12),0)</f>
        <v>0</v>
      </c>
      <c r="S14" s="497">
        <f>IF(S$4&lt;='HIPOTESIS '!$F34*12,'HIPOTESIS '!$C34/('HIPOTESIS '!$F34*12),0)</f>
        <v>0</v>
      </c>
      <c r="T14" s="497">
        <f>IF(T$4&lt;='HIPOTESIS '!$F34*12,'HIPOTESIS '!$C34/('HIPOTESIS '!$F34*12),0)</f>
        <v>0</v>
      </c>
      <c r="U14" s="497">
        <f>IF(U$4&lt;='HIPOTESIS '!$F34*12,'HIPOTESIS '!$C34/('HIPOTESIS '!$F34*12),0)</f>
        <v>0</v>
      </c>
      <c r="V14" s="497">
        <f>IF(V$4&lt;='HIPOTESIS '!$F34*12,'HIPOTESIS '!$C34/('HIPOTESIS '!$F34*12),0)</f>
        <v>0</v>
      </c>
      <c r="W14" s="497">
        <f>IF(W$4&lt;='HIPOTESIS '!$F34*12,'HIPOTESIS '!$C34/('HIPOTESIS '!$F34*12),0)</f>
        <v>0</v>
      </c>
      <c r="X14" s="497">
        <f>IF(X$4&lt;='HIPOTESIS '!$F34*12,'HIPOTESIS '!$C34/('HIPOTESIS '!$F34*12),0)</f>
        <v>0</v>
      </c>
      <c r="Y14" s="497">
        <f>IF(Y$4&lt;='HIPOTESIS '!$F34*12,'HIPOTESIS '!$C34/('HIPOTESIS '!$F34*12),0)</f>
        <v>0</v>
      </c>
      <c r="Z14" s="497">
        <f>IF(Z$4&lt;='HIPOTESIS '!$F34*12,'HIPOTESIS '!$C34/('HIPOTESIS '!$F34*12),0)</f>
        <v>0</v>
      </c>
      <c r="AA14" s="498">
        <f>IF(AA$4&lt;='HIPOTESIS '!$F34*12,'HIPOTESIS '!$C34/('HIPOTESIS '!$F34*12),0)</f>
        <v>0</v>
      </c>
      <c r="AB14" s="497">
        <f>IF(AB$4&lt;='HIPOTESIS '!$F34*12,'HIPOTESIS '!$C34/('HIPOTESIS '!$F34*12),0)</f>
        <v>0</v>
      </c>
      <c r="AC14" s="497">
        <f>IF(AC$4&lt;='HIPOTESIS '!$F34*12,'HIPOTESIS '!$C34/('HIPOTESIS '!$F34*12),0)</f>
        <v>0</v>
      </c>
      <c r="AD14" s="497">
        <f>IF(AD$4&lt;='HIPOTESIS '!$F34*12,'HIPOTESIS '!$C34/('HIPOTESIS '!$F34*12),0)</f>
        <v>0</v>
      </c>
      <c r="AE14" s="497">
        <f>IF(AE$4&lt;='HIPOTESIS '!$F34*12,'HIPOTESIS '!$C34/('HIPOTESIS '!$F34*12),0)</f>
        <v>0</v>
      </c>
      <c r="AF14" s="497">
        <f>IF(AF$4&lt;='HIPOTESIS '!$F34*12,'HIPOTESIS '!$C34/('HIPOTESIS '!$F34*12),0)</f>
        <v>0</v>
      </c>
      <c r="AG14" s="497">
        <f>IF(AG$4&lt;='HIPOTESIS '!$F34*12,'HIPOTESIS '!$C34/('HIPOTESIS '!$F34*12),0)</f>
        <v>0</v>
      </c>
      <c r="AH14" s="497">
        <f>IF(AH$4&lt;='HIPOTESIS '!$F34*12,'HIPOTESIS '!$C34/('HIPOTESIS '!$F34*12),0)</f>
        <v>0</v>
      </c>
      <c r="AI14" s="497">
        <f>IF(AI$4&lt;='HIPOTESIS '!$F34*12,'HIPOTESIS '!$C34/('HIPOTESIS '!$F34*12),0)</f>
        <v>0</v>
      </c>
      <c r="AJ14" s="497">
        <f>IF(AJ$4&lt;='HIPOTESIS '!$F34*12,'HIPOTESIS '!$C34/('HIPOTESIS '!$F34*12),0)</f>
        <v>0</v>
      </c>
      <c r="AK14" s="497">
        <f>IF(AK$4&lt;='HIPOTESIS '!$F34*12,'HIPOTESIS '!$C34/('HIPOTESIS '!$F34*12),0)</f>
        <v>0</v>
      </c>
      <c r="AL14" s="497">
        <f>IF(AL$4&lt;='HIPOTESIS '!$F34*12,'HIPOTESIS '!$C34/('HIPOTESIS '!$F34*12),0)</f>
        <v>0</v>
      </c>
      <c r="AM14" s="498">
        <f>IF(AM$4&lt;='HIPOTESIS '!$F34*12,'HIPOTESIS '!$C34/('HIPOTESIS '!$F34*12),0)</f>
        <v>0</v>
      </c>
      <c r="AN14" s="497">
        <f>IF(AN$4&lt;='HIPOTESIS '!$F34*12,'HIPOTESIS '!$C34/('HIPOTESIS '!$F34*12),0)</f>
        <v>0</v>
      </c>
      <c r="AO14" s="497">
        <f>IF(AO$4&lt;='HIPOTESIS '!$F34*12,'HIPOTESIS '!$C34/('HIPOTESIS '!$F34*12),0)</f>
        <v>0</v>
      </c>
      <c r="AP14" s="497">
        <f>IF(AP$4&lt;='HIPOTESIS '!$F34*12,'HIPOTESIS '!$C34/('HIPOTESIS '!$F34*12),0)</f>
        <v>0</v>
      </c>
      <c r="AQ14" s="497">
        <f>IF(AQ$4&lt;='HIPOTESIS '!$F34*12,'HIPOTESIS '!$C34/('HIPOTESIS '!$F34*12),0)</f>
        <v>0</v>
      </c>
      <c r="AR14" s="497">
        <f>IF(AR$4&lt;='HIPOTESIS '!$F34*12,'HIPOTESIS '!$C34/('HIPOTESIS '!$F34*12),0)</f>
        <v>0</v>
      </c>
      <c r="AS14" s="497">
        <f>IF(AS$4&lt;='HIPOTESIS '!$F34*12,'HIPOTESIS '!$C34/('HIPOTESIS '!$F34*12),0)</f>
        <v>0</v>
      </c>
      <c r="AT14" s="497">
        <f>IF(AT$4&lt;='HIPOTESIS '!$F34*12,'HIPOTESIS '!$C34/('HIPOTESIS '!$F34*12),0)</f>
        <v>0</v>
      </c>
      <c r="AU14" s="497">
        <f>IF(AU$4&lt;='HIPOTESIS '!$F34*12,'HIPOTESIS '!$C34/('HIPOTESIS '!$F34*12),0)</f>
        <v>0</v>
      </c>
      <c r="AV14" s="497">
        <f>IF(AV$4&lt;='HIPOTESIS '!$F34*12,'HIPOTESIS '!$C34/('HIPOTESIS '!$F34*12),0)</f>
        <v>0</v>
      </c>
      <c r="AW14" s="497">
        <f>IF(AW$4&lt;='HIPOTESIS '!$F34*12,'HIPOTESIS '!$C34/('HIPOTESIS '!$F34*12),0)</f>
        <v>0</v>
      </c>
      <c r="AX14" s="497">
        <f>IF(AX$4&lt;='HIPOTESIS '!$F34*12,'HIPOTESIS '!$C34/('HIPOTESIS '!$F34*12),0)</f>
        <v>0</v>
      </c>
      <c r="AY14" s="498">
        <f>IF(AY$4&lt;='HIPOTESIS '!$F34*12,'HIPOTESIS '!$C34/('HIPOTESIS '!$F34*12),0)</f>
        <v>0</v>
      </c>
      <c r="AZ14" s="497">
        <f>IF(AZ$4&lt;='HIPOTESIS '!$F34*12,'HIPOTESIS '!$C34/('HIPOTESIS '!$F34*12),0)</f>
        <v>0</v>
      </c>
      <c r="BA14" s="497">
        <f>IF(BA$4&lt;='HIPOTESIS '!$F34*12,'HIPOTESIS '!$C34/('HIPOTESIS '!$F34*12),0)</f>
        <v>0</v>
      </c>
      <c r="BB14" s="497">
        <f>IF(BB$4&lt;='HIPOTESIS '!$F34*12,'HIPOTESIS '!$C34/('HIPOTESIS '!$F34*12),0)</f>
        <v>0</v>
      </c>
      <c r="BC14" s="497">
        <f>IF(BC$4&lt;='HIPOTESIS '!$F34*12,'HIPOTESIS '!$C34/('HIPOTESIS '!$F34*12),0)</f>
        <v>0</v>
      </c>
      <c r="BD14" s="497">
        <f>IF(BD$4&lt;='HIPOTESIS '!$F34*12,'HIPOTESIS '!$C34/('HIPOTESIS '!$F34*12),0)</f>
        <v>0</v>
      </c>
      <c r="BE14" s="497">
        <f>IF(BE$4&lt;='HIPOTESIS '!$F34*12,'HIPOTESIS '!$C34/('HIPOTESIS '!$F34*12),0)</f>
        <v>0</v>
      </c>
      <c r="BF14" s="497">
        <f>IF(BF$4&lt;='HIPOTESIS '!$F34*12,'HIPOTESIS '!$C34/('HIPOTESIS '!$F34*12),0)</f>
        <v>0</v>
      </c>
      <c r="BG14" s="497">
        <f>IF(BG$4&lt;='HIPOTESIS '!$F34*12,'HIPOTESIS '!$C34/('HIPOTESIS '!$F34*12),0)</f>
        <v>0</v>
      </c>
      <c r="BH14" s="497">
        <f>IF(BH$4&lt;='HIPOTESIS '!$F34*12,'HIPOTESIS '!$C34/('HIPOTESIS '!$F34*12),0)</f>
        <v>0</v>
      </c>
      <c r="BI14" s="497">
        <f>IF(BI$4&lt;='HIPOTESIS '!$F34*12,'HIPOTESIS '!$C34/('HIPOTESIS '!$F34*12),0)</f>
        <v>0</v>
      </c>
      <c r="BJ14" s="497">
        <f>IF(BJ$4&lt;='HIPOTESIS '!$F34*12,'HIPOTESIS '!$C34/('HIPOTESIS '!$F34*12),0)</f>
        <v>0</v>
      </c>
      <c r="BK14" s="498">
        <f>IF(BK$4&lt;='HIPOTESIS '!$F34*12,'HIPOTESIS '!$C34/('HIPOTESIS '!$F34*12),0)</f>
        <v>0</v>
      </c>
      <c r="BL14" s="499"/>
      <c r="BM14" s="499"/>
      <c r="BN14" s="507">
        <v>10</v>
      </c>
      <c r="BO14" s="503"/>
      <c r="BP14" s="509">
        <v>10</v>
      </c>
      <c r="BQ14" s="511">
        <v>-7.0000000000000007E-2</v>
      </c>
      <c r="BR14" s="491"/>
      <c r="BS14" s="491"/>
      <c r="BT14" s="491"/>
      <c r="BU14" s="491"/>
      <c r="BV14" s="491"/>
      <c r="BW14" s="486"/>
      <c r="BX14" s="486"/>
      <c r="BY14" s="486"/>
      <c r="BZ14" s="486"/>
      <c r="CA14" s="486"/>
      <c r="CB14" s="486"/>
      <c r="CC14" s="486"/>
      <c r="CD14" s="486"/>
      <c r="CE14" s="486"/>
      <c r="CF14" s="486"/>
      <c r="CG14" s="486"/>
      <c r="CH14" s="486"/>
      <c r="CI14" s="486"/>
      <c r="CJ14" s="486"/>
      <c r="CK14" s="486"/>
      <c r="CL14" s="486"/>
      <c r="CM14" s="486"/>
      <c r="CN14" s="486"/>
      <c r="CO14" s="486"/>
      <c r="CP14" s="486"/>
      <c r="CQ14" s="486"/>
      <c r="CR14" s="486"/>
      <c r="CS14" s="486"/>
    </row>
    <row r="15" spans="1:97" s="43" customFormat="1" ht="17.100000000000001" customHeight="1" x14ac:dyDescent="0.25">
      <c r="A15" s="486"/>
      <c r="B15" s="495" t="s">
        <v>120</v>
      </c>
      <c r="C15" s="496">
        <v>0</v>
      </c>
      <c r="D15" s="497">
        <f>IF(D$4&lt;='HIPOTESIS '!$F35*12,'HIPOTESIS '!$C35/('HIPOTESIS '!$F35*12),0)</f>
        <v>0</v>
      </c>
      <c r="E15" s="497">
        <f>IF(E$4&lt;='HIPOTESIS '!$F35*12,'HIPOTESIS '!$C35/('HIPOTESIS '!$F35*12),0)</f>
        <v>0</v>
      </c>
      <c r="F15" s="497">
        <f>IF(F$4&lt;='HIPOTESIS '!$F35*12,'HIPOTESIS '!$C35/('HIPOTESIS '!$F35*12),0)</f>
        <v>0</v>
      </c>
      <c r="G15" s="497">
        <f>IF(G$4&lt;='HIPOTESIS '!$F35*12,'HIPOTESIS '!$C35/('HIPOTESIS '!$F35*12),0)</f>
        <v>0</v>
      </c>
      <c r="H15" s="497">
        <f>IF(H$4&lt;='HIPOTESIS '!$F35*12,'HIPOTESIS '!$C35/('HIPOTESIS '!$F35*12),0)</f>
        <v>0</v>
      </c>
      <c r="I15" s="497">
        <f>IF(I$4&lt;='HIPOTESIS '!$F35*12,'HIPOTESIS '!$C35/('HIPOTESIS '!$F35*12),0)</f>
        <v>0</v>
      </c>
      <c r="J15" s="497">
        <f>IF(J$4&lt;='HIPOTESIS '!$F35*12,'HIPOTESIS '!$C35/('HIPOTESIS '!$F35*12),0)</f>
        <v>0</v>
      </c>
      <c r="K15" s="497">
        <f>IF(K$4&lt;='HIPOTESIS '!$F35*12,'HIPOTESIS '!$C35/('HIPOTESIS '!$F35*12),0)</f>
        <v>0</v>
      </c>
      <c r="L15" s="497">
        <f>IF(L$4&lt;='HIPOTESIS '!$F35*12,'HIPOTESIS '!$C35/('HIPOTESIS '!$F35*12),0)</f>
        <v>0</v>
      </c>
      <c r="M15" s="497">
        <f>IF(M$4&lt;='HIPOTESIS '!$F35*12,'HIPOTESIS '!$C35/('HIPOTESIS '!$F35*12),0)</f>
        <v>0</v>
      </c>
      <c r="N15" s="497">
        <f>IF(N$4&lt;='HIPOTESIS '!$F35*12,'HIPOTESIS '!$C35/('HIPOTESIS '!$F35*12),0)</f>
        <v>0</v>
      </c>
      <c r="O15" s="498">
        <f>IF(O$4&lt;='HIPOTESIS '!$F35*12,'HIPOTESIS '!$C35/('HIPOTESIS '!$F35*12),0)</f>
        <v>0</v>
      </c>
      <c r="P15" s="497">
        <f>IF(P$4&lt;='HIPOTESIS '!$F35*12,'HIPOTESIS '!$C35/('HIPOTESIS '!$F35*12),0)</f>
        <v>0</v>
      </c>
      <c r="Q15" s="497">
        <f>IF(Q$4&lt;='HIPOTESIS '!$F35*12,'HIPOTESIS '!$C35/('HIPOTESIS '!$F35*12),0)</f>
        <v>0</v>
      </c>
      <c r="R15" s="497">
        <f>IF(R$4&lt;='HIPOTESIS '!$F35*12,'HIPOTESIS '!$C35/('HIPOTESIS '!$F35*12),0)</f>
        <v>0</v>
      </c>
      <c r="S15" s="497">
        <f>IF(S$4&lt;='HIPOTESIS '!$F35*12,'HIPOTESIS '!$C35/('HIPOTESIS '!$F35*12),0)</f>
        <v>0</v>
      </c>
      <c r="T15" s="497">
        <f>IF(T$4&lt;='HIPOTESIS '!$F35*12,'HIPOTESIS '!$C35/('HIPOTESIS '!$F35*12),0)</f>
        <v>0</v>
      </c>
      <c r="U15" s="497">
        <f>IF(U$4&lt;='HIPOTESIS '!$F35*12,'HIPOTESIS '!$C35/('HIPOTESIS '!$F35*12),0)</f>
        <v>0</v>
      </c>
      <c r="V15" s="497">
        <f>IF(V$4&lt;='HIPOTESIS '!$F35*12,'HIPOTESIS '!$C35/('HIPOTESIS '!$F35*12),0)</f>
        <v>0</v>
      </c>
      <c r="W15" s="497">
        <f>IF(W$4&lt;='HIPOTESIS '!$F35*12,'HIPOTESIS '!$C35/('HIPOTESIS '!$F35*12),0)</f>
        <v>0</v>
      </c>
      <c r="X15" s="497">
        <f>IF(X$4&lt;='HIPOTESIS '!$F35*12,'HIPOTESIS '!$C35/('HIPOTESIS '!$F35*12),0)</f>
        <v>0</v>
      </c>
      <c r="Y15" s="497">
        <f>IF(Y$4&lt;='HIPOTESIS '!$F35*12,'HIPOTESIS '!$C35/('HIPOTESIS '!$F35*12),0)</f>
        <v>0</v>
      </c>
      <c r="Z15" s="497">
        <f>IF(Z$4&lt;='HIPOTESIS '!$F35*12,'HIPOTESIS '!$C35/('HIPOTESIS '!$F35*12),0)</f>
        <v>0</v>
      </c>
      <c r="AA15" s="498">
        <f>IF(AA$4&lt;='HIPOTESIS '!$F35*12,'HIPOTESIS '!$C35/('HIPOTESIS '!$F35*12),0)</f>
        <v>0</v>
      </c>
      <c r="AB15" s="497">
        <f>IF(AB$4&lt;='HIPOTESIS '!$F35*12,'HIPOTESIS '!$C35/('HIPOTESIS '!$F35*12),0)</f>
        <v>0</v>
      </c>
      <c r="AC15" s="497">
        <f>IF(AC$4&lt;='HIPOTESIS '!$F35*12,'HIPOTESIS '!$C35/('HIPOTESIS '!$F35*12),0)</f>
        <v>0</v>
      </c>
      <c r="AD15" s="497">
        <f>IF(AD$4&lt;='HIPOTESIS '!$F35*12,'HIPOTESIS '!$C35/('HIPOTESIS '!$F35*12),0)</f>
        <v>0</v>
      </c>
      <c r="AE15" s="497">
        <f>IF(AE$4&lt;='HIPOTESIS '!$F35*12,'HIPOTESIS '!$C35/('HIPOTESIS '!$F35*12),0)</f>
        <v>0</v>
      </c>
      <c r="AF15" s="497">
        <f>IF(AF$4&lt;='HIPOTESIS '!$F35*12,'HIPOTESIS '!$C35/('HIPOTESIS '!$F35*12),0)</f>
        <v>0</v>
      </c>
      <c r="AG15" s="497">
        <f>IF(AG$4&lt;='HIPOTESIS '!$F35*12,'HIPOTESIS '!$C35/('HIPOTESIS '!$F35*12),0)</f>
        <v>0</v>
      </c>
      <c r="AH15" s="497">
        <f>IF(AH$4&lt;='HIPOTESIS '!$F35*12,'HIPOTESIS '!$C35/('HIPOTESIS '!$F35*12),0)</f>
        <v>0</v>
      </c>
      <c r="AI15" s="497">
        <f>IF(AI$4&lt;='HIPOTESIS '!$F35*12,'HIPOTESIS '!$C35/('HIPOTESIS '!$F35*12),0)</f>
        <v>0</v>
      </c>
      <c r="AJ15" s="497">
        <f>IF(AJ$4&lt;='HIPOTESIS '!$F35*12,'HIPOTESIS '!$C35/('HIPOTESIS '!$F35*12),0)</f>
        <v>0</v>
      </c>
      <c r="AK15" s="497">
        <f>IF(AK$4&lt;='HIPOTESIS '!$F35*12,'HIPOTESIS '!$C35/('HIPOTESIS '!$F35*12),0)</f>
        <v>0</v>
      </c>
      <c r="AL15" s="497">
        <f>IF(AL$4&lt;='HIPOTESIS '!$F35*12,'HIPOTESIS '!$C35/('HIPOTESIS '!$F35*12),0)</f>
        <v>0</v>
      </c>
      <c r="AM15" s="498">
        <f>IF(AM$4&lt;='HIPOTESIS '!$F35*12,'HIPOTESIS '!$C35/('HIPOTESIS '!$F35*12),0)</f>
        <v>0</v>
      </c>
      <c r="AN15" s="497">
        <f>IF(AN$4&lt;='HIPOTESIS '!$F35*12,'HIPOTESIS '!$C35/('HIPOTESIS '!$F35*12),0)</f>
        <v>0</v>
      </c>
      <c r="AO15" s="497">
        <f>IF(AO$4&lt;='HIPOTESIS '!$F35*12,'HIPOTESIS '!$C35/('HIPOTESIS '!$F35*12),0)</f>
        <v>0</v>
      </c>
      <c r="AP15" s="497">
        <f>IF(AP$4&lt;='HIPOTESIS '!$F35*12,'HIPOTESIS '!$C35/('HIPOTESIS '!$F35*12),0)</f>
        <v>0</v>
      </c>
      <c r="AQ15" s="497">
        <f>IF(AQ$4&lt;='HIPOTESIS '!$F35*12,'HIPOTESIS '!$C35/('HIPOTESIS '!$F35*12),0)</f>
        <v>0</v>
      </c>
      <c r="AR15" s="497">
        <f>IF(AR$4&lt;='HIPOTESIS '!$F35*12,'HIPOTESIS '!$C35/('HIPOTESIS '!$F35*12),0)</f>
        <v>0</v>
      </c>
      <c r="AS15" s="497">
        <f>IF(AS$4&lt;='HIPOTESIS '!$F35*12,'HIPOTESIS '!$C35/('HIPOTESIS '!$F35*12),0)</f>
        <v>0</v>
      </c>
      <c r="AT15" s="497">
        <f>IF(AT$4&lt;='HIPOTESIS '!$F35*12,'HIPOTESIS '!$C35/('HIPOTESIS '!$F35*12),0)</f>
        <v>0</v>
      </c>
      <c r="AU15" s="497">
        <f>IF(AU$4&lt;='HIPOTESIS '!$F35*12,'HIPOTESIS '!$C35/('HIPOTESIS '!$F35*12),0)</f>
        <v>0</v>
      </c>
      <c r="AV15" s="497">
        <f>IF(AV$4&lt;='HIPOTESIS '!$F35*12,'HIPOTESIS '!$C35/('HIPOTESIS '!$F35*12),0)</f>
        <v>0</v>
      </c>
      <c r="AW15" s="497">
        <f>IF(AW$4&lt;='HIPOTESIS '!$F35*12,'HIPOTESIS '!$C35/('HIPOTESIS '!$F35*12),0)</f>
        <v>0</v>
      </c>
      <c r="AX15" s="497">
        <f>IF(AX$4&lt;='HIPOTESIS '!$F35*12,'HIPOTESIS '!$C35/('HIPOTESIS '!$F35*12),0)</f>
        <v>0</v>
      </c>
      <c r="AY15" s="498">
        <f>IF(AY$4&lt;='HIPOTESIS '!$F35*12,'HIPOTESIS '!$C35/('HIPOTESIS '!$F35*12),0)</f>
        <v>0</v>
      </c>
      <c r="AZ15" s="497">
        <f>IF(AZ$4&lt;='HIPOTESIS '!$F35*12,'HIPOTESIS '!$C35/('HIPOTESIS '!$F35*12),0)</f>
        <v>0</v>
      </c>
      <c r="BA15" s="497">
        <f>IF(BA$4&lt;='HIPOTESIS '!$F35*12,'HIPOTESIS '!$C35/('HIPOTESIS '!$F35*12),0)</f>
        <v>0</v>
      </c>
      <c r="BB15" s="497">
        <f>IF(BB$4&lt;='HIPOTESIS '!$F35*12,'HIPOTESIS '!$C35/('HIPOTESIS '!$F35*12),0)</f>
        <v>0</v>
      </c>
      <c r="BC15" s="497">
        <f>IF(BC$4&lt;='HIPOTESIS '!$F35*12,'HIPOTESIS '!$C35/('HIPOTESIS '!$F35*12),0)</f>
        <v>0</v>
      </c>
      <c r="BD15" s="497">
        <f>IF(BD$4&lt;='HIPOTESIS '!$F35*12,'HIPOTESIS '!$C35/('HIPOTESIS '!$F35*12),0)</f>
        <v>0</v>
      </c>
      <c r="BE15" s="497">
        <f>IF(BE$4&lt;='HIPOTESIS '!$F35*12,'HIPOTESIS '!$C35/('HIPOTESIS '!$F35*12),0)</f>
        <v>0</v>
      </c>
      <c r="BF15" s="497">
        <f>IF(BF$4&lt;='HIPOTESIS '!$F35*12,'HIPOTESIS '!$C35/('HIPOTESIS '!$F35*12),0)</f>
        <v>0</v>
      </c>
      <c r="BG15" s="497">
        <f>IF(BG$4&lt;='HIPOTESIS '!$F35*12,'HIPOTESIS '!$C35/('HIPOTESIS '!$F35*12),0)</f>
        <v>0</v>
      </c>
      <c r="BH15" s="497">
        <f>IF(BH$4&lt;='HIPOTESIS '!$F35*12,'HIPOTESIS '!$C35/('HIPOTESIS '!$F35*12),0)</f>
        <v>0</v>
      </c>
      <c r="BI15" s="497">
        <f>IF(BI$4&lt;='HIPOTESIS '!$F35*12,'HIPOTESIS '!$C35/('HIPOTESIS '!$F35*12),0)</f>
        <v>0</v>
      </c>
      <c r="BJ15" s="497">
        <f>IF(BJ$4&lt;='HIPOTESIS '!$F35*12,'HIPOTESIS '!$C35/('HIPOTESIS '!$F35*12),0)</f>
        <v>0</v>
      </c>
      <c r="BK15" s="498">
        <f>IF(BK$4&lt;='HIPOTESIS '!$F35*12,'HIPOTESIS '!$C35/('HIPOTESIS '!$F35*12),0)</f>
        <v>0</v>
      </c>
      <c r="BL15" s="499"/>
      <c r="BM15" s="499"/>
      <c r="BN15" s="507">
        <v>12</v>
      </c>
      <c r="BO15" s="503"/>
      <c r="BP15" s="509">
        <v>11</v>
      </c>
      <c r="BQ15" s="511">
        <v>-0.06</v>
      </c>
      <c r="BR15" s="491"/>
      <c r="BS15" s="491"/>
      <c r="BT15" s="491"/>
      <c r="BU15" s="491"/>
      <c r="BV15" s="491"/>
      <c r="BW15" s="486"/>
      <c r="BX15" s="486"/>
      <c r="BY15" s="486"/>
      <c r="BZ15" s="486"/>
      <c r="CA15" s="486"/>
      <c r="CB15" s="486"/>
      <c r="CC15" s="486"/>
      <c r="CD15" s="486"/>
      <c r="CE15" s="486"/>
      <c r="CF15" s="486"/>
      <c r="CG15" s="486"/>
      <c r="CH15" s="486"/>
      <c r="CI15" s="486"/>
      <c r="CJ15" s="486"/>
      <c r="CK15" s="486"/>
      <c r="CL15" s="486"/>
      <c r="CM15" s="486"/>
      <c r="CN15" s="486"/>
      <c r="CO15" s="486"/>
      <c r="CP15" s="486"/>
      <c r="CQ15" s="486"/>
      <c r="CR15" s="486"/>
      <c r="CS15" s="486"/>
    </row>
    <row r="16" spans="1:97" s="43" customFormat="1" ht="17.100000000000001" customHeight="1" x14ac:dyDescent="0.25">
      <c r="A16" s="486"/>
      <c r="B16" s="495" t="s">
        <v>121</v>
      </c>
      <c r="C16" s="496">
        <v>0</v>
      </c>
      <c r="D16" s="497">
        <f>IF(D$4&lt;='HIPOTESIS '!$F36*12,'HIPOTESIS '!$C36/('HIPOTESIS '!$F36*12),0)</f>
        <v>0</v>
      </c>
      <c r="E16" s="497">
        <f>IF(E$4&lt;='HIPOTESIS '!$F36*12,'HIPOTESIS '!$C36/('HIPOTESIS '!$F36*12),0)</f>
        <v>0</v>
      </c>
      <c r="F16" s="497">
        <f>IF(F$4&lt;='HIPOTESIS '!$F36*12,'HIPOTESIS '!$C36/('HIPOTESIS '!$F36*12),0)</f>
        <v>0</v>
      </c>
      <c r="G16" s="497">
        <f>IF(G$4&lt;='HIPOTESIS '!$F36*12,'HIPOTESIS '!$C36/('HIPOTESIS '!$F36*12),0)</f>
        <v>0</v>
      </c>
      <c r="H16" s="497">
        <f>IF(H$4&lt;='HIPOTESIS '!$F36*12,'HIPOTESIS '!$C36/('HIPOTESIS '!$F36*12),0)</f>
        <v>0</v>
      </c>
      <c r="I16" s="497">
        <f>IF(I$4&lt;='HIPOTESIS '!$F36*12,'HIPOTESIS '!$C36/('HIPOTESIS '!$F36*12),0)</f>
        <v>0</v>
      </c>
      <c r="J16" s="497">
        <f>IF(J$4&lt;='HIPOTESIS '!$F36*12,'HIPOTESIS '!$C36/('HIPOTESIS '!$F36*12),0)</f>
        <v>0</v>
      </c>
      <c r="K16" s="497">
        <f>IF(K$4&lt;='HIPOTESIS '!$F36*12,'HIPOTESIS '!$C36/('HIPOTESIS '!$F36*12),0)</f>
        <v>0</v>
      </c>
      <c r="L16" s="497">
        <f>IF(L$4&lt;='HIPOTESIS '!$F36*12,'HIPOTESIS '!$C36/('HIPOTESIS '!$F36*12),0)</f>
        <v>0</v>
      </c>
      <c r="M16" s="497">
        <f>IF(M$4&lt;='HIPOTESIS '!$F36*12,'HIPOTESIS '!$C36/('HIPOTESIS '!$F36*12),0)</f>
        <v>0</v>
      </c>
      <c r="N16" s="497">
        <f>IF(N$4&lt;='HIPOTESIS '!$F36*12,'HIPOTESIS '!$C36/('HIPOTESIS '!$F36*12),0)</f>
        <v>0</v>
      </c>
      <c r="O16" s="498">
        <f>IF(O$4&lt;='HIPOTESIS '!$F36*12,'HIPOTESIS '!$C36/('HIPOTESIS '!$F36*12),0)</f>
        <v>0</v>
      </c>
      <c r="P16" s="497">
        <f>IF(P$4&lt;='HIPOTESIS '!$F36*12,'HIPOTESIS '!$C36/('HIPOTESIS '!$F36*12),0)</f>
        <v>0</v>
      </c>
      <c r="Q16" s="497">
        <f>IF(Q$4&lt;='HIPOTESIS '!$F36*12,'HIPOTESIS '!$C36/('HIPOTESIS '!$F36*12),0)</f>
        <v>0</v>
      </c>
      <c r="R16" s="497">
        <f>IF(R$4&lt;='HIPOTESIS '!$F36*12,'HIPOTESIS '!$C36/('HIPOTESIS '!$F36*12),0)</f>
        <v>0</v>
      </c>
      <c r="S16" s="497">
        <f>IF(S$4&lt;='HIPOTESIS '!$F36*12,'HIPOTESIS '!$C36/('HIPOTESIS '!$F36*12),0)</f>
        <v>0</v>
      </c>
      <c r="T16" s="497">
        <f>IF(T$4&lt;='HIPOTESIS '!$F36*12,'HIPOTESIS '!$C36/('HIPOTESIS '!$F36*12),0)</f>
        <v>0</v>
      </c>
      <c r="U16" s="497">
        <f>IF(U$4&lt;='HIPOTESIS '!$F36*12,'HIPOTESIS '!$C36/('HIPOTESIS '!$F36*12),0)</f>
        <v>0</v>
      </c>
      <c r="V16" s="497">
        <f>IF(V$4&lt;='HIPOTESIS '!$F36*12,'HIPOTESIS '!$C36/('HIPOTESIS '!$F36*12),0)</f>
        <v>0</v>
      </c>
      <c r="W16" s="497">
        <f>IF(W$4&lt;='HIPOTESIS '!$F36*12,'HIPOTESIS '!$C36/('HIPOTESIS '!$F36*12),0)</f>
        <v>0</v>
      </c>
      <c r="X16" s="497">
        <f>IF(X$4&lt;='HIPOTESIS '!$F36*12,'HIPOTESIS '!$C36/('HIPOTESIS '!$F36*12),0)</f>
        <v>0</v>
      </c>
      <c r="Y16" s="497">
        <f>IF(Y$4&lt;='HIPOTESIS '!$F36*12,'HIPOTESIS '!$C36/('HIPOTESIS '!$F36*12),0)</f>
        <v>0</v>
      </c>
      <c r="Z16" s="497">
        <f>IF(Z$4&lt;='HIPOTESIS '!$F36*12,'HIPOTESIS '!$C36/('HIPOTESIS '!$F36*12),0)</f>
        <v>0</v>
      </c>
      <c r="AA16" s="498">
        <f>IF(AA$4&lt;='HIPOTESIS '!$F36*12,'HIPOTESIS '!$C36/('HIPOTESIS '!$F36*12),0)</f>
        <v>0</v>
      </c>
      <c r="AB16" s="497">
        <f>IF(AB$4&lt;='HIPOTESIS '!$F36*12,'HIPOTESIS '!$C36/('HIPOTESIS '!$F36*12),0)</f>
        <v>0</v>
      </c>
      <c r="AC16" s="497">
        <f>IF(AC$4&lt;='HIPOTESIS '!$F36*12,'HIPOTESIS '!$C36/('HIPOTESIS '!$F36*12),0)</f>
        <v>0</v>
      </c>
      <c r="AD16" s="497">
        <f>IF(AD$4&lt;='HIPOTESIS '!$F36*12,'HIPOTESIS '!$C36/('HIPOTESIS '!$F36*12),0)</f>
        <v>0</v>
      </c>
      <c r="AE16" s="497">
        <f>IF(AE$4&lt;='HIPOTESIS '!$F36*12,'HIPOTESIS '!$C36/('HIPOTESIS '!$F36*12),0)</f>
        <v>0</v>
      </c>
      <c r="AF16" s="497">
        <f>IF(AF$4&lt;='HIPOTESIS '!$F36*12,'HIPOTESIS '!$C36/('HIPOTESIS '!$F36*12),0)</f>
        <v>0</v>
      </c>
      <c r="AG16" s="497">
        <f>IF(AG$4&lt;='HIPOTESIS '!$F36*12,'HIPOTESIS '!$C36/('HIPOTESIS '!$F36*12),0)</f>
        <v>0</v>
      </c>
      <c r="AH16" s="497">
        <f>IF(AH$4&lt;='HIPOTESIS '!$F36*12,'HIPOTESIS '!$C36/('HIPOTESIS '!$F36*12),0)</f>
        <v>0</v>
      </c>
      <c r="AI16" s="497">
        <f>IF(AI$4&lt;='HIPOTESIS '!$F36*12,'HIPOTESIS '!$C36/('HIPOTESIS '!$F36*12),0)</f>
        <v>0</v>
      </c>
      <c r="AJ16" s="497">
        <f>IF(AJ$4&lt;='HIPOTESIS '!$F36*12,'HIPOTESIS '!$C36/('HIPOTESIS '!$F36*12),0)</f>
        <v>0</v>
      </c>
      <c r="AK16" s="497">
        <f>IF(AK$4&lt;='HIPOTESIS '!$F36*12,'HIPOTESIS '!$C36/('HIPOTESIS '!$F36*12),0)</f>
        <v>0</v>
      </c>
      <c r="AL16" s="497">
        <f>IF(AL$4&lt;='HIPOTESIS '!$F36*12,'HIPOTESIS '!$C36/('HIPOTESIS '!$F36*12),0)</f>
        <v>0</v>
      </c>
      <c r="AM16" s="498">
        <f>IF(AM$4&lt;='HIPOTESIS '!$F36*12,'HIPOTESIS '!$C36/('HIPOTESIS '!$F36*12),0)</f>
        <v>0</v>
      </c>
      <c r="AN16" s="497">
        <f>IF(AN$4&lt;='HIPOTESIS '!$F36*12,'HIPOTESIS '!$C36/('HIPOTESIS '!$F36*12),0)</f>
        <v>0</v>
      </c>
      <c r="AO16" s="497">
        <f>IF(AO$4&lt;='HIPOTESIS '!$F36*12,'HIPOTESIS '!$C36/('HIPOTESIS '!$F36*12),0)</f>
        <v>0</v>
      </c>
      <c r="AP16" s="497">
        <f>IF(AP$4&lt;='HIPOTESIS '!$F36*12,'HIPOTESIS '!$C36/('HIPOTESIS '!$F36*12),0)</f>
        <v>0</v>
      </c>
      <c r="AQ16" s="497">
        <f>IF(AQ$4&lt;='HIPOTESIS '!$F36*12,'HIPOTESIS '!$C36/('HIPOTESIS '!$F36*12),0)</f>
        <v>0</v>
      </c>
      <c r="AR16" s="497">
        <f>IF(AR$4&lt;='HIPOTESIS '!$F36*12,'HIPOTESIS '!$C36/('HIPOTESIS '!$F36*12),0)</f>
        <v>0</v>
      </c>
      <c r="AS16" s="497">
        <f>IF(AS$4&lt;='HIPOTESIS '!$F36*12,'HIPOTESIS '!$C36/('HIPOTESIS '!$F36*12),0)</f>
        <v>0</v>
      </c>
      <c r="AT16" s="497">
        <f>IF(AT$4&lt;='HIPOTESIS '!$F36*12,'HIPOTESIS '!$C36/('HIPOTESIS '!$F36*12),0)</f>
        <v>0</v>
      </c>
      <c r="AU16" s="497">
        <f>IF(AU$4&lt;='HIPOTESIS '!$F36*12,'HIPOTESIS '!$C36/('HIPOTESIS '!$F36*12),0)</f>
        <v>0</v>
      </c>
      <c r="AV16" s="497">
        <f>IF(AV$4&lt;='HIPOTESIS '!$F36*12,'HIPOTESIS '!$C36/('HIPOTESIS '!$F36*12),0)</f>
        <v>0</v>
      </c>
      <c r="AW16" s="497">
        <f>IF(AW$4&lt;='HIPOTESIS '!$F36*12,'HIPOTESIS '!$C36/('HIPOTESIS '!$F36*12),0)</f>
        <v>0</v>
      </c>
      <c r="AX16" s="497">
        <f>IF(AX$4&lt;='HIPOTESIS '!$F36*12,'HIPOTESIS '!$C36/('HIPOTESIS '!$F36*12),0)</f>
        <v>0</v>
      </c>
      <c r="AY16" s="498">
        <f>IF(AY$4&lt;='HIPOTESIS '!$F36*12,'HIPOTESIS '!$C36/('HIPOTESIS '!$F36*12),0)</f>
        <v>0</v>
      </c>
      <c r="AZ16" s="497">
        <f>IF(AZ$4&lt;='HIPOTESIS '!$F36*12,'HIPOTESIS '!$C36/('HIPOTESIS '!$F36*12),0)</f>
        <v>0</v>
      </c>
      <c r="BA16" s="497">
        <f>IF(BA$4&lt;='HIPOTESIS '!$F36*12,'HIPOTESIS '!$C36/('HIPOTESIS '!$F36*12),0)</f>
        <v>0</v>
      </c>
      <c r="BB16" s="497">
        <f>IF(BB$4&lt;='HIPOTESIS '!$F36*12,'HIPOTESIS '!$C36/('HIPOTESIS '!$F36*12),0)</f>
        <v>0</v>
      </c>
      <c r="BC16" s="497">
        <f>IF(BC$4&lt;='HIPOTESIS '!$F36*12,'HIPOTESIS '!$C36/('HIPOTESIS '!$F36*12),0)</f>
        <v>0</v>
      </c>
      <c r="BD16" s="497">
        <f>IF(BD$4&lt;='HIPOTESIS '!$F36*12,'HIPOTESIS '!$C36/('HIPOTESIS '!$F36*12),0)</f>
        <v>0</v>
      </c>
      <c r="BE16" s="497">
        <f>IF(BE$4&lt;='HIPOTESIS '!$F36*12,'HIPOTESIS '!$C36/('HIPOTESIS '!$F36*12),0)</f>
        <v>0</v>
      </c>
      <c r="BF16" s="497">
        <f>IF(BF$4&lt;='HIPOTESIS '!$F36*12,'HIPOTESIS '!$C36/('HIPOTESIS '!$F36*12),0)</f>
        <v>0</v>
      </c>
      <c r="BG16" s="497">
        <f>IF(BG$4&lt;='HIPOTESIS '!$F36*12,'HIPOTESIS '!$C36/('HIPOTESIS '!$F36*12),0)</f>
        <v>0</v>
      </c>
      <c r="BH16" s="497">
        <f>IF(BH$4&lt;='HIPOTESIS '!$F36*12,'HIPOTESIS '!$C36/('HIPOTESIS '!$F36*12),0)</f>
        <v>0</v>
      </c>
      <c r="BI16" s="497">
        <f>IF(BI$4&lt;='HIPOTESIS '!$F36*12,'HIPOTESIS '!$C36/('HIPOTESIS '!$F36*12),0)</f>
        <v>0</v>
      </c>
      <c r="BJ16" s="497">
        <f>IF(BJ$4&lt;='HIPOTESIS '!$F36*12,'HIPOTESIS '!$C36/('HIPOTESIS '!$F36*12),0)</f>
        <v>0</v>
      </c>
      <c r="BK16" s="498">
        <f>IF(BK$4&lt;='HIPOTESIS '!$F36*12,'HIPOTESIS '!$C36/('HIPOTESIS '!$F36*12),0)</f>
        <v>0</v>
      </c>
      <c r="BL16" s="499"/>
      <c r="BM16" s="499"/>
      <c r="BN16" s="507">
        <v>14</v>
      </c>
      <c r="BO16" s="503"/>
      <c r="BP16" s="509">
        <v>12</v>
      </c>
      <c r="BQ16" s="511">
        <v>-0.05</v>
      </c>
      <c r="BR16" s="491"/>
      <c r="BS16" s="491"/>
      <c r="BT16" s="491"/>
      <c r="BU16" s="491"/>
      <c r="BV16" s="491"/>
      <c r="BW16" s="486"/>
      <c r="BX16" s="486"/>
      <c r="BY16" s="486"/>
      <c r="BZ16" s="486"/>
      <c r="CA16" s="486"/>
      <c r="CB16" s="486"/>
      <c r="CC16" s="486"/>
      <c r="CD16" s="486"/>
      <c r="CE16" s="486"/>
      <c r="CF16" s="486"/>
      <c r="CG16" s="486"/>
      <c r="CH16" s="486"/>
      <c r="CI16" s="486"/>
      <c r="CJ16" s="486"/>
      <c r="CK16" s="486"/>
      <c r="CL16" s="486"/>
      <c r="CM16" s="486"/>
      <c r="CN16" s="486"/>
      <c r="CO16" s="486"/>
      <c r="CP16" s="486"/>
      <c r="CQ16" s="486"/>
      <c r="CR16" s="486"/>
      <c r="CS16" s="486"/>
    </row>
    <row r="17" spans="1:97" s="43" customFormat="1" ht="17.100000000000001" customHeight="1" x14ac:dyDescent="0.25">
      <c r="A17" s="486"/>
      <c r="B17" s="495" t="s">
        <v>320</v>
      </c>
      <c r="C17" s="504">
        <v>0</v>
      </c>
      <c r="D17" s="505">
        <f>IF(D$4&lt;='HIPOTESIS '!$F37*12,'HIPOTESIS '!$C37/('HIPOTESIS '!$F37*12),0)</f>
        <v>0</v>
      </c>
      <c r="E17" s="505">
        <f>IF(E$4&lt;='HIPOTESIS '!$F37*12,'HIPOTESIS '!$C37/('HIPOTESIS '!$F37*12),0)</f>
        <v>0</v>
      </c>
      <c r="F17" s="505">
        <f>IF(F$4&lt;='HIPOTESIS '!$F37*12,'HIPOTESIS '!$C37/('HIPOTESIS '!$F37*12),0)</f>
        <v>0</v>
      </c>
      <c r="G17" s="505">
        <f>IF(G$4&lt;='HIPOTESIS '!$F37*12,'HIPOTESIS '!$C37/('HIPOTESIS '!$F37*12),0)</f>
        <v>0</v>
      </c>
      <c r="H17" s="505">
        <f>IF(H$4&lt;='HIPOTESIS '!$F37*12,'HIPOTESIS '!$C37/('HIPOTESIS '!$F37*12),0)</f>
        <v>0</v>
      </c>
      <c r="I17" s="505">
        <f>IF(I$4&lt;='HIPOTESIS '!$F37*12,'HIPOTESIS '!$C37/('HIPOTESIS '!$F37*12),0)</f>
        <v>0</v>
      </c>
      <c r="J17" s="505">
        <f>IF(J$4&lt;='HIPOTESIS '!$F37*12,'HIPOTESIS '!$C37/('HIPOTESIS '!$F37*12),0)</f>
        <v>0</v>
      </c>
      <c r="K17" s="505">
        <f>IF(K$4&lt;='HIPOTESIS '!$F37*12,'HIPOTESIS '!$C37/('HIPOTESIS '!$F37*12),0)</f>
        <v>0</v>
      </c>
      <c r="L17" s="505">
        <f>IF(L$4&lt;='HIPOTESIS '!$F37*12,'HIPOTESIS '!$C37/('HIPOTESIS '!$F37*12),0)</f>
        <v>0</v>
      </c>
      <c r="M17" s="505">
        <f>IF(M$4&lt;='HIPOTESIS '!$F37*12,'HIPOTESIS '!$C37/('HIPOTESIS '!$F37*12),0)</f>
        <v>0</v>
      </c>
      <c r="N17" s="505">
        <f>IF(N$4&lt;='HIPOTESIS '!$F37*12,'HIPOTESIS '!$C37/('HIPOTESIS '!$F37*12),0)</f>
        <v>0</v>
      </c>
      <c r="O17" s="506">
        <f>IF(O$4&lt;='HIPOTESIS '!$F37*12,'HIPOTESIS '!$C37/('HIPOTESIS '!$F37*12),0)</f>
        <v>0</v>
      </c>
      <c r="P17" s="505">
        <f>IF(P$4&lt;='HIPOTESIS '!$F37*12,'HIPOTESIS '!$C37/('HIPOTESIS '!$F37*12),0)</f>
        <v>0</v>
      </c>
      <c r="Q17" s="505">
        <f>IF(Q$4&lt;='HIPOTESIS '!$F37*12,'HIPOTESIS '!$C37/('HIPOTESIS '!$F37*12),0)</f>
        <v>0</v>
      </c>
      <c r="R17" s="505">
        <f>IF(R$4&lt;='HIPOTESIS '!$F37*12,'HIPOTESIS '!$C37/('HIPOTESIS '!$F37*12),0)</f>
        <v>0</v>
      </c>
      <c r="S17" s="505">
        <f>IF(S$4&lt;='HIPOTESIS '!$F37*12,'HIPOTESIS '!$C37/('HIPOTESIS '!$F37*12),0)</f>
        <v>0</v>
      </c>
      <c r="T17" s="505">
        <f>IF(T$4&lt;='HIPOTESIS '!$F37*12,'HIPOTESIS '!$C37/('HIPOTESIS '!$F37*12),0)</f>
        <v>0</v>
      </c>
      <c r="U17" s="505">
        <f>IF(U$4&lt;='HIPOTESIS '!$F37*12,'HIPOTESIS '!$C37/('HIPOTESIS '!$F37*12),0)</f>
        <v>0</v>
      </c>
      <c r="V17" s="505">
        <f>IF(V$4&lt;='HIPOTESIS '!$F37*12,'HIPOTESIS '!$C37/('HIPOTESIS '!$F37*12),0)</f>
        <v>0</v>
      </c>
      <c r="W17" s="505">
        <f>IF(W$4&lt;='HIPOTESIS '!$F37*12,'HIPOTESIS '!$C37/('HIPOTESIS '!$F37*12),0)</f>
        <v>0</v>
      </c>
      <c r="X17" s="505">
        <f>IF(X$4&lt;='HIPOTESIS '!$F37*12,'HIPOTESIS '!$C37/('HIPOTESIS '!$F37*12),0)</f>
        <v>0</v>
      </c>
      <c r="Y17" s="505">
        <f>IF(Y$4&lt;='HIPOTESIS '!$F37*12,'HIPOTESIS '!$C37/('HIPOTESIS '!$F37*12),0)</f>
        <v>0</v>
      </c>
      <c r="Z17" s="505">
        <f>IF(Z$4&lt;='HIPOTESIS '!$F37*12,'HIPOTESIS '!$C37/('HIPOTESIS '!$F37*12),0)</f>
        <v>0</v>
      </c>
      <c r="AA17" s="506">
        <f>IF(AA$4&lt;='HIPOTESIS '!$F37*12,'HIPOTESIS '!$C37/('HIPOTESIS '!$F37*12),0)</f>
        <v>0</v>
      </c>
      <c r="AB17" s="505">
        <f>IF(AB$4&lt;='HIPOTESIS '!$F37*12,'HIPOTESIS '!$C37/('HIPOTESIS '!$F37*12),0)</f>
        <v>0</v>
      </c>
      <c r="AC17" s="505">
        <f>IF(AC$4&lt;='HIPOTESIS '!$F37*12,'HIPOTESIS '!$C37/('HIPOTESIS '!$F37*12),0)</f>
        <v>0</v>
      </c>
      <c r="AD17" s="505">
        <f>IF(AD$4&lt;='HIPOTESIS '!$F37*12,'HIPOTESIS '!$C37/('HIPOTESIS '!$F37*12),0)</f>
        <v>0</v>
      </c>
      <c r="AE17" s="505">
        <f>IF(AE$4&lt;='HIPOTESIS '!$F37*12,'HIPOTESIS '!$C37/('HIPOTESIS '!$F37*12),0)</f>
        <v>0</v>
      </c>
      <c r="AF17" s="505">
        <f>IF(AF$4&lt;='HIPOTESIS '!$F37*12,'HIPOTESIS '!$C37/('HIPOTESIS '!$F37*12),0)</f>
        <v>0</v>
      </c>
      <c r="AG17" s="505">
        <f>IF(AG$4&lt;='HIPOTESIS '!$F37*12,'HIPOTESIS '!$C37/('HIPOTESIS '!$F37*12),0)</f>
        <v>0</v>
      </c>
      <c r="AH17" s="505">
        <f>IF(AH$4&lt;='HIPOTESIS '!$F37*12,'HIPOTESIS '!$C37/('HIPOTESIS '!$F37*12),0)</f>
        <v>0</v>
      </c>
      <c r="AI17" s="505">
        <f>IF(AI$4&lt;='HIPOTESIS '!$F37*12,'HIPOTESIS '!$C37/('HIPOTESIS '!$F37*12),0)</f>
        <v>0</v>
      </c>
      <c r="AJ17" s="505">
        <f>IF(AJ$4&lt;='HIPOTESIS '!$F37*12,'HIPOTESIS '!$C37/('HIPOTESIS '!$F37*12),0)</f>
        <v>0</v>
      </c>
      <c r="AK17" s="505">
        <f>IF(AK$4&lt;='HIPOTESIS '!$F37*12,'HIPOTESIS '!$C37/('HIPOTESIS '!$F37*12),0)</f>
        <v>0</v>
      </c>
      <c r="AL17" s="505">
        <f>IF(AL$4&lt;='HIPOTESIS '!$F37*12,'HIPOTESIS '!$C37/('HIPOTESIS '!$F37*12),0)</f>
        <v>0</v>
      </c>
      <c r="AM17" s="506">
        <f>IF(AM$4&lt;='HIPOTESIS '!$F37*12,'HIPOTESIS '!$C37/('HIPOTESIS '!$F37*12),0)</f>
        <v>0</v>
      </c>
      <c r="AN17" s="505">
        <f>IF(AN$4&lt;='HIPOTESIS '!$F37*12,'HIPOTESIS '!$C37/('HIPOTESIS '!$F37*12),0)</f>
        <v>0</v>
      </c>
      <c r="AO17" s="505">
        <f>IF(AO$4&lt;='HIPOTESIS '!$F37*12,'HIPOTESIS '!$C37/('HIPOTESIS '!$F37*12),0)</f>
        <v>0</v>
      </c>
      <c r="AP17" s="505">
        <f>IF(AP$4&lt;='HIPOTESIS '!$F37*12,'HIPOTESIS '!$C37/('HIPOTESIS '!$F37*12),0)</f>
        <v>0</v>
      </c>
      <c r="AQ17" s="505">
        <f>IF(AQ$4&lt;='HIPOTESIS '!$F37*12,'HIPOTESIS '!$C37/('HIPOTESIS '!$F37*12),0)</f>
        <v>0</v>
      </c>
      <c r="AR17" s="505">
        <f>IF(AR$4&lt;='HIPOTESIS '!$F37*12,'HIPOTESIS '!$C37/('HIPOTESIS '!$F37*12),0)</f>
        <v>0</v>
      </c>
      <c r="AS17" s="505">
        <f>IF(AS$4&lt;='HIPOTESIS '!$F37*12,'HIPOTESIS '!$C37/('HIPOTESIS '!$F37*12),0)</f>
        <v>0</v>
      </c>
      <c r="AT17" s="505">
        <f>IF(AT$4&lt;='HIPOTESIS '!$F37*12,'HIPOTESIS '!$C37/('HIPOTESIS '!$F37*12),0)</f>
        <v>0</v>
      </c>
      <c r="AU17" s="505">
        <f>IF(AU$4&lt;='HIPOTESIS '!$F37*12,'HIPOTESIS '!$C37/('HIPOTESIS '!$F37*12),0)</f>
        <v>0</v>
      </c>
      <c r="AV17" s="505">
        <f>IF(AV$4&lt;='HIPOTESIS '!$F37*12,'HIPOTESIS '!$C37/('HIPOTESIS '!$F37*12),0)</f>
        <v>0</v>
      </c>
      <c r="AW17" s="505">
        <f>IF(AW$4&lt;='HIPOTESIS '!$F37*12,'HIPOTESIS '!$C37/('HIPOTESIS '!$F37*12),0)</f>
        <v>0</v>
      </c>
      <c r="AX17" s="505">
        <f>IF(AX$4&lt;='HIPOTESIS '!$F37*12,'HIPOTESIS '!$C37/('HIPOTESIS '!$F37*12),0)</f>
        <v>0</v>
      </c>
      <c r="AY17" s="506">
        <f>IF(AY$4&lt;='HIPOTESIS '!$F37*12,'HIPOTESIS '!$C37/('HIPOTESIS '!$F37*12),0)</f>
        <v>0</v>
      </c>
      <c r="AZ17" s="505">
        <f>IF(AZ$4&lt;='HIPOTESIS '!$F37*12,'HIPOTESIS '!$C37/('HIPOTESIS '!$F37*12),0)</f>
        <v>0</v>
      </c>
      <c r="BA17" s="505">
        <f>IF(BA$4&lt;='HIPOTESIS '!$F37*12,'HIPOTESIS '!$C37/('HIPOTESIS '!$F37*12),0)</f>
        <v>0</v>
      </c>
      <c r="BB17" s="505">
        <f>IF(BB$4&lt;='HIPOTESIS '!$F37*12,'HIPOTESIS '!$C37/('HIPOTESIS '!$F37*12),0)</f>
        <v>0</v>
      </c>
      <c r="BC17" s="505">
        <f>IF(BC$4&lt;='HIPOTESIS '!$F37*12,'HIPOTESIS '!$C37/('HIPOTESIS '!$F37*12),0)</f>
        <v>0</v>
      </c>
      <c r="BD17" s="505">
        <f>IF(BD$4&lt;='HIPOTESIS '!$F37*12,'HIPOTESIS '!$C37/('HIPOTESIS '!$F37*12),0)</f>
        <v>0</v>
      </c>
      <c r="BE17" s="505">
        <f>IF(BE$4&lt;='HIPOTESIS '!$F37*12,'HIPOTESIS '!$C37/('HIPOTESIS '!$F37*12),0)</f>
        <v>0</v>
      </c>
      <c r="BF17" s="505">
        <f>IF(BF$4&lt;='HIPOTESIS '!$F37*12,'HIPOTESIS '!$C37/('HIPOTESIS '!$F37*12),0)</f>
        <v>0</v>
      </c>
      <c r="BG17" s="505">
        <f>IF(BG$4&lt;='HIPOTESIS '!$F37*12,'HIPOTESIS '!$C37/('HIPOTESIS '!$F37*12),0)</f>
        <v>0</v>
      </c>
      <c r="BH17" s="505">
        <f>IF(BH$4&lt;='HIPOTESIS '!$F37*12,'HIPOTESIS '!$C37/('HIPOTESIS '!$F37*12),0)</f>
        <v>0</v>
      </c>
      <c r="BI17" s="505">
        <f>IF(BI$4&lt;='HIPOTESIS '!$F37*12,'HIPOTESIS '!$C37/('HIPOTESIS '!$F37*12),0)</f>
        <v>0</v>
      </c>
      <c r="BJ17" s="505">
        <f>IF(BJ$4&lt;='HIPOTESIS '!$F37*12,'HIPOTESIS '!$C37/('HIPOTESIS '!$F37*12),0)</f>
        <v>0</v>
      </c>
      <c r="BK17" s="506">
        <f>IF(BK$4&lt;='HIPOTESIS '!$F37*12,'HIPOTESIS '!$C37/('HIPOTESIS '!$F37*12),0)</f>
        <v>0</v>
      </c>
      <c r="BL17" s="499"/>
      <c r="BM17" s="499"/>
      <c r="BN17" s="507">
        <v>16</v>
      </c>
      <c r="BO17" s="503"/>
      <c r="BP17" s="509"/>
      <c r="BQ17" s="511">
        <v>-0.04</v>
      </c>
      <c r="BR17" s="491"/>
      <c r="BS17" s="491"/>
      <c r="BT17" s="491"/>
      <c r="BU17" s="491"/>
      <c r="BV17" s="491"/>
      <c r="BW17" s="486"/>
      <c r="BX17" s="486"/>
      <c r="BY17" s="486"/>
      <c r="BZ17" s="486"/>
      <c r="CA17" s="486"/>
      <c r="CB17" s="486"/>
      <c r="CC17" s="486"/>
      <c r="CD17" s="486"/>
      <c r="CE17" s="486"/>
      <c r="CF17" s="486"/>
      <c r="CG17" s="486"/>
      <c r="CH17" s="486"/>
      <c r="CI17" s="486"/>
      <c r="CJ17" s="486"/>
      <c r="CK17" s="486"/>
      <c r="CL17" s="486"/>
      <c r="CM17" s="486"/>
      <c r="CN17" s="486"/>
      <c r="CO17" s="486"/>
      <c r="CP17" s="486"/>
      <c r="CQ17" s="486"/>
      <c r="CR17" s="486"/>
      <c r="CS17" s="486"/>
    </row>
    <row r="18" spans="1:97" s="2" customFormat="1" ht="17.100000000000001" customHeight="1" x14ac:dyDescent="0.25">
      <c r="A18" s="138"/>
      <c r="B18" s="512" t="s">
        <v>321</v>
      </c>
      <c r="C18" s="513"/>
      <c r="D18" s="489"/>
      <c r="E18" s="514"/>
      <c r="F18" s="514"/>
      <c r="G18" s="514"/>
      <c r="H18" s="514"/>
      <c r="I18" s="514"/>
      <c r="J18" s="514"/>
      <c r="K18" s="514"/>
      <c r="L18" s="514"/>
      <c r="M18" s="514"/>
      <c r="N18" s="514"/>
      <c r="O18" s="515"/>
      <c r="P18" s="514"/>
      <c r="Q18" s="514"/>
      <c r="R18" s="514"/>
      <c r="S18" s="514"/>
      <c r="T18" s="514"/>
      <c r="U18" s="514"/>
      <c r="V18" s="514"/>
      <c r="W18" s="514"/>
      <c r="X18" s="514"/>
      <c r="Y18" s="514"/>
      <c r="Z18" s="514"/>
      <c r="AA18" s="515"/>
      <c r="AB18" s="514"/>
      <c r="AC18" s="514"/>
      <c r="AD18" s="514"/>
      <c r="AE18" s="514"/>
      <c r="AF18" s="514"/>
      <c r="AG18" s="514"/>
      <c r="AH18" s="514"/>
      <c r="AI18" s="514"/>
      <c r="AJ18" s="514"/>
      <c r="AK18" s="514"/>
      <c r="AL18" s="514"/>
      <c r="AM18" s="515"/>
      <c r="AN18" s="514"/>
      <c r="AO18" s="514"/>
      <c r="AP18" s="514"/>
      <c r="AQ18" s="514"/>
      <c r="AR18" s="514"/>
      <c r="AS18" s="514"/>
      <c r="AT18" s="514"/>
      <c r="AU18" s="514"/>
      <c r="AV18" s="514"/>
      <c r="AW18" s="514"/>
      <c r="AX18" s="514"/>
      <c r="AY18" s="515"/>
      <c r="AZ18" s="514"/>
      <c r="BA18" s="514"/>
      <c r="BB18" s="514"/>
      <c r="BC18" s="514"/>
      <c r="BD18" s="514"/>
      <c r="BE18" s="514"/>
      <c r="BF18" s="514"/>
      <c r="BG18" s="514"/>
      <c r="BH18" s="514"/>
      <c r="BI18" s="514"/>
      <c r="BJ18" s="514"/>
      <c r="BK18" s="515"/>
      <c r="BL18" s="138"/>
      <c r="BM18" s="138"/>
      <c r="BN18" s="516">
        <v>18</v>
      </c>
      <c r="BO18" s="509"/>
      <c r="BP18" s="517">
        <v>-0.2</v>
      </c>
      <c r="BQ18" s="511">
        <v>-0.03</v>
      </c>
      <c r="BR18" s="138"/>
      <c r="BS18" s="138"/>
      <c r="BT18" s="138"/>
      <c r="BU18" s="138"/>
      <c r="BV18" s="138"/>
      <c r="BW18" s="138"/>
      <c r="BX18" s="138"/>
      <c r="BY18" s="138"/>
      <c r="BZ18" s="138"/>
      <c r="CA18" s="138"/>
      <c r="CB18" s="138"/>
      <c r="CC18" s="138"/>
      <c r="CD18" s="138"/>
      <c r="CE18" s="138"/>
      <c r="CF18" s="138"/>
      <c r="CG18" s="138"/>
      <c r="CH18" s="138"/>
      <c r="CI18" s="138"/>
      <c r="CJ18" s="138"/>
      <c r="CK18" s="138"/>
      <c r="CL18" s="138"/>
      <c r="CM18" s="138"/>
      <c r="CN18" s="138"/>
      <c r="CO18" s="138"/>
      <c r="CP18" s="138"/>
      <c r="CQ18" s="138"/>
      <c r="CR18" s="138"/>
      <c r="CS18" s="138"/>
    </row>
    <row r="19" spans="1:97" s="2" customFormat="1" ht="17.100000000000001" customHeight="1" x14ac:dyDescent="0.25">
      <c r="A19" s="138"/>
      <c r="B19" s="518" t="s">
        <v>322</v>
      </c>
      <c r="C19" s="519">
        <f t="shared" ref="C19:AH19" si="0">IF(AND(C4&gt;inicio_inv1,C4&lt;=(final_inv1)),imp_inv1/(años_amortiz_inv1*12),0)</f>
        <v>0</v>
      </c>
      <c r="D19" s="520">
        <f t="shared" si="0"/>
        <v>0</v>
      </c>
      <c r="E19" s="520">
        <f t="shared" si="0"/>
        <v>0</v>
      </c>
      <c r="F19" s="520">
        <f t="shared" si="0"/>
        <v>0</v>
      </c>
      <c r="G19" s="520">
        <f t="shared" si="0"/>
        <v>0</v>
      </c>
      <c r="H19" s="520">
        <f t="shared" si="0"/>
        <v>0</v>
      </c>
      <c r="I19" s="520">
        <f t="shared" si="0"/>
        <v>0</v>
      </c>
      <c r="J19" s="520">
        <f t="shared" si="0"/>
        <v>0</v>
      </c>
      <c r="K19" s="520">
        <f t="shared" si="0"/>
        <v>0</v>
      </c>
      <c r="L19" s="520">
        <f t="shared" si="0"/>
        <v>0</v>
      </c>
      <c r="M19" s="520">
        <f t="shared" si="0"/>
        <v>0</v>
      </c>
      <c r="N19" s="520">
        <f t="shared" si="0"/>
        <v>0</v>
      </c>
      <c r="O19" s="521">
        <f t="shared" si="0"/>
        <v>0</v>
      </c>
      <c r="P19" s="520">
        <f t="shared" si="0"/>
        <v>0</v>
      </c>
      <c r="Q19" s="520">
        <f t="shared" si="0"/>
        <v>0</v>
      </c>
      <c r="R19" s="520">
        <f t="shared" si="0"/>
        <v>0</v>
      </c>
      <c r="S19" s="520">
        <f t="shared" si="0"/>
        <v>0</v>
      </c>
      <c r="T19" s="520">
        <f t="shared" si="0"/>
        <v>0</v>
      </c>
      <c r="U19" s="520">
        <f t="shared" si="0"/>
        <v>0</v>
      </c>
      <c r="V19" s="520">
        <f t="shared" si="0"/>
        <v>0</v>
      </c>
      <c r="W19" s="520">
        <f t="shared" si="0"/>
        <v>0</v>
      </c>
      <c r="X19" s="520">
        <f t="shared" si="0"/>
        <v>0</v>
      </c>
      <c r="Y19" s="520">
        <f t="shared" si="0"/>
        <v>0</v>
      </c>
      <c r="Z19" s="520">
        <f t="shared" si="0"/>
        <v>0</v>
      </c>
      <c r="AA19" s="521">
        <f t="shared" si="0"/>
        <v>0</v>
      </c>
      <c r="AB19" s="520">
        <f t="shared" si="0"/>
        <v>0</v>
      </c>
      <c r="AC19" s="520">
        <f t="shared" si="0"/>
        <v>0</v>
      </c>
      <c r="AD19" s="520">
        <f t="shared" si="0"/>
        <v>0</v>
      </c>
      <c r="AE19" s="520">
        <f t="shared" si="0"/>
        <v>0</v>
      </c>
      <c r="AF19" s="520">
        <f t="shared" si="0"/>
        <v>0</v>
      </c>
      <c r="AG19" s="520">
        <f t="shared" si="0"/>
        <v>0</v>
      </c>
      <c r="AH19" s="520">
        <f t="shared" si="0"/>
        <v>0</v>
      </c>
      <c r="AI19" s="520">
        <f t="shared" ref="AI19:BK19" si="1">IF(AND(AI4&gt;inicio_inv1,AI4&lt;=(final_inv1)),imp_inv1/(años_amortiz_inv1*12),0)</f>
        <v>0</v>
      </c>
      <c r="AJ19" s="520">
        <f t="shared" si="1"/>
        <v>0</v>
      </c>
      <c r="AK19" s="520">
        <f t="shared" si="1"/>
        <v>0</v>
      </c>
      <c r="AL19" s="520">
        <f t="shared" si="1"/>
        <v>0</v>
      </c>
      <c r="AM19" s="521">
        <f t="shared" si="1"/>
        <v>0</v>
      </c>
      <c r="AN19" s="520">
        <f t="shared" si="1"/>
        <v>0</v>
      </c>
      <c r="AO19" s="520">
        <f t="shared" si="1"/>
        <v>0</v>
      </c>
      <c r="AP19" s="520">
        <f t="shared" si="1"/>
        <v>0</v>
      </c>
      <c r="AQ19" s="520">
        <f t="shared" si="1"/>
        <v>0</v>
      </c>
      <c r="AR19" s="520">
        <f t="shared" si="1"/>
        <v>0</v>
      </c>
      <c r="AS19" s="520">
        <f t="shared" si="1"/>
        <v>0</v>
      </c>
      <c r="AT19" s="520">
        <f t="shared" si="1"/>
        <v>0</v>
      </c>
      <c r="AU19" s="520">
        <f t="shared" si="1"/>
        <v>0</v>
      </c>
      <c r="AV19" s="520">
        <f t="shared" si="1"/>
        <v>0</v>
      </c>
      <c r="AW19" s="520">
        <f t="shared" si="1"/>
        <v>0</v>
      </c>
      <c r="AX19" s="520">
        <f t="shared" si="1"/>
        <v>0</v>
      </c>
      <c r="AY19" s="521">
        <f t="shared" si="1"/>
        <v>0</v>
      </c>
      <c r="AZ19" s="520">
        <f t="shared" si="1"/>
        <v>0</v>
      </c>
      <c r="BA19" s="520">
        <f t="shared" si="1"/>
        <v>0</v>
      </c>
      <c r="BB19" s="520">
        <f t="shared" si="1"/>
        <v>0</v>
      </c>
      <c r="BC19" s="520">
        <f t="shared" si="1"/>
        <v>0</v>
      </c>
      <c r="BD19" s="520">
        <f t="shared" si="1"/>
        <v>0</v>
      </c>
      <c r="BE19" s="520">
        <f t="shared" si="1"/>
        <v>0</v>
      </c>
      <c r="BF19" s="520">
        <f t="shared" si="1"/>
        <v>0</v>
      </c>
      <c r="BG19" s="520">
        <f t="shared" si="1"/>
        <v>0</v>
      </c>
      <c r="BH19" s="520">
        <f t="shared" si="1"/>
        <v>0</v>
      </c>
      <c r="BI19" s="520">
        <f t="shared" si="1"/>
        <v>0</v>
      </c>
      <c r="BJ19" s="520">
        <f t="shared" si="1"/>
        <v>0</v>
      </c>
      <c r="BK19" s="521">
        <f t="shared" si="1"/>
        <v>0</v>
      </c>
      <c r="BL19" s="522"/>
      <c r="BM19" s="522"/>
      <c r="BN19" s="523">
        <v>20</v>
      </c>
      <c r="BO19" s="524">
        <v>-0.3</v>
      </c>
      <c r="BP19" s="525">
        <v>-0.1</v>
      </c>
      <c r="BQ19" s="511">
        <v>-0.02</v>
      </c>
      <c r="BR19" s="138"/>
      <c r="BS19" s="138"/>
      <c r="BT19" s="138"/>
      <c r="BU19" s="138"/>
      <c r="BV19" s="138"/>
      <c r="BW19" s="138"/>
      <c r="BX19" s="138"/>
      <c r="BY19" s="138"/>
      <c r="BZ19" s="138"/>
      <c r="CA19" s="138"/>
      <c r="CB19" s="138"/>
      <c r="CC19" s="138"/>
      <c r="CD19" s="138"/>
      <c r="CE19" s="138"/>
      <c r="CF19" s="138"/>
      <c r="CG19" s="138"/>
      <c r="CH19" s="138"/>
      <c r="CI19" s="138"/>
      <c r="CJ19" s="138"/>
      <c r="CK19" s="138"/>
      <c r="CL19" s="138"/>
      <c r="CM19" s="138"/>
      <c r="CN19" s="138"/>
      <c r="CO19" s="138"/>
      <c r="CP19" s="138"/>
      <c r="CQ19" s="138"/>
      <c r="CR19" s="138"/>
      <c r="CS19" s="138"/>
    </row>
    <row r="20" spans="1:97" s="2" customFormat="1" ht="17.100000000000001" customHeight="1" x14ac:dyDescent="0.25">
      <c r="A20" s="138"/>
      <c r="B20" s="518" t="s">
        <v>323</v>
      </c>
      <c r="C20" s="519">
        <f t="shared" ref="C20:AH20" si="2">IF(AND(C4&gt;inicio_inv2,C4&lt;=(final_inv2)),imp_inv2/(años_amortiz_inv2*12),0)</f>
        <v>0</v>
      </c>
      <c r="D20" s="520">
        <f t="shared" si="2"/>
        <v>0</v>
      </c>
      <c r="E20" s="520">
        <f t="shared" si="2"/>
        <v>0</v>
      </c>
      <c r="F20" s="520">
        <f t="shared" si="2"/>
        <v>0</v>
      </c>
      <c r="G20" s="520">
        <f t="shared" si="2"/>
        <v>0</v>
      </c>
      <c r="H20" s="520">
        <f t="shared" si="2"/>
        <v>0</v>
      </c>
      <c r="I20" s="520">
        <f t="shared" si="2"/>
        <v>0</v>
      </c>
      <c r="J20" s="520">
        <f t="shared" si="2"/>
        <v>0</v>
      </c>
      <c r="K20" s="520">
        <f t="shared" si="2"/>
        <v>0</v>
      </c>
      <c r="L20" s="520">
        <f t="shared" si="2"/>
        <v>0</v>
      </c>
      <c r="M20" s="520">
        <f t="shared" si="2"/>
        <v>0</v>
      </c>
      <c r="N20" s="520">
        <f t="shared" si="2"/>
        <v>0</v>
      </c>
      <c r="O20" s="521">
        <f t="shared" si="2"/>
        <v>0</v>
      </c>
      <c r="P20" s="520">
        <f t="shared" si="2"/>
        <v>0</v>
      </c>
      <c r="Q20" s="520">
        <f t="shared" si="2"/>
        <v>0</v>
      </c>
      <c r="R20" s="520">
        <f t="shared" si="2"/>
        <v>0</v>
      </c>
      <c r="S20" s="520">
        <f t="shared" si="2"/>
        <v>0</v>
      </c>
      <c r="T20" s="520">
        <f t="shared" si="2"/>
        <v>0</v>
      </c>
      <c r="U20" s="520">
        <f t="shared" si="2"/>
        <v>0</v>
      </c>
      <c r="V20" s="520">
        <f t="shared" si="2"/>
        <v>0</v>
      </c>
      <c r="W20" s="520">
        <f t="shared" si="2"/>
        <v>0</v>
      </c>
      <c r="X20" s="520">
        <f t="shared" si="2"/>
        <v>0</v>
      </c>
      <c r="Y20" s="520">
        <f t="shared" si="2"/>
        <v>0</v>
      </c>
      <c r="Z20" s="520">
        <f t="shared" si="2"/>
        <v>0</v>
      </c>
      <c r="AA20" s="521">
        <f t="shared" si="2"/>
        <v>0</v>
      </c>
      <c r="AB20" s="520">
        <f t="shared" si="2"/>
        <v>0</v>
      </c>
      <c r="AC20" s="520">
        <f t="shared" si="2"/>
        <v>0</v>
      </c>
      <c r="AD20" s="520">
        <f t="shared" si="2"/>
        <v>0</v>
      </c>
      <c r="AE20" s="520">
        <f t="shared" si="2"/>
        <v>0</v>
      </c>
      <c r="AF20" s="520">
        <f t="shared" si="2"/>
        <v>0</v>
      </c>
      <c r="AG20" s="520">
        <f t="shared" si="2"/>
        <v>0</v>
      </c>
      <c r="AH20" s="520">
        <f t="shared" si="2"/>
        <v>0</v>
      </c>
      <c r="AI20" s="520">
        <f t="shared" ref="AI20:BK20" si="3">IF(AND(AI4&gt;inicio_inv2,AI4&lt;=(final_inv2)),imp_inv2/(años_amortiz_inv2*12),0)</f>
        <v>0</v>
      </c>
      <c r="AJ20" s="520">
        <f t="shared" si="3"/>
        <v>0</v>
      </c>
      <c r="AK20" s="520">
        <f t="shared" si="3"/>
        <v>0</v>
      </c>
      <c r="AL20" s="520">
        <f t="shared" si="3"/>
        <v>0</v>
      </c>
      <c r="AM20" s="521">
        <f t="shared" si="3"/>
        <v>0</v>
      </c>
      <c r="AN20" s="520">
        <f t="shared" si="3"/>
        <v>0</v>
      </c>
      <c r="AO20" s="520">
        <f t="shared" si="3"/>
        <v>0</v>
      </c>
      <c r="AP20" s="520">
        <f t="shared" si="3"/>
        <v>0</v>
      </c>
      <c r="AQ20" s="520">
        <f t="shared" si="3"/>
        <v>0</v>
      </c>
      <c r="AR20" s="520">
        <f t="shared" si="3"/>
        <v>0</v>
      </c>
      <c r="AS20" s="520">
        <f t="shared" si="3"/>
        <v>0</v>
      </c>
      <c r="AT20" s="520">
        <f t="shared" si="3"/>
        <v>0</v>
      </c>
      <c r="AU20" s="520">
        <f t="shared" si="3"/>
        <v>0</v>
      </c>
      <c r="AV20" s="520">
        <f t="shared" si="3"/>
        <v>0</v>
      </c>
      <c r="AW20" s="520">
        <f t="shared" si="3"/>
        <v>0</v>
      </c>
      <c r="AX20" s="520">
        <f t="shared" si="3"/>
        <v>0</v>
      </c>
      <c r="AY20" s="521">
        <f t="shared" si="3"/>
        <v>0</v>
      </c>
      <c r="AZ20" s="520">
        <f t="shared" si="3"/>
        <v>0</v>
      </c>
      <c r="BA20" s="520">
        <f t="shared" si="3"/>
        <v>0</v>
      </c>
      <c r="BB20" s="520">
        <f t="shared" si="3"/>
        <v>0</v>
      </c>
      <c r="BC20" s="520">
        <f t="shared" si="3"/>
        <v>0</v>
      </c>
      <c r="BD20" s="520">
        <f t="shared" si="3"/>
        <v>0</v>
      </c>
      <c r="BE20" s="520">
        <f t="shared" si="3"/>
        <v>0</v>
      </c>
      <c r="BF20" s="520">
        <f t="shared" si="3"/>
        <v>0</v>
      </c>
      <c r="BG20" s="520">
        <f t="shared" si="3"/>
        <v>0</v>
      </c>
      <c r="BH20" s="520">
        <f t="shared" si="3"/>
        <v>0</v>
      </c>
      <c r="BI20" s="520">
        <f t="shared" si="3"/>
        <v>0</v>
      </c>
      <c r="BJ20" s="520">
        <f t="shared" si="3"/>
        <v>0</v>
      </c>
      <c r="BK20" s="521">
        <f t="shared" si="3"/>
        <v>0</v>
      </c>
      <c r="BL20" s="522"/>
      <c r="BM20" s="522"/>
      <c r="BN20" s="526"/>
      <c r="BO20" s="527">
        <v>-0.2</v>
      </c>
      <c r="BP20" s="525">
        <v>-0.08</v>
      </c>
      <c r="BQ20" s="511">
        <v>-0.01</v>
      </c>
      <c r="BR20" s="138"/>
      <c r="BS20" s="138"/>
      <c r="BT20" s="138"/>
      <c r="BU20" s="138"/>
      <c r="BV20" s="138"/>
      <c r="BW20" s="138"/>
      <c r="BX20" s="138"/>
      <c r="BY20" s="138"/>
      <c r="BZ20" s="138"/>
      <c r="CA20" s="138"/>
      <c r="CB20" s="138"/>
      <c r="CC20" s="138"/>
      <c r="CD20" s="138"/>
      <c r="CE20" s="138"/>
      <c r="CF20" s="138"/>
      <c r="CG20" s="138"/>
      <c r="CH20" s="138"/>
      <c r="CI20" s="138"/>
      <c r="CJ20" s="138"/>
      <c r="CK20" s="138"/>
      <c r="CL20" s="138"/>
      <c r="CM20" s="138"/>
      <c r="CN20" s="138"/>
      <c r="CO20" s="138"/>
      <c r="CP20" s="138"/>
      <c r="CQ20" s="138"/>
      <c r="CR20" s="138"/>
      <c r="CS20" s="138"/>
    </row>
    <row r="21" spans="1:97" s="2" customFormat="1" ht="17.100000000000001" customHeight="1" x14ac:dyDescent="0.25">
      <c r="A21" s="138"/>
      <c r="B21" s="518" t="s">
        <v>324</v>
      </c>
      <c r="C21" s="519">
        <f t="shared" ref="C21:AH21" si="4">IF(AND(C4&gt;inicio_amortiz_activ1,C4&lt;=(final_amortiz_activ1)),imp_activacion1/(años_amortiz_activ1*12),0)</f>
        <v>0</v>
      </c>
      <c r="D21" s="520">
        <f t="shared" si="4"/>
        <v>0</v>
      </c>
      <c r="E21" s="520">
        <f t="shared" si="4"/>
        <v>0</v>
      </c>
      <c r="F21" s="520">
        <f t="shared" si="4"/>
        <v>0</v>
      </c>
      <c r="G21" s="520">
        <f t="shared" si="4"/>
        <v>0</v>
      </c>
      <c r="H21" s="520">
        <f t="shared" si="4"/>
        <v>0</v>
      </c>
      <c r="I21" s="520">
        <f t="shared" si="4"/>
        <v>0</v>
      </c>
      <c r="J21" s="520">
        <f t="shared" si="4"/>
        <v>0</v>
      </c>
      <c r="K21" s="520">
        <f t="shared" si="4"/>
        <v>0</v>
      </c>
      <c r="L21" s="520">
        <f t="shared" si="4"/>
        <v>0</v>
      </c>
      <c r="M21" s="520">
        <f t="shared" si="4"/>
        <v>0</v>
      </c>
      <c r="N21" s="520">
        <f t="shared" si="4"/>
        <v>0</v>
      </c>
      <c r="O21" s="521">
        <f t="shared" si="4"/>
        <v>0</v>
      </c>
      <c r="P21" s="520">
        <f t="shared" si="4"/>
        <v>0</v>
      </c>
      <c r="Q21" s="520">
        <f t="shared" si="4"/>
        <v>0</v>
      </c>
      <c r="R21" s="520">
        <f t="shared" si="4"/>
        <v>0</v>
      </c>
      <c r="S21" s="520">
        <f t="shared" si="4"/>
        <v>0</v>
      </c>
      <c r="T21" s="520">
        <f t="shared" si="4"/>
        <v>0</v>
      </c>
      <c r="U21" s="520">
        <f t="shared" si="4"/>
        <v>0</v>
      </c>
      <c r="V21" s="520">
        <f t="shared" si="4"/>
        <v>0</v>
      </c>
      <c r="W21" s="520">
        <f t="shared" si="4"/>
        <v>0</v>
      </c>
      <c r="X21" s="520">
        <f t="shared" si="4"/>
        <v>0</v>
      </c>
      <c r="Y21" s="520">
        <f t="shared" si="4"/>
        <v>0</v>
      </c>
      <c r="Z21" s="520">
        <f t="shared" si="4"/>
        <v>0</v>
      </c>
      <c r="AA21" s="521">
        <f t="shared" si="4"/>
        <v>0</v>
      </c>
      <c r="AB21" s="520">
        <f t="shared" si="4"/>
        <v>0</v>
      </c>
      <c r="AC21" s="520">
        <f t="shared" si="4"/>
        <v>0</v>
      </c>
      <c r="AD21" s="520">
        <f t="shared" si="4"/>
        <v>0</v>
      </c>
      <c r="AE21" s="520">
        <f t="shared" si="4"/>
        <v>0</v>
      </c>
      <c r="AF21" s="520">
        <f t="shared" si="4"/>
        <v>0</v>
      </c>
      <c r="AG21" s="520">
        <f t="shared" si="4"/>
        <v>0</v>
      </c>
      <c r="AH21" s="520">
        <f t="shared" si="4"/>
        <v>0</v>
      </c>
      <c r="AI21" s="520">
        <f t="shared" ref="AI21:BK21" si="5">IF(AND(AI4&gt;inicio_amortiz_activ1,AI4&lt;=(final_amortiz_activ1)),imp_activacion1/(años_amortiz_activ1*12),0)</f>
        <v>0</v>
      </c>
      <c r="AJ21" s="520">
        <f t="shared" si="5"/>
        <v>0</v>
      </c>
      <c r="AK21" s="520">
        <f t="shared" si="5"/>
        <v>0</v>
      </c>
      <c r="AL21" s="520">
        <f t="shared" si="5"/>
        <v>0</v>
      </c>
      <c r="AM21" s="521">
        <f t="shared" si="5"/>
        <v>0</v>
      </c>
      <c r="AN21" s="520">
        <f t="shared" si="5"/>
        <v>0</v>
      </c>
      <c r="AO21" s="520">
        <f t="shared" si="5"/>
        <v>0</v>
      </c>
      <c r="AP21" s="520">
        <f t="shared" si="5"/>
        <v>0</v>
      </c>
      <c r="AQ21" s="520">
        <f t="shared" si="5"/>
        <v>0</v>
      </c>
      <c r="AR21" s="520">
        <f t="shared" si="5"/>
        <v>0</v>
      </c>
      <c r="AS21" s="520">
        <f t="shared" si="5"/>
        <v>0</v>
      </c>
      <c r="AT21" s="520">
        <f t="shared" si="5"/>
        <v>0</v>
      </c>
      <c r="AU21" s="520">
        <f t="shared" si="5"/>
        <v>0</v>
      </c>
      <c r="AV21" s="520">
        <f t="shared" si="5"/>
        <v>0</v>
      </c>
      <c r="AW21" s="520">
        <f t="shared" si="5"/>
        <v>0</v>
      </c>
      <c r="AX21" s="520">
        <f t="shared" si="5"/>
        <v>0</v>
      </c>
      <c r="AY21" s="521">
        <f t="shared" si="5"/>
        <v>0</v>
      </c>
      <c r="AZ21" s="520">
        <f t="shared" si="5"/>
        <v>0</v>
      </c>
      <c r="BA21" s="520">
        <f t="shared" si="5"/>
        <v>0</v>
      </c>
      <c r="BB21" s="520">
        <f t="shared" si="5"/>
        <v>0</v>
      </c>
      <c r="BC21" s="520">
        <f t="shared" si="5"/>
        <v>0</v>
      </c>
      <c r="BD21" s="520">
        <f t="shared" si="5"/>
        <v>0</v>
      </c>
      <c r="BE21" s="520">
        <f t="shared" si="5"/>
        <v>0</v>
      </c>
      <c r="BF21" s="520">
        <f t="shared" si="5"/>
        <v>0</v>
      </c>
      <c r="BG21" s="520">
        <f t="shared" si="5"/>
        <v>0</v>
      </c>
      <c r="BH21" s="520">
        <f t="shared" si="5"/>
        <v>0</v>
      </c>
      <c r="BI21" s="520">
        <f t="shared" si="5"/>
        <v>0</v>
      </c>
      <c r="BJ21" s="520">
        <f t="shared" si="5"/>
        <v>0</v>
      </c>
      <c r="BK21" s="521">
        <f t="shared" si="5"/>
        <v>0</v>
      </c>
      <c r="BL21" s="522"/>
      <c r="BM21" s="522"/>
      <c r="BN21" s="526"/>
      <c r="BO21" s="527">
        <v>-0.15</v>
      </c>
      <c r="BP21" s="525">
        <v>-0.06</v>
      </c>
      <c r="BQ21" s="511">
        <v>0</v>
      </c>
      <c r="BR21" s="138"/>
      <c r="BS21" s="138"/>
      <c r="BT21" s="138"/>
      <c r="BU21" s="138"/>
      <c r="BV21" s="138"/>
      <c r="BW21" s="138"/>
      <c r="BX21" s="138"/>
      <c r="BY21" s="138"/>
      <c r="BZ21" s="138"/>
      <c r="CA21" s="138"/>
      <c r="CB21" s="138"/>
      <c r="CC21" s="138"/>
      <c r="CD21" s="138"/>
      <c r="CE21" s="138"/>
      <c r="CF21" s="138"/>
      <c r="CG21" s="138"/>
      <c r="CH21" s="138"/>
      <c r="CI21" s="138"/>
      <c r="CJ21" s="138"/>
      <c r="CK21" s="138"/>
      <c r="CL21" s="138"/>
      <c r="CM21" s="138"/>
      <c r="CN21" s="138"/>
      <c r="CO21" s="138"/>
      <c r="CP21" s="138"/>
      <c r="CQ21" s="138"/>
      <c r="CR21" s="138"/>
      <c r="CS21" s="138"/>
    </row>
    <row r="22" spans="1:97" s="2" customFormat="1" ht="17.100000000000001" customHeight="1" x14ac:dyDescent="0.25">
      <c r="A22" s="138"/>
      <c r="B22" s="518" t="s">
        <v>325</v>
      </c>
      <c r="C22" s="519">
        <f t="shared" ref="C22:AH22" si="6">IF(AND(C4&gt;inicio_amortiz_activ2,C4&lt;=(final_amortiz_activ2)),imp_activacion2/(años_amortiz_activ2*12),0)</f>
        <v>0</v>
      </c>
      <c r="D22" s="520">
        <f t="shared" si="6"/>
        <v>0</v>
      </c>
      <c r="E22" s="520">
        <f t="shared" si="6"/>
        <v>0</v>
      </c>
      <c r="F22" s="520">
        <f t="shared" si="6"/>
        <v>0</v>
      </c>
      <c r="G22" s="520">
        <f t="shared" si="6"/>
        <v>0</v>
      </c>
      <c r="H22" s="520">
        <f t="shared" si="6"/>
        <v>0</v>
      </c>
      <c r="I22" s="520">
        <f t="shared" si="6"/>
        <v>0</v>
      </c>
      <c r="J22" s="520">
        <f t="shared" si="6"/>
        <v>0</v>
      </c>
      <c r="K22" s="520">
        <f t="shared" si="6"/>
        <v>0</v>
      </c>
      <c r="L22" s="520">
        <f t="shared" si="6"/>
        <v>0</v>
      </c>
      <c r="M22" s="520">
        <f t="shared" si="6"/>
        <v>0</v>
      </c>
      <c r="N22" s="520">
        <f t="shared" si="6"/>
        <v>0</v>
      </c>
      <c r="O22" s="521">
        <f t="shared" si="6"/>
        <v>0</v>
      </c>
      <c r="P22" s="520">
        <f t="shared" si="6"/>
        <v>0</v>
      </c>
      <c r="Q22" s="520">
        <f t="shared" si="6"/>
        <v>0</v>
      </c>
      <c r="R22" s="520">
        <f t="shared" si="6"/>
        <v>0</v>
      </c>
      <c r="S22" s="520">
        <f t="shared" si="6"/>
        <v>0</v>
      </c>
      <c r="T22" s="520">
        <f t="shared" si="6"/>
        <v>0</v>
      </c>
      <c r="U22" s="520">
        <f t="shared" si="6"/>
        <v>0</v>
      </c>
      <c r="V22" s="520">
        <f t="shared" si="6"/>
        <v>0</v>
      </c>
      <c r="W22" s="520">
        <f t="shared" si="6"/>
        <v>0</v>
      </c>
      <c r="X22" s="520">
        <f t="shared" si="6"/>
        <v>0</v>
      </c>
      <c r="Y22" s="520">
        <f t="shared" si="6"/>
        <v>0</v>
      </c>
      <c r="Z22" s="520">
        <f t="shared" si="6"/>
        <v>0</v>
      </c>
      <c r="AA22" s="521">
        <f t="shared" si="6"/>
        <v>0</v>
      </c>
      <c r="AB22" s="520">
        <f t="shared" si="6"/>
        <v>0</v>
      </c>
      <c r="AC22" s="520">
        <f t="shared" si="6"/>
        <v>0</v>
      </c>
      <c r="AD22" s="520">
        <f t="shared" si="6"/>
        <v>0</v>
      </c>
      <c r="AE22" s="520">
        <f t="shared" si="6"/>
        <v>0</v>
      </c>
      <c r="AF22" s="520">
        <f t="shared" si="6"/>
        <v>0</v>
      </c>
      <c r="AG22" s="520">
        <f t="shared" si="6"/>
        <v>0</v>
      </c>
      <c r="AH22" s="520">
        <f t="shared" si="6"/>
        <v>0</v>
      </c>
      <c r="AI22" s="520">
        <f t="shared" ref="AI22:BK22" si="7">IF(AND(AI4&gt;inicio_amortiz_activ2,AI4&lt;=(final_amortiz_activ2)),imp_activacion2/(años_amortiz_activ2*12),0)</f>
        <v>0</v>
      </c>
      <c r="AJ22" s="520">
        <f t="shared" si="7"/>
        <v>0</v>
      </c>
      <c r="AK22" s="520">
        <f t="shared" si="7"/>
        <v>0</v>
      </c>
      <c r="AL22" s="520">
        <f t="shared" si="7"/>
        <v>0</v>
      </c>
      <c r="AM22" s="521">
        <f t="shared" si="7"/>
        <v>0</v>
      </c>
      <c r="AN22" s="520">
        <f t="shared" si="7"/>
        <v>0</v>
      </c>
      <c r="AO22" s="520">
        <f t="shared" si="7"/>
        <v>0</v>
      </c>
      <c r="AP22" s="520">
        <f t="shared" si="7"/>
        <v>0</v>
      </c>
      <c r="AQ22" s="520">
        <f t="shared" si="7"/>
        <v>0</v>
      </c>
      <c r="AR22" s="520">
        <f t="shared" si="7"/>
        <v>0</v>
      </c>
      <c r="AS22" s="520">
        <f t="shared" si="7"/>
        <v>0</v>
      </c>
      <c r="AT22" s="520">
        <f t="shared" si="7"/>
        <v>0</v>
      </c>
      <c r="AU22" s="520">
        <f t="shared" si="7"/>
        <v>0</v>
      </c>
      <c r="AV22" s="520">
        <f t="shared" si="7"/>
        <v>0</v>
      </c>
      <c r="AW22" s="520">
        <f t="shared" si="7"/>
        <v>0</v>
      </c>
      <c r="AX22" s="520">
        <f t="shared" si="7"/>
        <v>0</v>
      </c>
      <c r="AY22" s="521">
        <f t="shared" si="7"/>
        <v>0</v>
      </c>
      <c r="AZ22" s="520">
        <f t="shared" si="7"/>
        <v>0</v>
      </c>
      <c r="BA22" s="520">
        <f t="shared" si="7"/>
        <v>0</v>
      </c>
      <c r="BB22" s="520">
        <f t="shared" si="7"/>
        <v>0</v>
      </c>
      <c r="BC22" s="520">
        <f t="shared" si="7"/>
        <v>0</v>
      </c>
      <c r="BD22" s="520">
        <f t="shared" si="7"/>
        <v>0</v>
      </c>
      <c r="BE22" s="520">
        <f t="shared" si="7"/>
        <v>0</v>
      </c>
      <c r="BF22" s="520">
        <f t="shared" si="7"/>
        <v>0</v>
      </c>
      <c r="BG22" s="520">
        <f t="shared" si="7"/>
        <v>0</v>
      </c>
      <c r="BH22" s="520">
        <f t="shared" si="7"/>
        <v>0</v>
      </c>
      <c r="BI22" s="520">
        <f t="shared" si="7"/>
        <v>0</v>
      </c>
      <c r="BJ22" s="520">
        <f t="shared" si="7"/>
        <v>0</v>
      </c>
      <c r="BK22" s="521">
        <f t="shared" si="7"/>
        <v>0</v>
      </c>
      <c r="BL22" s="522"/>
      <c r="BM22" s="522"/>
      <c r="BN22" s="526"/>
      <c r="BO22" s="527">
        <v>-0.1</v>
      </c>
      <c r="BP22" s="525">
        <v>-0.04</v>
      </c>
      <c r="BQ22" s="511">
        <v>0.01</v>
      </c>
      <c r="BR22" s="138"/>
      <c r="BS22" s="138"/>
      <c r="BT22" s="138"/>
      <c r="BU22" s="138"/>
      <c r="BV22" s="138"/>
      <c r="BW22" s="138"/>
      <c r="BX22" s="138"/>
      <c r="BY22" s="138"/>
      <c r="BZ22" s="138"/>
      <c r="CA22" s="138"/>
      <c r="CB22" s="138"/>
      <c r="CC22" s="138"/>
      <c r="CD22" s="138"/>
      <c r="CE22" s="138"/>
      <c r="CF22" s="138"/>
      <c r="CG22" s="138"/>
      <c r="CH22" s="138"/>
      <c r="CI22" s="138"/>
      <c r="CJ22" s="138"/>
      <c r="CK22" s="138"/>
      <c r="CL22" s="138"/>
      <c r="CM22" s="138"/>
      <c r="CN22" s="138"/>
      <c r="CO22" s="138"/>
      <c r="CP22" s="138"/>
      <c r="CQ22" s="138"/>
      <c r="CR22" s="138"/>
      <c r="CS22" s="138"/>
    </row>
    <row r="23" spans="1:97" s="1" customFormat="1" ht="17.100000000000001" customHeight="1" x14ac:dyDescent="0.25">
      <c r="A23" s="138"/>
      <c r="B23" s="528" t="s">
        <v>326</v>
      </c>
      <c r="C23" s="529">
        <f t="shared" ref="C23:AH23" si="8">SUM(C6:C22)</f>
        <v>0</v>
      </c>
      <c r="D23" s="530">
        <f t="shared" si="8"/>
        <v>0</v>
      </c>
      <c r="E23" s="530">
        <f t="shared" si="8"/>
        <v>0</v>
      </c>
      <c r="F23" s="530">
        <f t="shared" si="8"/>
        <v>0</v>
      </c>
      <c r="G23" s="530">
        <f t="shared" si="8"/>
        <v>0</v>
      </c>
      <c r="H23" s="530">
        <f t="shared" si="8"/>
        <v>0</v>
      </c>
      <c r="I23" s="530">
        <f t="shared" si="8"/>
        <v>0</v>
      </c>
      <c r="J23" s="530">
        <f t="shared" si="8"/>
        <v>0</v>
      </c>
      <c r="K23" s="530">
        <f t="shared" si="8"/>
        <v>0</v>
      </c>
      <c r="L23" s="530">
        <f t="shared" si="8"/>
        <v>0</v>
      </c>
      <c r="M23" s="530">
        <f t="shared" si="8"/>
        <v>0</v>
      </c>
      <c r="N23" s="530">
        <f t="shared" si="8"/>
        <v>0</v>
      </c>
      <c r="O23" s="531">
        <f t="shared" si="8"/>
        <v>0</v>
      </c>
      <c r="P23" s="530">
        <f t="shared" si="8"/>
        <v>0</v>
      </c>
      <c r="Q23" s="530">
        <f t="shared" si="8"/>
        <v>0</v>
      </c>
      <c r="R23" s="530">
        <f t="shared" si="8"/>
        <v>0</v>
      </c>
      <c r="S23" s="530">
        <f t="shared" si="8"/>
        <v>0</v>
      </c>
      <c r="T23" s="530">
        <f t="shared" si="8"/>
        <v>0</v>
      </c>
      <c r="U23" s="530">
        <f t="shared" si="8"/>
        <v>0</v>
      </c>
      <c r="V23" s="530">
        <f t="shared" si="8"/>
        <v>0</v>
      </c>
      <c r="W23" s="530">
        <f t="shared" si="8"/>
        <v>0</v>
      </c>
      <c r="X23" s="530">
        <f t="shared" si="8"/>
        <v>0</v>
      </c>
      <c r="Y23" s="530">
        <f t="shared" si="8"/>
        <v>0</v>
      </c>
      <c r="Z23" s="530">
        <f t="shared" si="8"/>
        <v>0</v>
      </c>
      <c r="AA23" s="531">
        <f t="shared" si="8"/>
        <v>0</v>
      </c>
      <c r="AB23" s="530">
        <f t="shared" si="8"/>
        <v>0</v>
      </c>
      <c r="AC23" s="530">
        <f t="shared" si="8"/>
        <v>0</v>
      </c>
      <c r="AD23" s="530">
        <f t="shared" si="8"/>
        <v>0</v>
      </c>
      <c r="AE23" s="530">
        <f t="shared" si="8"/>
        <v>0</v>
      </c>
      <c r="AF23" s="530">
        <f t="shared" si="8"/>
        <v>0</v>
      </c>
      <c r="AG23" s="530">
        <f t="shared" si="8"/>
        <v>0</v>
      </c>
      <c r="AH23" s="530">
        <f t="shared" si="8"/>
        <v>0</v>
      </c>
      <c r="AI23" s="530">
        <f t="shared" ref="AI23:BN23" si="9">SUM(AI6:AI22)</f>
        <v>0</v>
      </c>
      <c r="AJ23" s="530">
        <f t="shared" si="9"/>
        <v>0</v>
      </c>
      <c r="AK23" s="530">
        <f t="shared" si="9"/>
        <v>0</v>
      </c>
      <c r="AL23" s="530">
        <f t="shared" si="9"/>
        <v>0</v>
      </c>
      <c r="AM23" s="531">
        <f t="shared" si="9"/>
        <v>0</v>
      </c>
      <c r="AN23" s="530">
        <f t="shared" si="9"/>
        <v>0</v>
      </c>
      <c r="AO23" s="530">
        <f t="shared" si="9"/>
        <v>0</v>
      </c>
      <c r="AP23" s="530">
        <f t="shared" si="9"/>
        <v>0</v>
      </c>
      <c r="AQ23" s="530">
        <f t="shared" si="9"/>
        <v>0</v>
      </c>
      <c r="AR23" s="530">
        <f t="shared" si="9"/>
        <v>0</v>
      </c>
      <c r="AS23" s="530">
        <f t="shared" si="9"/>
        <v>0</v>
      </c>
      <c r="AT23" s="530">
        <f t="shared" si="9"/>
        <v>0</v>
      </c>
      <c r="AU23" s="530">
        <f t="shared" si="9"/>
        <v>0</v>
      </c>
      <c r="AV23" s="530">
        <f t="shared" si="9"/>
        <v>0</v>
      </c>
      <c r="AW23" s="530">
        <f t="shared" si="9"/>
        <v>0</v>
      </c>
      <c r="AX23" s="530">
        <f t="shared" si="9"/>
        <v>0</v>
      </c>
      <c r="AY23" s="531">
        <f t="shared" si="9"/>
        <v>0</v>
      </c>
      <c r="AZ23" s="530">
        <f t="shared" si="9"/>
        <v>0</v>
      </c>
      <c r="BA23" s="530">
        <f t="shared" si="9"/>
        <v>0</v>
      </c>
      <c r="BB23" s="530">
        <f t="shared" si="9"/>
        <v>0</v>
      </c>
      <c r="BC23" s="530">
        <f t="shared" si="9"/>
        <v>0</v>
      </c>
      <c r="BD23" s="530">
        <f t="shared" si="9"/>
        <v>0</v>
      </c>
      <c r="BE23" s="530">
        <f t="shared" si="9"/>
        <v>0</v>
      </c>
      <c r="BF23" s="530">
        <f t="shared" si="9"/>
        <v>0</v>
      </c>
      <c r="BG23" s="530">
        <f t="shared" si="9"/>
        <v>0</v>
      </c>
      <c r="BH23" s="530">
        <f t="shared" si="9"/>
        <v>0</v>
      </c>
      <c r="BI23" s="530">
        <f t="shared" si="9"/>
        <v>0</v>
      </c>
      <c r="BJ23" s="530">
        <f t="shared" si="9"/>
        <v>0</v>
      </c>
      <c r="BK23" s="531">
        <f t="shared" si="9"/>
        <v>0</v>
      </c>
      <c r="BL23" s="522"/>
      <c r="BM23" s="522"/>
      <c r="BN23" s="526"/>
      <c r="BO23" s="527">
        <v>-0.05</v>
      </c>
      <c r="BP23" s="525">
        <v>-0.02</v>
      </c>
      <c r="BQ23" s="511">
        <v>0.02</v>
      </c>
      <c r="BR23" s="156"/>
      <c r="BS23" s="156"/>
      <c r="BT23" s="156"/>
      <c r="BU23" s="156"/>
      <c r="BV23" s="156"/>
      <c r="BW23" s="138"/>
      <c r="BX23" s="138"/>
      <c r="BY23" s="138"/>
      <c r="BZ23" s="138"/>
      <c r="CA23" s="138"/>
      <c r="CB23" s="138"/>
      <c r="CC23" s="138"/>
      <c r="CD23" s="138"/>
      <c r="CE23" s="138"/>
      <c r="CF23" s="138"/>
      <c r="CG23" s="138"/>
      <c r="CH23" s="138"/>
      <c r="CI23" s="138"/>
      <c r="CJ23" s="138"/>
      <c r="CK23" s="138"/>
      <c r="CL23" s="138"/>
      <c r="CM23" s="138"/>
      <c r="CN23" s="138"/>
      <c r="CO23" s="138"/>
      <c r="CP23" s="138"/>
      <c r="CQ23" s="138"/>
      <c r="CR23" s="138"/>
      <c r="CS23" s="138"/>
    </row>
    <row r="24" spans="1:97" s="2" customFormat="1" ht="33.950000000000003" customHeight="1" x14ac:dyDescent="0.25">
      <c r="A24" s="138"/>
      <c r="B24" s="532" t="s">
        <v>327</v>
      </c>
      <c r="C24" s="533"/>
      <c r="D24" s="489"/>
      <c r="E24" s="514"/>
      <c r="F24" s="514"/>
      <c r="G24" s="514"/>
      <c r="H24" s="514"/>
      <c r="I24" s="514"/>
      <c r="J24" s="514"/>
      <c r="K24" s="514"/>
      <c r="L24" s="514"/>
      <c r="M24" s="514"/>
      <c r="N24" s="514"/>
      <c r="O24" s="515"/>
      <c r="P24" s="514"/>
      <c r="Q24" s="514"/>
      <c r="R24" s="514"/>
      <c r="S24" s="514"/>
      <c r="T24" s="514"/>
      <c r="U24" s="514"/>
      <c r="V24" s="514"/>
      <c r="W24" s="514"/>
      <c r="X24" s="514"/>
      <c r="Y24" s="514"/>
      <c r="Z24" s="514"/>
      <c r="AA24" s="515"/>
      <c r="AB24" s="514"/>
      <c r="AC24" s="514"/>
      <c r="AD24" s="514"/>
      <c r="AE24" s="514"/>
      <c r="AF24" s="514"/>
      <c r="AG24" s="514"/>
      <c r="AH24" s="514"/>
      <c r="AI24" s="514"/>
      <c r="AJ24" s="514"/>
      <c r="AK24" s="514"/>
      <c r="AL24" s="514"/>
      <c r="AM24" s="515"/>
      <c r="AN24" s="514"/>
      <c r="AO24" s="514"/>
      <c r="AP24" s="514"/>
      <c r="AQ24" s="514"/>
      <c r="AR24" s="514"/>
      <c r="AS24" s="514"/>
      <c r="AT24" s="514"/>
      <c r="AU24" s="514"/>
      <c r="AV24" s="514"/>
      <c r="AW24" s="514"/>
      <c r="AX24" s="514"/>
      <c r="AY24" s="515"/>
      <c r="AZ24" s="514"/>
      <c r="BA24" s="514"/>
      <c r="BB24" s="514"/>
      <c r="BC24" s="514"/>
      <c r="BD24" s="514"/>
      <c r="BE24" s="514"/>
      <c r="BF24" s="514"/>
      <c r="BG24" s="514"/>
      <c r="BH24" s="514"/>
      <c r="BI24" s="514"/>
      <c r="BJ24" s="514"/>
      <c r="BK24" s="515"/>
      <c r="BL24" s="534"/>
      <c r="BM24" s="534"/>
      <c r="BN24" s="535"/>
      <c r="BO24" s="527">
        <v>0</v>
      </c>
      <c r="BP24" s="525">
        <v>0</v>
      </c>
      <c r="BQ24" s="511">
        <v>0.03</v>
      </c>
      <c r="BR24" s="138"/>
      <c r="BS24" s="138"/>
      <c r="BT24" s="138"/>
      <c r="BU24" s="138"/>
      <c r="BV24" s="138"/>
      <c r="BW24" s="138"/>
      <c r="BX24" s="138"/>
      <c r="BY24" s="138"/>
      <c r="BZ24" s="138"/>
      <c r="CA24" s="138"/>
      <c r="CB24" s="138"/>
      <c r="CC24" s="138"/>
      <c r="CD24" s="138"/>
      <c r="CE24" s="138"/>
      <c r="CF24" s="138"/>
      <c r="CG24" s="138"/>
      <c r="CH24" s="138"/>
      <c r="CI24" s="138"/>
      <c r="CJ24" s="138"/>
      <c r="CK24" s="138"/>
      <c r="CL24" s="138"/>
      <c r="CM24" s="138"/>
      <c r="CN24" s="138"/>
      <c r="CO24" s="138"/>
      <c r="CP24" s="138"/>
      <c r="CQ24" s="138"/>
      <c r="CR24" s="138"/>
      <c r="CS24" s="138"/>
    </row>
    <row r="25" spans="1:97" s="2" customFormat="1" ht="17.100000000000001" customHeight="1" x14ac:dyDescent="0.25">
      <c r="A25" s="138"/>
      <c r="B25" s="536" t="s">
        <v>328</v>
      </c>
      <c r="C25" s="537">
        <f t="shared" ref="C25:AH25" si="10">IF(AND(C4&gt;inicio_subv_inv1,C4&lt;=(final_subv_inv1)),imp_subv_inv1/(años_amortiz_inv1*12),0)</f>
        <v>0</v>
      </c>
      <c r="D25" s="520">
        <f t="shared" si="10"/>
        <v>0</v>
      </c>
      <c r="E25" s="520">
        <f t="shared" si="10"/>
        <v>0</v>
      </c>
      <c r="F25" s="520">
        <f t="shared" si="10"/>
        <v>0</v>
      </c>
      <c r="G25" s="520">
        <f t="shared" si="10"/>
        <v>0</v>
      </c>
      <c r="H25" s="520">
        <f t="shared" si="10"/>
        <v>0</v>
      </c>
      <c r="I25" s="520">
        <f t="shared" si="10"/>
        <v>0</v>
      </c>
      <c r="J25" s="520">
        <f t="shared" si="10"/>
        <v>0</v>
      </c>
      <c r="K25" s="520">
        <f t="shared" si="10"/>
        <v>0</v>
      </c>
      <c r="L25" s="520">
        <f t="shared" si="10"/>
        <v>0</v>
      </c>
      <c r="M25" s="520">
        <f t="shared" si="10"/>
        <v>0</v>
      </c>
      <c r="N25" s="520">
        <f t="shared" si="10"/>
        <v>0</v>
      </c>
      <c r="O25" s="521">
        <f t="shared" si="10"/>
        <v>0</v>
      </c>
      <c r="P25" s="520">
        <f t="shared" si="10"/>
        <v>0</v>
      </c>
      <c r="Q25" s="520">
        <f t="shared" si="10"/>
        <v>0</v>
      </c>
      <c r="R25" s="520">
        <f t="shared" si="10"/>
        <v>0</v>
      </c>
      <c r="S25" s="520">
        <f t="shared" si="10"/>
        <v>0</v>
      </c>
      <c r="T25" s="520">
        <f t="shared" si="10"/>
        <v>0</v>
      </c>
      <c r="U25" s="520">
        <f t="shared" si="10"/>
        <v>0</v>
      </c>
      <c r="V25" s="520">
        <f t="shared" si="10"/>
        <v>0</v>
      </c>
      <c r="W25" s="520">
        <f t="shared" si="10"/>
        <v>0</v>
      </c>
      <c r="X25" s="520">
        <f t="shared" si="10"/>
        <v>0</v>
      </c>
      <c r="Y25" s="520">
        <f t="shared" si="10"/>
        <v>0</v>
      </c>
      <c r="Z25" s="520">
        <f t="shared" si="10"/>
        <v>0</v>
      </c>
      <c r="AA25" s="521">
        <f t="shared" si="10"/>
        <v>0</v>
      </c>
      <c r="AB25" s="520">
        <f t="shared" si="10"/>
        <v>0</v>
      </c>
      <c r="AC25" s="520">
        <f t="shared" si="10"/>
        <v>0</v>
      </c>
      <c r="AD25" s="520">
        <f t="shared" si="10"/>
        <v>0</v>
      </c>
      <c r="AE25" s="520">
        <f t="shared" si="10"/>
        <v>0</v>
      </c>
      <c r="AF25" s="520">
        <f t="shared" si="10"/>
        <v>0</v>
      </c>
      <c r="AG25" s="520">
        <f t="shared" si="10"/>
        <v>0</v>
      </c>
      <c r="AH25" s="520">
        <f t="shared" si="10"/>
        <v>0</v>
      </c>
      <c r="AI25" s="520">
        <f t="shared" ref="AI25:BK25" si="11">IF(AND(AI4&gt;inicio_subv_inv1,AI4&lt;=(final_subv_inv1)),imp_subv_inv1/(años_amortiz_inv1*12),0)</f>
        <v>0</v>
      </c>
      <c r="AJ25" s="520">
        <f t="shared" si="11"/>
        <v>0</v>
      </c>
      <c r="AK25" s="520">
        <f t="shared" si="11"/>
        <v>0</v>
      </c>
      <c r="AL25" s="520">
        <f t="shared" si="11"/>
        <v>0</v>
      </c>
      <c r="AM25" s="521">
        <f t="shared" si="11"/>
        <v>0</v>
      </c>
      <c r="AN25" s="520">
        <f t="shared" si="11"/>
        <v>0</v>
      </c>
      <c r="AO25" s="520">
        <f t="shared" si="11"/>
        <v>0</v>
      </c>
      <c r="AP25" s="520">
        <f t="shared" si="11"/>
        <v>0</v>
      </c>
      <c r="AQ25" s="520">
        <f t="shared" si="11"/>
        <v>0</v>
      </c>
      <c r="AR25" s="520">
        <f t="shared" si="11"/>
        <v>0</v>
      </c>
      <c r="AS25" s="520">
        <f t="shared" si="11"/>
        <v>0</v>
      </c>
      <c r="AT25" s="520">
        <f t="shared" si="11"/>
        <v>0</v>
      </c>
      <c r="AU25" s="520">
        <f t="shared" si="11"/>
        <v>0</v>
      </c>
      <c r="AV25" s="520">
        <f t="shared" si="11"/>
        <v>0</v>
      </c>
      <c r="AW25" s="520">
        <f t="shared" si="11"/>
        <v>0</v>
      </c>
      <c r="AX25" s="520">
        <f t="shared" si="11"/>
        <v>0</v>
      </c>
      <c r="AY25" s="521">
        <f t="shared" si="11"/>
        <v>0</v>
      </c>
      <c r="AZ25" s="520">
        <f t="shared" si="11"/>
        <v>0</v>
      </c>
      <c r="BA25" s="520">
        <f t="shared" si="11"/>
        <v>0</v>
      </c>
      <c r="BB25" s="520">
        <f t="shared" si="11"/>
        <v>0</v>
      </c>
      <c r="BC25" s="520">
        <f t="shared" si="11"/>
        <v>0</v>
      </c>
      <c r="BD25" s="520">
        <f t="shared" si="11"/>
        <v>0</v>
      </c>
      <c r="BE25" s="520">
        <f t="shared" si="11"/>
        <v>0</v>
      </c>
      <c r="BF25" s="520">
        <f t="shared" si="11"/>
        <v>0</v>
      </c>
      <c r="BG25" s="520">
        <f t="shared" si="11"/>
        <v>0</v>
      </c>
      <c r="BH25" s="520">
        <f t="shared" si="11"/>
        <v>0</v>
      </c>
      <c r="BI25" s="520">
        <f t="shared" si="11"/>
        <v>0</v>
      </c>
      <c r="BJ25" s="520">
        <f t="shared" si="11"/>
        <v>0</v>
      </c>
      <c r="BK25" s="521">
        <f t="shared" si="11"/>
        <v>0</v>
      </c>
      <c r="BL25" s="522"/>
      <c r="BM25" s="522"/>
      <c r="BN25" s="526"/>
      <c r="BO25" s="527">
        <v>0.05</v>
      </c>
      <c r="BP25" s="525">
        <v>0.02</v>
      </c>
      <c r="BQ25" s="511">
        <v>0.04</v>
      </c>
      <c r="BR25" s="138"/>
      <c r="BS25" s="138"/>
      <c r="BT25" s="138"/>
      <c r="BU25" s="138"/>
      <c r="BV25" s="138"/>
      <c r="BW25" s="138"/>
      <c r="BX25" s="138"/>
      <c r="BY25" s="138"/>
      <c r="BZ25" s="138"/>
      <c r="CA25" s="138"/>
      <c r="CB25" s="138"/>
      <c r="CC25" s="138"/>
      <c r="CD25" s="138"/>
      <c r="CE25" s="138"/>
      <c r="CF25" s="138"/>
      <c r="CG25" s="138"/>
      <c r="CH25" s="138"/>
      <c r="CI25" s="138"/>
      <c r="CJ25" s="138"/>
      <c r="CK25" s="138"/>
      <c r="CL25" s="138"/>
      <c r="CM25" s="138"/>
      <c r="CN25" s="138"/>
      <c r="CO25" s="138"/>
      <c r="CP25" s="138"/>
      <c r="CQ25" s="138"/>
      <c r="CR25" s="138"/>
      <c r="CS25" s="138"/>
    </row>
    <row r="26" spans="1:97" s="2" customFormat="1" ht="17.100000000000001" customHeight="1" x14ac:dyDescent="0.25">
      <c r="A26" s="138"/>
      <c r="B26" s="536" t="s">
        <v>329</v>
      </c>
      <c r="C26" s="537">
        <f t="shared" ref="C26:AH26" si="12">IF(AND(C4&gt;inicio_subv_inv2,C4&lt;=(final_subv_inv2)),imp_subv_inv2/(años_amortiz_inv2*12),0)</f>
        <v>0</v>
      </c>
      <c r="D26" s="520">
        <f t="shared" si="12"/>
        <v>0</v>
      </c>
      <c r="E26" s="520">
        <f t="shared" si="12"/>
        <v>0</v>
      </c>
      <c r="F26" s="520">
        <f t="shared" si="12"/>
        <v>0</v>
      </c>
      <c r="G26" s="520">
        <f t="shared" si="12"/>
        <v>0</v>
      </c>
      <c r="H26" s="520">
        <f t="shared" si="12"/>
        <v>0</v>
      </c>
      <c r="I26" s="520">
        <f t="shared" si="12"/>
        <v>0</v>
      </c>
      <c r="J26" s="520">
        <f t="shared" si="12"/>
        <v>0</v>
      </c>
      <c r="K26" s="520">
        <f t="shared" si="12"/>
        <v>0</v>
      </c>
      <c r="L26" s="520">
        <f t="shared" si="12"/>
        <v>0</v>
      </c>
      <c r="M26" s="520">
        <f t="shared" si="12"/>
        <v>0</v>
      </c>
      <c r="N26" s="520">
        <f t="shared" si="12"/>
        <v>0</v>
      </c>
      <c r="O26" s="521">
        <f t="shared" si="12"/>
        <v>0</v>
      </c>
      <c r="P26" s="520">
        <f t="shared" si="12"/>
        <v>0</v>
      </c>
      <c r="Q26" s="520">
        <f t="shared" si="12"/>
        <v>0</v>
      </c>
      <c r="R26" s="520">
        <f t="shared" si="12"/>
        <v>0</v>
      </c>
      <c r="S26" s="520">
        <f t="shared" si="12"/>
        <v>0</v>
      </c>
      <c r="T26" s="520">
        <f t="shared" si="12"/>
        <v>0</v>
      </c>
      <c r="U26" s="520">
        <f t="shared" si="12"/>
        <v>0</v>
      </c>
      <c r="V26" s="520">
        <f t="shared" si="12"/>
        <v>0</v>
      </c>
      <c r="W26" s="520">
        <f t="shared" si="12"/>
        <v>0</v>
      </c>
      <c r="X26" s="520">
        <f t="shared" si="12"/>
        <v>0</v>
      </c>
      <c r="Y26" s="520">
        <f t="shared" si="12"/>
        <v>0</v>
      </c>
      <c r="Z26" s="520">
        <f t="shared" si="12"/>
        <v>0</v>
      </c>
      <c r="AA26" s="521">
        <f t="shared" si="12"/>
        <v>0</v>
      </c>
      <c r="AB26" s="520">
        <f t="shared" si="12"/>
        <v>0</v>
      </c>
      <c r="AC26" s="520">
        <f t="shared" si="12"/>
        <v>0</v>
      </c>
      <c r="AD26" s="520">
        <f t="shared" si="12"/>
        <v>0</v>
      </c>
      <c r="AE26" s="520">
        <f t="shared" si="12"/>
        <v>0</v>
      </c>
      <c r="AF26" s="520">
        <f t="shared" si="12"/>
        <v>0</v>
      </c>
      <c r="AG26" s="520">
        <f t="shared" si="12"/>
        <v>0</v>
      </c>
      <c r="AH26" s="520">
        <f t="shared" si="12"/>
        <v>0</v>
      </c>
      <c r="AI26" s="520">
        <f t="shared" ref="AI26:BK26" si="13">IF(AND(AI4&gt;inicio_subv_inv2,AI4&lt;=(final_subv_inv2)),imp_subv_inv2/(años_amortiz_inv2*12),0)</f>
        <v>0</v>
      </c>
      <c r="AJ26" s="520">
        <f t="shared" si="13"/>
        <v>0</v>
      </c>
      <c r="AK26" s="520">
        <f t="shared" si="13"/>
        <v>0</v>
      </c>
      <c r="AL26" s="520">
        <f t="shared" si="13"/>
        <v>0</v>
      </c>
      <c r="AM26" s="521">
        <f t="shared" si="13"/>
        <v>0</v>
      </c>
      <c r="AN26" s="520">
        <f t="shared" si="13"/>
        <v>0</v>
      </c>
      <c r="AO26" s="520">
        <f t="shared" si="13"/>
        <v>0</v>
      </c>
      <c r="AP26" s="520">
        <f t="shared" si="13"/>
        <v>0</v>
      </c>
      <c r="AQ26" s="520">
        <f t="shared" si="13"/>
        <v>0</v>
      </c>
      <c r="AR26" s="520">
        <f t="shared" si="13"/>
        <v>0</v>
      </c>
      <c r="AS26" s="520">
        <f t="shared" si="13"/>
        <v>0</v>
      </c>
      <c r="AT26" s="520">
        <f t="shared" si="13"/>
        <v>0</v>
      </c>
      <c r="AU26" s="520">
        <f t="shared" si="13"/>
        <v>0</v>
      </c>
      <c r="AV26" s="520">
        <f t="shared" si="13"/>
        <v>0</v>
      </c>
      <c r="AW26" s="520">
        <f t="shared" si="13"/>
        <v>0</v>
      </c>
      <c r="AX26" s="520">
        <f t="shared" si="13"/>
        <v>0</v>
      </c>
      <c r="AY26" s="521">
        <f t="shared" si="13"/>
        <v>0</v>
      </c>
      <c r="AZ26" s="520">
        <f t="shared" si="13"/>
        <v>0</v>
      </c>
      <c r="BA26" s="520">
        <f t="shared" si="13"/>
        <v>0</v>
      </c>
      <c r="BB26" s="520">
        <f t="shared" si="13"/>
        <v>0</v>
      </c>
      <c r="BC26" s="520">
        <f t="shared" si="13"/>
        <v>0</v>
      </c>
      <c r="BD26" s="520">
        <f t="shared" si="13"/>
        <v>0</v>
      </c>
      <c r="BE26" s="520">
        <f t="shared" si="13"/>
        <v>0</v>
      </c>
      <c r="BF26" s="520">
        <f t="shared" si="13"/>
        <v>0</v>
      </c>
      <c r="BG26" s="520">
        <f t="shared" si="13"/>
        <v>0</v>
      </c>
      <c r="BH26" s="520">
        <f t="shared" si="13"/>
        <v>0</v>
      </c>
      <c r="BI26" s="520">
        <f t="shared" si="13"/>
        <v>0</v>
      </c>
      <c r="BJ26" s="520">
        <f t="shared" si="13"/>
        <v>0</v>
      </c>
      <c r="BK26" s="521">
        <f t="shared" si="13"/>
        <v>0</v>
      </c>
      <c r="BL26" s="522"/>
      <c r="BM26" s="522"/>
      <c r="BN26" s="526"/>
      <c r="BO26" s="527">
        <v>0.1</v>
      </c>
      <c r="BP26" s="525">
        <v>0.04</v>
      </c>
      <c r="BQ26" s="511">
        <v>0.05</v>
      </c>
      <c r="BR26" s="138"/>
      <c r="BS26" s="138"/>
      <c r="BT26" s="138"/>
      <c r="BU26" s="138"/>
      <c r="BV26" s="138"/>
      <c r="BW26" s="138"/>
      <c r="BX26" s="138"/>
      <c r="BY26" s="138"/>
      <c r="BZ26" s="138"/>
      <c r="CA26" s="138"/>
      <c r="CB26" s="138"/>
      <c r="CC26" s="138"/>
      <c r="CD26" s="138"/>
      <c r="CE26" s="138"/>
      <c r="CF26" s="138"/>
      <c r="CG26" s="138"/>
      <c r="CH26" s="138"/>
      <c r="CI26" s="138"/>
      <c r="CJ26" s="138"/>
      <c r="CK26" s="138"/>
      <c r="CL26" s="138"/>
      <c r="CM26" s="138"/>
      <c r="CN26" s="138"/>
      <c r="CO26" s="138"/>
      <c r="CP26" s="138"/>
      <c r="CQ26" s="138"/>
      <c r="CR26" s="138"/>
      <c r="CS26" s="138"/>
    </row>
    <row r="27" spans="1:97" s="2" customFormat="1" ht="17.100000000000001" customHeight="1" x14ac:dyDescent="0.25">
      <c r="A27" s="138"/>
      <c r="B27" s="536" t="s">
        <v>330</v>
      </c>
      <c r="C27" s="537">
        <f t="shared" ref="C27:AH27" si="14">IF(AND(C4&gt;inicio_amortiz_activ1,C4&lt;=(final_amortiz_activ1)),imp_subv_activ1/(años_amortiz_activ1*12),0)</f>
        <v>0</v>
      </c>
      <c r="D27" s="520">
        <f t="shared" si="14"/>
        <v>0</v>
      </c>
      <c r="E27" s="520">
        <f t="shared" si="14"/>
        <v>0</v>
      </c>
      <c r="F27" s="520">
        <f t="shared" si="14"/>
        <v>0</v>
      </c>
      <c r="G27" s="520">
        <f t="shared" si="14"/>
        <v>0</v>
      </c>
      <c r="H27" s="520">
        <f t="shared" si="14"/>
        <v>0</v>
      </c>
      <c r="I27" s="520">
        <f t="shared" si="14"/>
        <v>0</v>
      </c>
      <c r="J27" s="520">
        <f t="shared" si="14"/>
        <v>0</v>
      </c>
      <c r="K27" s="520">
        <f t="shared" si="14"/>
        <v>0</v>
      </c>
      <c r="L27" s="520">
        <f t="shared" si="14"/>
        <v>0</v>
      </c>
      <c r="M27" s="520">
        <f t="shared" si="14"/>
        <v>0</v>
      </c>
      <c r="N27" s="520">
        <f t="shared" si="14"/>
        <v>0</v>
      </c>
      <c r="O27" s="521">
        <f t="shared" si="14"/>
        <v>0</v>
      </c>
      <c r="P27" s="520">
        <f t="shared" si="14"/>
        <v>0</v>
      </c>
      <c r="Q27" s="520">
        <f t="shared" si="14"/>
        <v>0</v>
      </c>
      <c r="R27" s="520">
        <f t="shared" si="14"/>
        <v>0</v>
      </c>
      <c r="S27" s="520">
        <f t="shared" si="14"/>
        <v>0</v>
      </c>
      <c r="T27" s="520">
        <f t="shared" si="14"/>
        <v>0</v>
      </c>
      <c r="U27" s="520">
        <f t="shared" si="14"/>
        <v>0</v>
      </c>
      <c r="V27" s="520">
        <f t="shared" si="14"/>
        <v>0</v>
      </c>
      <c r="W27" s="520">
        <f t="shared" si="14"/>
        <v>0</v>
      </c>
      <c r="X27" s="520">
        <f t="shared" si="14"/>
        <v>0</v>
      </c>
      <c r="Y27" s="520">
        <f t="shared" si="14"/>
        <v>0</v>
      </c>
      <c r="Z27" s="520">
        <f t="shared" si="14"/>
        <v>0</v>
      </c>
      <c r="AA27" s="521">
        <f t="shared" si="14"/>
        <v>0</v>
      </c>
      <c r="AB27" s="520">
        <f t="shared" si="14"/>
        <v>0</v>
      </c>
      <c r="AC27" s="520">
        <f t="shared" si="14"/>
        <v>0</v>
      </c>
      <c r="AD27" s="520">
        <f t="shared" si="14"/>
        <v>0</v>
      </c>
      <c r="AE27" s="520">
        <f t="shared" si="14"/>
        <v>0</v>
      </c>
      <c r="AF27" s="520">
        <f t="shared" si="14"/>
        <v>0</v>
      </c>
      <c r="AG27" s="520">
        <f t="shared" si="14"/>
        <v>0</v>
      </c>
      <c r="AH27" s="520">
        <f t="shared" si="14"/>
        <v>0</v>
      </c>
      <c r="AI27" s="520">
        <f t="shared" ref="AI27:BK27" si="15">IF(AND(AI4&gt;inicio_amortiz_activ1,AI4&lt;=(final_amortiz_activ1)),imp_subv_activ1/(años_amortiz_activ1*12),0)</f>
        <v>0</v>
      </c>
      <c r="AJ27" s="520">
        <f t="shared" si="15"/>
        <v>0</v>
      </c>
      <c r="AK27" s="520">
        <f t="shared" si="15"/>
        <v>0</v>
      </c>
      <c r="AL27" s="520">
        <f t="shared" si="15"/>
        <v>0</v>
      </c>
      <c r="AM27" s="521">
        <f t="shared" si="15"/>
        <v>0</v>
      </c>
      <c r="AN27" s="520">
        <f t="shared" si="15"/>
        <v>0</v>
      </c>
      <c r="AO27" s="520">
        <f t="shared" si="15"/>
        <v>0</v>
      </c>
      <c r="AP27" s="520">
        <f t="shared" si="15"/>
        <v>0</v>
      </c>
      <c r="AQ27" s="520">
        <f t="shared" si="15"/>
        <v>0</v>
      </c>
      <c r="AR27" s="520">
        <f t="shared" si="15"/>
        <v>0</v>
      </c>
      <c r="AS27" s="520">
        <f t="shared" si="15"/>
        <v>0</v>
      </c>
      <c r="AT27" s="520">
        <f t="shared" si="15"/>
        <v>0</v>
      </c>
      <c r="AU27" s="520">
        <f t="shared" si="15"/>
        <v>0</v>
      </c>
      <c r="AV27" s="520">
        <f t="shared" si="15"/>
        <v>0</v>
      </c>
      <c r="AW27" s="520">
        <f t="shared" si="15"/>
        <v>0</v>
      </c>
      <c r="AX27" s="520">
        <f t="shared" si="15"/>
        <v>0</v>
      </c>
      <c r="AY27" s="521">
        <f t="shared" si="15"/>
        <v>0</v>
      </c>
      <c r="AZ27" s="520">
        <f t="shared" si="15"/>
        <v>0</v>
      </c>
      <c r="BA27" s="520">
        <f t="shared" si="15"/>
        <v>0</v>
      </c>
      <c r="BB27" s="520">
        <f t="shared" si="15"/>
        <v>0</v>
      </c>
      <c r="BC27" s="520">
        <f t="shared" si="15"/>
        <v>0</v>
      </c>
      <c r="BD27" s="520">
        <f t="shared" si="15"/>
        <v>0</v>
      </c>
      <c r="BE27" s="520">
        <f t="shared" si="15"/>
        <v>0</v>
      </c>
      <c r="BF27" s="520">
        <f t="shared" si="15"/>
        <v>0</v>
      </c>
      <c r="BG27" s="520">
        <f t="shared" si="15"/>
        <v>0</v>
      </c>
      <c r="BH27" s="520">
        <f t="shared" si="15"/>
        <v>0</v>
      </c>
      <c r="BI27" s="520">
        <f t="shared" si="15"/>
        <v>0</v>
      </c>
      <c r="BJ27" s="520">
        <f t="shared" si="15"/>
        <v>0</v>
      </c>
      <c r="BK27" s="521">
        <f t="shared" si="15"/>
        <v>0</v>
      </c>
      <c r="BL27" s="522"/>
      <c r="BM27" s="522"/>
      <c r="BN27" s="526"/>
      <c r="BO27" s="527">
        <v>0.15</v>
      </c>
      <c r="BP27" s="525">
        <v>0.06</v>
      </c>
      <c r="BQ27" s="511">
        <v>0.06</v>
      </c>
      <c r="BR27" s="138"/>
      <c r="BS27" s="138"/>
      <c r="BT27" s="138"/>
      <c r="BU27" s="138"/>
      <c r="BV27" s="138"/>
      <c r="BW27" s="138"/>
      <c r="BX27" s="138"/>
      <c r="BY27" s="138"/>
      <c r="BZ27" s="138"/>
      <c r="CA27" s="138"/>
      <c r="CB27" s="138"/>
      <c r="CC27" s="138"/>
      <c r="CD27" s="138"/>
      <c r="CE27" s="138"/>
      <c r="CF27" s="138"/>
      <c r="CG27" s="138"/>
      <c r="CH27" s="138"/>
      <c r="CI27" s="138"/>
      <c r="CJ27" s="138"/>
      <c r="CK27" s="138"/>
      <c r="CL27" s="138"/>
      <c r="CM27" s="138"/>
      <c r="CN27" s="138"/>
      <c r="CO27" s="138"/>
      <c r="CP27" s="138"/>
      <c r="CQ27" s="138"/>
      <c r="CR27" s="138"/>
      <c r="CS27" s="138"/>
    </row>
    <row r="28" spans="1:97" s="2" customFormat="1" ht="17.100000000000001" customHeight="1" x14ac:dyDescent="0.25">
      <c r="A28" s="138"/>
      <c r="B28" s="538" t="s">
        <v>331</v>
      </c>
      <c r="C28" s="539">
        <f t="shared" ref="C28:AH28" si="16">IF(AND(C4&gt;inicio_amortiz_activ2,C4&lt;=(final_amortiz_activ2)),imp_subv_activ2/(años_amortiz_activ2*12),0)</f>
        <v>0</v>
      </c>
      <c r="D28" s="540">
        <f t="shared" si="16"/>
        <v>0</v>
      </c>
      <c r="E28" s="540">
        <f t="shared" si="16"/>
        <v>0</v>
      </c>
      <c r="F28" s="540">
        <f t="shared" si="16"/>
        <v>0</v>
      </c>
      <c r="G28" s="540">
        <f t="shared" si="16"/>
        <v>0</v>
      </c>
      <c r="H28" s="540">
        <f t="shared" si="16"/>
        <v>0</v>
      </c>
      <c r="I28" s="540">
        <f t="shared" si="16"/>
        <v>0</v>
      </c>
      <c r="J28" s="540">
        <f t="shared" si="16"/>
        <v>0</v>
      </c>
      <c r="K28" s="540">
        <f t="shared" si="16"/>
        <v>0</v>
      </c>
      <c r="L28" s="540">
        <f t="shared" si="16"/>
        <v>0</v>
      </c>
      <c r="M28" s="540">
        <f t="shared" si="16"/>
        <v>0</v>
      </c>
      <c r="N28" s="540">
        <f t="shared" si="16"/>
        <v>0</v>
      </c>
      <c r="O28" s="541">
        <f t="shared" si="16"/>
        <v>0</v>
      </c>
      <c r="P28" s="540">
        <f t="shared" si="16"/>
        <v>0</v>
      </c>
      <c r="Q28" s="540">
        <f t="shared" si="16"/>
        <v>0</v>
      </c>
      <c r="R28" s="540">
        <f t="shared" si="16"/>
        <v>0</v>
      </c>
      <c r="S28" s="540">
        <f t="shared" si="16"/>
        <v>0</v>
      </c>
      <c r="T28" s="540">
        <f t="shared" si="16"/>
        <v>0</v>
      </c>
      <c r="U28" s="540">
        <f t="shared" si="16"/>
        <v>0</v>
      </c>
      <c r="V28" s="540">
        <f t="shared" si="16"/>
        <v>0</v>
      </c>
      <c r="W28" s="540">
        <f t="shared" si="16"/>
        <v>0</v>
      </c>
      <c r="X28" s="540">
        <f t="shared" si="16"/>
        <v>0</v>
      </c>
      <c r="Y28" s="540">
        <f t="shared" si="16"/>
        <v>0</v>
      </c>
      <c r="Z28" s="540">
        <f t="shared" si="16"/>
        <v>0</v>
      </c>
      <c r="AA28" s="541">
        <f t="shared" si="16"/>
        <v>0</v>
      </c>
      <c r="AB28" s="540">
        <f t="shared" si="16"/>
        <v>0</v>
      </c>
      <c r="AC28" s="540">
        <f t="shared" si="16"/>
        <v>0</v>
      </c>
      <c r="AD28" s="540">
        <f t="shared" si="16"/>
        <v>0</v>
      </c>
      <c r="AE28" s="540">
        <f t="shared" si="16"/>
        <v>0</v>
      </c>
      <c r="AF28" s="540">
        <f t="shared" si="16"/>
        <v>0</v>
      </c>
      <c r="AG28" s="540">
        <f t="shared" si="16"/>
        <v>0</v>
      </c>
      <c r="AH28" s="540">
        <f t="shared" si="16"/>
        <v>0</v>
      </c>
      <c r="AI28" s="540">
        <f t="shared" ref="AI28:BK28" si="17">IF(AND(AI4&gt;inicio_amortiz_activ2,AI4&lt;=(final_amortiz_activ2)),imp_subv_activ2/(años_amortiz_activ2*12),0)</f>
        <v>0</v>
      </c>
      <c r="AJ28" s="540">
        <f t="shared" si="17"/>
        <v>0</v>
      </c>
      <c r="AK28" s="540">
        <f t="shared" si="17"/>
        <v>0</v>
      </c>
      <c r="AL28" s="540">
        <f t="shared" si="17"/>
        <v>0</v>
      </c>
      <c r="AM28" s="541">
        <f t="shared" si="17"/>
        <v>0</v>
      </c>
      <c r="AN28" s="540">
        <f t="shared" si="17"/>
        <v>0</v>
      </c>
      <c r="AO28" s="540">
        <f t="shared" si="17"/>
        <v>0</v>
      </c>
      <c r="AP28" s="540">
        <f t="shared" si="17"/>
        <v>0</v>
      </c>
      <c r="AQ28" s="540">
        <f t="shared" si="17"/>
        <v>0</v>
      </c>
      <c r="AR28" s="540">
        <f t="shared" si="17"/>
        <v>0</v>
      </c>
      <c r="AS28" s="540">
        <f t="shared" si="17"/>
        <v>0</v>
      </c>
      <c r="AT28" s="540">
        <f t="shared" si="17"/>
        <v>0</v>
      </c>
      <c r="AU28" s="540">
        <f t="shared" si="17"/>
        <v>0</v>
      </c>
      <c r="AV28" s="540">
        <f t="shared" si="17"/>
        <v>0</v>
      </c>
      <c r="AW28" s="540">
        <f t="shared" si="17"/>
        <v>0</v>
      </c>
      <c r="AX28" s="540">
        <f t="shared" si="17"/>
        <v>0</v>
      </c>
      <c r="AY28" s="541">
        <f t="shared" si="17"/>
        <v>0</v>
      </c>
      <c r="AZ28" s="540">
        <f t="shared" si="17"/>
        <v>0</v>
      </c>
      <c r="BA28" s="540">
        <f t="shared" si="17"/>
        <v>0</v>
      </c>
      <c r="BB28" s="540">
        <f t="shared" si="17"/>
        <v>0</v>
      </c>
      <c r="BC28" s="540">
        <f t="shared" si="17"/>
        <v>0</v>
      </c>
      <c r="BD28" s="540">
        <f t="shared" si="17"/>
        <v>0</v>
      </c>
      <c r="BE28" s="540">
        <f t="shared" si="17"/>
        <v>0</v>
      </c>
      <c r="BF28" s="540">
        <f t="shared" si="17"/>
        <v>0</v>
      </c>
      <c r="BG28" s="540">
        <f t="shared" si="17"/>
        <v>0</v>
      </c>
      <c r="BH28" s="540">
        <f t="shared" si="17"/>
        <v>0</v>
      </c>
      <c r="BI28" s="540">
        <f t="shared" si="17"/>
        <v>0</v>
      </c>
      <c r="BJ28" s="540">
        <f t="shared" si="17"/>
        <v>0</v>
      </c>
      <c r="BK28" s="541">
        <f t="shared" si="17"/>
        <v>0</v>
      </c>
      <c r="BL28" s="522"/>
      <c r="BM28" s="522"/>
      <c r="BN28" s="526"/>
      <c r="BO28" s="527">
        <v>0.2</v>
      </c>
      <c r="BP28" s="525">
        <v>0.08</v>
      </c>
      <c r="BQ28" s="511">
        <v>7.0000000000000007E-2</v>
      </c>
      <c r="BR28" s="138"/>
      <c r="BS28" s="138"/>
      <c r="BT28" s="138"/>
      <c r="BU28" s="138"/>
      <c r="BV28" s="138"/>
      <c r="BW28" s="138"/>
      <c r="BX28" s="138"/>
      <c r="BY28" s="138"/>
      <c r="BZ28" s="138"/>
      <c r="CA28" s="138"/>
      <c r="CB28" s="138"/>
      <c r="CC28" s="138"/>
      <c r="CD28" s="138"/>
      <c r="CE28" s="138"/>
      <c r="CF28" s="138"/>
      <c r="CG28" s="138"/>
      <c r="CH28" s="138"/>
      <c r="CI28" s="138"/>
      <c r="CJ28" s="138"/>
      <c r="CK28" s="138"/>
      <c r="CL28" s="138"/>
      <c r="CM28" s="138"/>
      <c r="CN28" s="138"/>
      <c r="CO28" s="138"/>
      <c r="CP28" s="138"/>
      <c r="CQ28" s="138"/>
      <c r="CR28" s="138"/>
      <c r="CS28" s="138"/>
    </row>
    <row r="29" spans="1:97" s="1" customFormat="1" ht="17.100000000000001" customHeight="1" x14ac:dyDescent="0.25">
      <c r="A29" s="138"/>
      <c r="B29" s="528" t="s">
        <v>332</v>
      </c>
      <c r="C29" s="542">
        <f t="shared" ref="C29:AH29" si="18">SUM(C25:C28)</f>
        <v>0</v>
      </c>
      <c r="D29" s="543">
        <f t="shared" si="18"/>
        <v>0</v>
      </c>
      <c r="E29" s="543">
        <f t="shared" si="18"/>
        <v>0</v>
      </c>
      <c r="F29" s="543">
        <f t="shared" si="18"/>
        <v>0</v>
      </c>
      <c r="G29" s="543">
        <f t="shared" si="18"/>
        <v>0</v>
      </c>
      <c r="H29" s="543">
        <f t="shared" si="18"/>
        <v>0</v>
      </c>
      <c r="I29" s="543">
        <f t="shared" si="18"/>
        <v>0</v>
      </c>
      <c r="J29" s="543">
        <f t="shared" si="18"/>
        <v>0</v>
      </c>
      <c r="K29" s="543">
        <f t="shared" si="18"/>
        <v>0</v>
      </c>
      <c r="L29" s="543">
        <f t="shared" si="18"/>
        <v>0</v>
      </c>
      <c r="M29" s="543">
        <f t="shared" si="18"/>
        <v>0</v>
      </c>
      <c r="N29" s="543">
        <f t="shared" si="18"/>
        <v>0</v>
      </c>
      <c r="O29" s="544">
        <f t="shared" si="18"/>
        <v>0</v>
      </c>
      <c r="P29" s="543">
        <f t="shared" si="18"/>
        <v>0</v>
      </c>
      <c r="Q29" s="543">
        <f t="shared" si="18"/>
        <v>0</v>
      </c>
      <c r="R29" s="543">
        <f t="shared" si="18"/>
        <v>0</v>
      </c>
      <c r="S29" s="543">
        <f t="shared" si="18"/>
        <v>0</v>
      </c>
      <c r="T29" s="543">
        <f t="shared" si="18"/>
        <v>0</v>
      </c>
      <c r="U29" s="543">
        <f t="shared" si="18"/>
        <v>0</v>
      </c>
      <c r="V29" s="543">
        <f t="shared" si="18"/>
        <v>0</v>
      </c>
      <c r="W29" s="543">
        <f t="shared" si="18"/>
        <v>0</v>
      </c>
      <c r="X29" s="543">
        <f t="shared" si="18"/>
        <v>0</v>
      </c>
      <c r="Y29" s="543">
        <f t="shared" si="18"/>
        <v>0</v>
      </c>
      <c r="Z29" s="543">
        <f t="shared" si="18"/>
        <v>0</v>
      </c>
      <c r="AA29" s="544">
        <f t="shared" si="18"/>
        <v>0</v>
      </c>
      <c r="AB29" s="543">
        <f t="shared" si="18"/>
        <v>0</v>
      </c>
      <c r="AC29" s="543">
        <f t="shared" si="18"/>
        <v>0</v>
      </c>
      <c r="AD29" s="543">
        <f t="shared" si="18"/>
        <v>0</v>
      </c>
      <c r="AE29" s="543">
        <f t="shared" si="18"/>
        <v>0</v>
      </c>
      <c r="AF29" s="543">
        <f t="shared" si="18"/>
        <v>0</v>
      </c>
      <c r="AG29" s="543">
        <f t="shared" si="18"/>
        <v>0</v>
      </c>
      <c r="AH29" s="543">
        <f t="shared" si="18"/>
        <v>0</v>
      </c>
      <c r="AI29" s="543">
        <f t="shared" ref="AI29:BN29" si="19">SUM(AI25:AI28)</f>
        <v>0</v>
      </c>
      <c r="AJ29" s="543">
        <f t="shared" si="19"/>
        <v>0</v>
      </c>
      <c r="AK29" s="543">
        <f t="shared" si="19"/>
        <v>0</v>
      </c>
      <c r="AL29" s="543">
        <f t="shared" si="19"/>
        <v>0</v>
      </c>
      <c r="AM29" s="544">
        <f t="shared" si="19"/>
        <v>0</v>
      </c>
      <c r="AN29" s="543">
        <f t="shared" si="19"/>
        <v>0</v>
      </c>
      <c r="AO29" s="543">
        <f t="shared" si="19"/>
        <v>0</v>
      </c>
      <c r="AP29" s="543">
        <f t="shared" si="19"/>
        <v>0</v>
      </c>
      <c r="AQ29" s="543">
        <f t="shared" si="19"/>
        <v>0</v>
      </c>
      <c r="AR29" s="543">
        <f t="shared" si="19"/>
        <v>0</v>
      </c>
      <c r="AS29" s="543">
        <f t="shared" si="19"/>
        <v>0</v>
      </c>
      <c r="AT29" s="543">
        <f t="shared" si="19"/>
        <v>0</v>
      </c>
      <c r="AU29" s="543">
        <f t="shared" si="19"/>
        <v>0</v>
      </c>
      <c r="AV29" s="543">
        <f t="shared" si="19"/>
        <v>0</v>
      </c>
      <c r="AW29" s="543">
        <f t="shared" si="19"/>
        <v>0</v>
      </c>
      <c r="AX29" s="543">
        <f t="shared" si="19"/>
        <v>0</v>
      </c>
      <c r="AY29" s="544">
        <f t="shared" si="19"/>
        <v>0</v>
      </c>
      <c r="AZ29" s="543">
        <f t="shared" si="19"/>
        <v>0</v>
      </c>
      <c r="BA29" s="543">
        <f t="shared" si="19"/>
        <v>0</v>
      </c>
      <c r="BB29" s="543">
        <f t="shared" si="19"/>
        <v>0</v>
      </c>
      <c r="BC29" s="543">
        <f t="shared" si="19"/>
        <v>0</v>
      </c>
      <c r="BD29" s="543">
        <f t="shared" si="19"/>
        <v>0</v>
      </c>
      <c r="BE29" s="543">
        <f t="shared" si="19"/>
        <v>0</v>
      </c>
      <c r="BF29" s="543">
        <f t="shared" si="19"/>
        <v>0</v>
      </c>
      <c r="BG29" s="543">
        <f t="shared" si="19"/>
        <v>0</v>
      </c>
      <c r="BH29" s="543">
        <f t="shared" si="19"/>
        <v>0</v>
      </c>
      <c r="BI29" s="543">
        <f t="shared" si="19"/>
        <v>0</v>
      </c>
      <c r="BJ29" s="543">
        <f t="shared" si="19"/>
        <v>0</v>
      </c>
      <c r="BK29" s="544">
        <f t="shared" si="19"/>
        <v>0</v>
      </c>
      <c r="BL29" s="156"/>
      <c r="BM29" s="156"/>
      <c r="BN29" s="492"/>
      <c r="BO29" s="517">
        <v>0.3</v>
      </c>
      <c r="BP29" s="525">
        <v>0.1</v>
      </c>
      <c r="BQ29" s="511">
        <v>0.08</v>
      </c>
      <c r="BR29" s="156"/>
      <c r="BS29" s="156"/>
      <c r="BT29" s="156"/>
      <c r="BU29" s="156"/>
      <c r="BV29" s="156"/>
      <c r="BW29" s="138"/>
      <c r="BX29" s="138"/>
      <c r="BY29" s="138"/>
      <c r="BZ29" s="138"/>
      <c r="CA29" s="138"/>
      <c r="CB29" s="138"/>
      <c r="CC29" s="138"/>
      <c r="CD29" s="138"/>
      <c r="CE29" s="138"/>
      <c r="CF29" s="138"/>
      <c r="CG29" s="138"/>
      <c r="CH29" s="138"/>
      <c r="CI29" s="138"/>
      <c r="CJ29" s="138"/>
      <c r="CK29" s="138"/>
      <c r="CL29" s="138"/>
      <c r="CM29" s="138"/>
      <c r="CN29" s="138"/>
      <c r="CO29" s="138"/>
      <c r="CP29" s="138"/>
      <c r="CQ29" s="138"/>
      <c r="CR29" s="138"/>
      <c r="CS29" s="138"/>
    </row>
    <row r="30" spans="1:97" s="2" customFormat="1" x14ac:dyDescent="0.25">
      <c r="A30" s="138"/>
      <c r="B30" s="324"/>
      <c r="C30" s="545"/>
      <c r="D30" s="545"/>
      <c r="E30" s="546"/>
      <c r="F30" s="546"/>
      <c r="G30" s="546"/>
      <c r="H30" s="546"/>
      <c r="I30" s="546"/>
      <c r="J30" s="546"/>
      <c r="K30" s="546"/>
      <c r="L30" s="546"/>
      <c r="M30" s="546"/>
      <c r="N30" s="546"/>
      <c r="O30" s="546"/>
      <c r="P30" s="546"/>
      <c r="Q30" s="546"/>
      <c r="R30" s="546"/>
      <c r="S30" s="546"/>
      <c r="T30" s="546"/>
      <c r="U30" s="546"/>
      <c r="V30" s="546"/>
      <c r="W30" s="546"/>
      <c r="X30" s="546"/>
      <c r="Y30" s="546"/>
      <c r="Z30" s="546"/>
      <c r="AA30" s="546"/>
      <c r="AB30" s="546"/>
      <c r="AC30" s="546"/>
      <c r="AD30" s="546"/>
      <c r="AE30" s="546"/>
      <c r="AF30" s="546"/>
      <c r="AG30" s="546"/>
      <c r="AH30" s="546"/>
      <c r="AI30" s="546"/>
      <c r="AJ30" s="546"/>
      <c r="AK30" s="546"/>
      <c r="AL30" s="546"/>
      <c r="AM30" s="546"/>
      <c r="AN30" s="546"/>
      <c r="AO30" s="546"/>
      <c r="AP30" s="546"/>
      <c r="AQ30" s="546"/>
      <c r="AR30" s="546"/>
      <c r="AS30" s="546"/>
      <c r="AT30" s="546"/>
      <c r="AU30" s="546"/>
      <c r="AV30" s="546"/>
      <c r="AW30" s="546"/>
      <c r="AX30" s="546"/>
      <c r="AY30" s="546"/>
      <c r="AZ30" s="546"/>
      <c r="BA30" s="546"/>
      <c r="BB30" s="546"/>
      <c r="BC30" s="546"/>
      <c r="BD30" s="546"/>
      <c r="BE30" s="546"/>
      <c r="BF30" s="546"/>
      <c r="BG30" s="546"/>
      <c r="BH30" s="546"/>
      <c r="BI30" s="546"/>
      <c r="BJ30" s="546"/>
      <c r="BK30" s="547"/>
      <c r="BL30" s="138"/>
      <c r="BM30" s="138"/>
      <c r="BN30" s="548"/>
      <c r="BO30" s="549"/>
      <c r="BP30" s="550">
        <v>0.2</v>
      </c>
      <c r="BQ30" s="551">
        <v>0.09</v>
      </c>
      <c r="BR30" s="138"/>
      <c r="BS30" s="138"/>
      <c r="BT30" s="138"/>
      <c r="BU30" s="138"/>
      <c r="BV30" s="138"/>
      <c r="BW30" s="138"/>
      <c r="BX30" s="138"/>
      <c r="BY30" s="138"/>
      <c r="BZ30" s="138"/>
      <c r="CA30" s="138"/>
      <c r="CB30" s="138"/>
      <c r="CC30" s="138"/>
      <c r="CD30" s="138"/>
      <c r="CE30" s="138"/>
      <c r="CF30" s="138"/>
      <c r="CG30" s="138"/>
      <c r="CH30" s="138"/>
      <c r="CI30" s="138"/>
      <c r="CJ30" s="138"/>
      <c r="CK30" s="138"/>
      <c r="CL30" s="138"/>
      <c r="CM30" s="138"/>
      <c r="CN30" s="138"/>
      <c r="CO30" s="138"/>
      <c r="CP30" s="138"/>
      <c r="CQ30" s="138"/>
      <c r="CR30" s="138"/>
      <c r="CS30" s="138"/>
    </row>
    <row r="31" spans="1:97" s="2" customFormat="1" ht="18.95" customHeight="1" x14ac:dyDescent="0.25">
      <c r="A31" s="138"/>
      <c r="B31" s="1558" t="s">
        <v>333</v>
      </c>
      <c r="C31" s="138"/>
      <c r="D31" s="138"/>
      <c r="E31" s="138"/>
      <c r="F31" s="138"/>
      <c r="G31" s="138"/>
      <c r="H31" s="138"/>
      <c r="I31" s="138"/>
      <c r="J31" s="138"/>
      <c r="K31" s="138"/>
      <c r="L31" s="138"/>
      <c r="M31" s="138"/>
      <c r="N31" s="138"/>
      <c r="O31" s="138"/>
      <c r="P31" s="138"/>
      <c r="Q31" s="138"/>
      <c r="R31" s="138"/>
      <c r="S31" s="138"/>
      <c r="T31" s="138"/>
      <c r="U31" s="138"/>
      <c r="V31" s="138"/>
      <c r="W31" s="138"/>
      <c r="X31" s="138"/>
      <c r="Y31" s="138"/>
      <c r="Z31" s="138"/>
      <c r="AA31" s="138"/>
      <c r="AB31" s="138"/>
      <c r="AC31" s="138"/>
      <c r="AD31" s="138"/>
      <c r="AE31" s="138"/>
      <c r="AF31" s="138"/>
      <c r="AG31" s="138"/>
      <c r="AH31" s="138"/>
      <c r="AI31" s="138"/>
      <c r="AJ31" s="138"/>
      <c r="AK31" s="138"/>
      <c r="AL31" s="138"/>
      <c r="AM31" s="138"/>
      <c r="AN31" s="138"/>
      <c r="AO31" s="138"/>
      <c r="AP31" s="138"/>
      <c r="AQ31" s="138"/>
      <c r="AR31" s="138"/>
      <c r="AS31" s="138"/>
      <c r="AT31" s="138"/>
      <c r="AU31" s="138"/>
      <c r="AV31" s="138"/>
      <c r="AW31" s="138"/>
      <c r="AX31" s="138"/>
      <c r="AY31" s="138"/>
      <c r="AZ31" s="138"/>
      <c r="BA31" s="138"/>
      <c r="BB31" s="138"/>
      <c r="BC31" s="138"/>
      <c r="BD31" s="138"/>
      <c r="BE31" s="138"/>
      <c r="BF31" s="138"/>
      <c r="BG31" s="138"/>
      <c r="BH31" s="138"/>
      <c r="BI31" s="138"/>
      <c r="BJ31" s="138"/>
      <c r="BK31" s="138"/>
      <c r="BL31" s="138"/>
      <c r="BM31" s="138"/>
      <c r="BN31" s="509"/>
      <c r="BO31" s="509"/>
      <c r="BP31" s="517"/>
      <c r="BQ31" s="525">
        <v>0.1</v>
      </c>
      <c r="BR31" s="138"/>
      <c r="BS31" s="138"/>
      <c r="BT31" s="138"/>
      <c r="BU31" s="138"/>
      <c r="BV31" s="138"/>
      <c r="BW31" s="138"/>
      <c r="BX31" s="138"/>
      <c r="BY31" s="138"/>
      <c r="BZ31" s="138"/>
      <c r="CA31" s="138"/>
      <c r="CB31" s="138"/>
      <c r="CC31" s="138"/>
      <c r="CD31" s="138"/>
      <c r="CE31" s="138"/>
      <c r="CF31" s="138"/>
      <c r="CG31" s="138"/>
      <c r="CH31" s="138"/>
      <c r="CI31" s="138"/>
      <c r="CJ31" s="138"/>
      <c r="CK31" s="138"/>
      <c r="CL31" s="138"/>
      <c r="CM31" s="138"/>
      <c r="CN31" s="138"/>
      <c r="CO31" s="138"/>
      <c r="CP31" s="138"/>
      <c r="CQ31" s="138"/>
      <c r="CR31" s="138"/>
      <c r="CS31" s="138"/>
    </row>
    <row r="32" spans="1:97" s="2" customFormat="1" ht="29.1" customHeight="1" x14ac:dyDescent="0.25">
      <c r="A32" s="138"/>
      <c r="B32" s="1550"/>
      <c r="C32" s="552">
        <v>0</v>
      </c>
      <c r="D32" s="553">
        <v>1</v>
      </c>
      <c r="E32" s="553">
        <v>2</v>
      </c>
      <c r="F32" s="553">
        <v>3</v>
      </c>
      <c r="G32" s="553">
        <v>4</v>
      </c>
      <c r="H32" s="553">
        <v>5</v>
      </c>
      <c r="I32" s="553">
        <v>6</v>
      </c>
      <c r="J32" s="553">
        <v>7</v>
      </c>
      <c r="K32" s="553">
        <v>8</v>
      </c>
      <c r="L32" s="553">
        <v>9</v>
      </c>
      <c r="M32" s="553">
        <v>10</v>
      </c>
      <c r="N32" s="554">
        <v>11</v>
      </c>
      <c r="O32" s="554">
        <v>12</v>
      </c>
      <c r="P32" s="552">
        <v>13</v>
      </c>
      <c r="Q32" s="554">
        <v>14</v>
      </c>
      <c r="R32" s="554">
        <v>15</v>
      </c>
      <c r="S32" s="554">
        <v>16</v>
      </c>
      <c r="T32" s="554">
        <v>17</v>
      </c>
      <c r="U32" s="554">
        <v>18</v>
      </c>
      <c r="V32" s="554">
        <v>19</v>
      </c>
      <c r="W32" s="554">
        <v>20</v>
      </c>
      <c r="X32" s="554">
        <v>21</v>
      </c>
      <c r="Y32" s="554">
        <v>22</v>
      </c>
      <c r="Z32" s="554">
        <v>23</v>
      </c>
      <c r="AA32" s="555">
        <v>24</v>
      </c>
      <c r="AB32" s="554">
        <v>25</v>
      </c>
      <c r="AC32" s="554">
        <v>26</v>
      </c>
      <c r="AD32" s="554">
        <v>27</v>
      </c>
      <c r="AE32" s="554">
        <v>28</v>
      </c>
      <c r="AF32" s="554">
        <v>29</v>
      </c>
      <c r="AG32" s="554">
        <v>30</v>
      </c>
      <c r="AH32" s="554">
        <v>31</v>
      </c>
      <c r="AI32" s="554">
        <v>32</v>
      </c>
      <c r="AJ32" s="554">
        <v>33</v>
      </c>
      <c r="AK32" s="554">
        <v>34</v>
      </c>
      <c r="AL32" s="554">
        <v>35</v>
      </c>
      <c r="AM32" s="554">
        <v>36</v>
      </c>
      <c r="AN32" s="552">
        <v>37</v>
      </c>
      <c r="AO32" s="554">
        <v>38</v>
      </c>
      <c r="AP32" s="554">
        <v>39</v>
      </c>
      <c r="AQ32" s="554">
        <v>40</v>
      </c>
      <c r="AR32" s="554">
        <v>41</v>
      </c>
      <c r="AS32" s="554">
        <v>42</v>
      </c>
      <c r="AT32" s="554">
        <v>43</v>
      </c>
      <c r="AU32" s="554">
        <v>44</v>
      </c>
      <c r="AV32" s="554">
        <v>45</v>
      </c>
      <c r="AW32" s="554">
        <v>46</v>
      </c>
      <c r="AX32" s="554">
        <v>47</v>
      </c>
      <c r="AY32" s="554">
        <v>48</v>
      </c>
      <c r="AZ32" s="552">
        <v>49</v>
      </c>
      <c r="BA32" s="554">
        <v>50</v>
      </c>
      <c r="BB32" s="554">
        <v>51</v>
      </c>
      <c r="BC32" s="554">
        <v>52</v>
      </c>
      <c r="BD32" s="554">
        <v>53</v>
      </c>
      <c r="BE32" s="554">
        <v>54</v>
      </c>
      <c r="BF32" s="554">
        <v>55</v>
      </c>
      <c r="BG32" s="554">
        <v>56</v>
      </c>
      <c r="BH32" s="554">
        <v>57</v>
      </c>
      <c r="BI32" s="554">
        <v>58</v>
      </c>
      <c r="BJ32" s="554">
        <v>59</v>
      </c>
      <c r="BK32" s="555">
        <v>60</v>
      </c>
      <c r="BL32" s="138"/>
      <c r="BM32" s="138"/>
      <c r="BN32" s="138"/>
      <c r="BO32" s="138"/>
      <c r="BP32" s="556"/>
      <c r="BQ32" s="556">
        <v>0.2</v>
      </c>
      <c r="BR32" s="138"/>
      <c r="BS32" s="138"/>
      <c r="BT32" s="138"/>
      <c r="BU32" s="138"/>
      <c r="BV32" s="138"/>
      <c r="BW32" s="138"/>
      <c r="BX32" s="138"/>
      <c r="BY32" s="138"/>
      <c r="BZ32" s="138"/>
      <c r="CA32" s="138"/>
      <c r="CB32" s="138"/>
      <c r="CC32" s="138"/>
      <c r="CD32" s="138"/>
      <c r="CE32" s="138"/>
      <c r="CF32" s="138"/>
      <c r="CG32" s="138"/>
      <c r="CH32" s="138"/>
      <c r="CI32" s="138"/>
      <c r="CJ32" s="138"/>
      <c r="CK32" s="138"/>
      <c r="CL32" s="138"/>
      <c r="CM32" s="138"/>
      <c r="CN32" s="138"/>
      <c r="CO32" s="138"/>
      <c r="CP32" s="138"/>
      <c r="CQ32" s="138"/>
      <c r="CR32" s="138"/>
      <c r="CS32" s="138"/>
    </row>
    <row r="33" spans="1:97" s="2" customFormat="1" ht="17.100000000000001" customHeight="1" x14ac:dyDescent="0.25">
      <c r="A33" s="138"/>
      <c r="B33" s="508" t="s">
        <v>334</v>
      </c>
      <c r="C33" s="557"/>
      <c r="D33" s="558"/>
      <c r="E33" s="558"/>
      <c r="F33" s="558"/>
      <c r="G33" s="558"/>
      <c r="H33" s="558"/>
      <c r="I33" s="558"/>
      <c r="J33" s="558"/>
      <c r="K33" s="558"/>
      <c r="L33" s="558"/>
      <c r="M33" s="558"/>
      <c r="N33" s="558"/>
      <c r="O33" s="559"/>
      <c r="P33" s="557"/>
      <c r="Q33" s="558"/>
      <c r="R33" s="558"/>
      <c r="S33" s="558"/>
      <c r="T33" s="558"/>
      <c r="U33" s="558"/>
      <c r="V33" s="558"/>
      <c r="W33" s="558"/>
      <c r="X33" s="558"/>
      <c r="Y33" s="558"/>
      <c r="Z33" s="558"/>
      <c r="AA33" s="560"/>
      <c r="AB33" s="558"/>
      <c r="AC33" s="558"/>
      <c r="AD33" s="558"/>
      <c r="AE33" s="558"/>
      <c r="AF33" s="558"/>
      <c r="AG33" s="558"/>
      <c r="AH33" s="558"/>
      <c r="AI33" s="558"/>
      <c r="AJ33" s="558"/>
      <c r="AK33" s="558"/>
      <c r="AL33" s="558"/>
      <c r="AM33" s="559"/>
      <c r="AN33" s="557"/>
      <c r="AO33" s="558"/>
      <c r="AP33" s="558"/>
      <c r="AQ33" s="558"/>
      <c r="AR33" s="558"/>
      <c r="AS33" s="558"/>
      <c r="AT33" s="558"/>
      <c r="AU33" s="558"/>
      <c r="AV33" s="558"/>
      <c r="AW33" s="558"/>
      <c r="AX33" s="558"/>
      <c r="AY33" s="559"/>
      <c r="AZ33" s="557"/>
      <c r="BA33" s="558"/>
      <c r="BB33" s="558"/>
      <c r="BC33" s="558"/>
      <c r="BD33" s="558"/>
      <c r="BE33" s="558"/>
      <c r="BF33" s="558"/>
      <c r="BG33" s="558"/>
      <c r="BH33" s="558"/>
      <c r="BI33" s="558"/>
      <c r="BJ33" s="558"/>
      <c r="BK33" s="560"/>
      <c r="BL33" s="151"/>
      <c r="BM33" s="138"/>
      <c r="BN33" s="138"/>
      <c r="BO33" s="138"/>
      <c r="BP33" s="556"/>
      <c r="BQ33" s="138"/>
      <c r="BR33" s="138"/>
      <c r="BS33" s="138"/>
      <c r="BT33" s="138"/>
      <c r="BU33" s="138"/>
      <c r="BV33" s="138"/>
      <c r="BW33" s="138"/>
      <c r="BX33" s="138"/>
      <c r="BY33" s="138"/>
      <c r="BZ33" s="138"/>
      <c r="CA33" s="138"/>
      <c r="CB33" s="138"/>
      <c r="CC33" s="138"/>
      <c r="CD33" s="138"/>
      <c r="CE33" s="138"/>
      <c r="CF33" s="138"/>
      <c r="CG33" s="138"/>
      <c r="CH33" s="138"/>
      <c r="CI33" s="138"/>
      <c r="CJ33" s="138"/>
      <c r="CK33" s="138"/>
      <c r="CL33" s="138"/>
      <c r="CM33" s="138"/>
      <c r="CN33" s="138"/>
      <c r="CO33" s="138"/>
      <c r="CP33" s="138"/>
      <c r="CQ33" s="138"/>
      <c r="CR33" s="138"/>
      <c r="CS33" s="138"/>
    </row>
    <row r="34" spans="1:97" s="2" customFormat="1" ht="17.100000000000001" customHeight="1" x14ac:dyDescent="0.25">
      <c r="A34" s="138"/>
      <c r="B34" s="495" t="s">
        <v>111</v>
      </c>
      <c r="C34" s="561">
        <f>'HIPOTESIS '!C26</f>
        <v>0</v>
      </c>
      <c r="D34" s="497">
        <f t="shared" ref="D34:AI34" si="20">C34-D6</f>
        <v>0</v>
      </c>
      <c r="E34" s="497">
        <f t="shared" si="20"/>
        <v>0</v>
      </c>
      <c r="F34" s="497">
        <f t="shared" si="20"/>
        <v>0</v>
      </c>
      <c r="G34" s="497">
        <f t="shared" si="20"/>
        <v>0</v>
      </c>
      <c r="H34" s="497">
        <f t="shared" si="20"/>
        <v>0</v>
      </c>
      <c r="I34" s="497">
        <f t="shared" si="20"/>
        <v>0</v>
      </c>
      <c r="J34" s="497">
        <f t="shared" si="20"/>
        <v>0</v>
      </c>
      <c r="K34" s="497">
        <f t="shared" si="20"/>
        <v>0</v>
      </c>
      <c r="L34" s="497">
        <f t="shared" si="20"/>
        <v>0</v>
      </c>
      <c r="M34" s="497">
        <f t="shared" si="20"/>
        <v>0</v>
      </c>
      <c r="N34" s="497">
        <f t="shared" si="20"/>
        <v>0</v>
      </c>
      <c r="O34" s="562">
        <f t="shared" si="20"/>
        <v>0</v>
      </c>
      <c r="P34" s="561">
        <f t="shared" si="20"/>
        <v>0</v>
      </c>
      <c r="Q34" s="497">
        <f t="shared" si="20"/>
        <v>0</v>
      </c>
      <c r="R34" s="497">
        <f t="shared" si="20"/>
        <v>0</v>
      </c>
      <c r="S34" s="497">
        <f t="shared" si="20"/>
        <v>0</v>
      </c>
      <c r="T34" s="497">
        <f t="shared" si="20"/>
        <v>0</v>
      </c>
      <c r="U34" s="497">
        <f t="shared" si="20"/>
        <v>0</v>
      </c>
      <c r="V34" s="497">
        <f t="shared" si="20"/>
        <v>0</v>
      </c>
      <c r="W34" s="497">
        <f t="shared" si="20"/>
        <v>0</v>
      </c>
      <c r="X34" s="497">
        <f t="shared" si="20"/>
        <v>0</v>
      </c>
      <c r="Y34" s="497">
        <f t="shared" si="20"/>
        <v>0</v>
      </c>
      <c r="Z34" s="497">
        <f t="shared" si="20"/>
        <v>0</v>
      </c>
      <c r="AA34" s="498">
        <f t="shared" si="20"/>
        <v>0</v>
      </c>
      <c r="AB34" s="497">
        <f t="shared" si="20"/>
        <v>0</v>
      </c>
      <c r="AC34" s="497">
        <f t="shared" si="20"/>
        <v>0</v>
      </c>
      <c r="AD34" s="497">
        <f t="shared" si="20"/>
        <v>0</v>
      </c>
      <c r="AE34" s="497">
        <f t="shared" si="20"/>
        <v>0</v>
      </c>
      <c r="AF34" s="497">
        <f t="shared" si="20"/>
        <v>0</v>
      </c>
      <c r="AG34" s="497">
        <f t="shared" si="20"/>
        <v>0</v>
      </c>
      <c r="AH34" s="497">
        <f t="shared" si="20"/>
        <v>0</v>
      </c>
      <c r="AI34" s="497">
        <f t="shared" si="20"/>
        <v>0</v>
      </c>
      <c r="AJ34" s="497">
        <f t="shared" ref="AJ34:BK34" si="21">AI34-AJ6</f>
        <v>0</v>
      </c>
      <c r="AK34" s="497">
        <f t="shared" si="21"/>
        <v>0</v>
      </c>
      <c r="AL34" s="497">
        <f t="shared" si="21"/>
        <v>0</v>
      </c>
      <c r="AM34" s="562">
        <f t="shared" si="21"/>
        <v>0</v>
      </c>
      <c r="AN34" s="561">
        <f t="shared" si="21"/>
        <v>0</v>
      </c>
      <c r="AO34" s="497">
        <f t="shared" si="21"/>
        <v>0</v>
      </c>
      <c r="AP34" s="497">
        <f t="shared" si="21"/>
        <v>0</v>
      </c>
      <c r="AQ34" s="497">
        <f t="shared" si="21"/>
        <v>0</v>
      </c>
      <c r="AR34" s="497">
        <f t="shared" si="21"/>
        <v>0</v>
      </c>
      <c r="AS34" s="497">
        <f t="shared" si="21"/>
        <v>0</v>
      </c>
      <c r="AT34" s="497">
        <f t="shared" si="21"/>
        <v>0</v>
      </c>
      <c r="AU34" s="497">
        <f t="shared" si="21"/>
        <v>0</v>
      </c>
      <c r="AV34" s="497">
        <f t="shared" si="21"/>
        <v>0</v>
      </c>
      <c r="AW34" s="497">
        <f t="shared" si="21"/>
        <v>0</v>
      </c>
      <c r="AX34" s="497">
        <f t="shared" si="21"/>
        <v>0</v>
      </c>
      <c r="AY34" s="562">
        <f t="shared" si="21"/>
        <v>0</v>
      </c>
      <c r="AZ34" s="561">
        <f t="shared" si="21"/>
        <v>0</v>
      </c>
      <c r="BA34" s="497">
        <f t="shared" si="21"/>
        <v>0</v>
      </c>
      <c r="BB34" s="497">
        <f t="shared" si="21"/>
        <v>0</v>
      </c>
      <c r="BC34" s="497">
        <f t="shared" si="21"/>
        <v>0</v>
      </c>
      <c r="BD34" s="497">
        <f t="shared" si="21"/>
        <v>0</v>
      </c>
      <c r="BE34" s="497">
        <f t="shared" si="21"/>
        <v>0</v>
      </c>
      <c r="BF34" s="497">
        <f t="shared" si="21"/>
        <v>0</v>
      </c>
      <c r="BG34" s="497">
        <f t="shared" si="21"/>
        <v>0</v>
      </c>
      <c r="BH34" s="497">
        <f t="shared" si="21"/>
        <v>0</v>
      </c>
      <c r="BI34" s="497">
        <f t="shared" si="21"/>
        <v>0</v>
      </c>
      <c r="BJ34" s="497">
        <f t="shared" si="21"/>
        <v>0</v>
      </c>
      <c r="BK34" s="498">
        <f t="shared" si="21"/>
        <v>0</v>
      </c>
      <c r="BL34" s="499"/>
      <c r="BM34" s="499"/>
      <c r="BN34" s="499"/>
      <c r="BO34" s="499"/>
      <c r="BP34" s="499"/>
      <c r="BQ34" s="499"/>
      <c r="BR34" s="499"/>
      <c r="BS34" s="499"/>
      <c r="BT34" s="499"/>
      <c r="BU34" s="499"/>
      <c r="BV34" s="138"/>
      <c r="BW34" s="138"/>
      <c r="BX34" s="138"/>
      <c r="BY34" s="138"/>
      <c r="BZ34" s="138"/>
      <c r="CA34" s="138"/>
      <c r="CB34" s="138"/>
      <c r="CC34" s="138"/>
      <c r="CD34" s="138"/>
      <c r="CE34" s="138"/>
      <c r="CF34" s="138"/>
      <c r="CG34" s="138"/>
      <c r="CH34" s="138"/>
      <c r="CI34" s="138"/>
      <c r="CJ34" s="138"/>
      <c r="CK34" s="138"/>
      <c r="CL34" s="138"/>
      <c r="CM34" s="138"/>
      <c r="CN34" s="138"/>
      <c r="CO34" s="138"/>
      <c r="CP34" s="138"/>
      <c r="CQ34" s="138"/>
      <c r="CR34" s="138"/>
      <c r="CS34" s="138"/>
    </row>
    <row r="35" spans="1:97" s="2" customFormat="1" ht="17.100000000000001" customHeight="1" x14ac:dyDescent="0.25">
      <c r="A35" s="138"/>
      <c r="B35" s="495" t="s">
        <v>112</v>
      </c>
      <c r="C35" s="561">
        <f>'HIPOTESIS '!C27</f>
        <v>0</v>
      </c>
      <c r="D35" s="497">
        <f t="shared" ref="D35:AI35" si="22">C35-D7</f>
        <v>0</v>
      </c>
      <c r="E35" s="497">
        <f t="shared" si="22"/>
        <v>0</v>
      </c>
      <c r="F35" s="497">
        <f t="shared" si="22"/>
        <v>0</v>
      </c>
      <c r="G35" s="497">
        <f t="shared" si="22"/>
        <v>0</v>
      </c>
      <c r="H35" s="497">
        <f t="shared" si="22"/>
        <v>0</v>
      </c>
      <c r="I35" s="497">
        <f t="shared" si="22"/>
        <v>0</v>
      </c>
      <c r="J35" s="497">
        <f t="shared" si="22"/>
        <v>0</v>
      </c>
      <c r="K35" s="497">
        <f t="shared" si="22"/>
        <v>0</v>
      </c>
      <c r="L35" s="497">
        <f t="shared" si="22"/>
        <v>0</v>
      </c>
      <c r="M35" s="497">
        <f t="shared" si="22"/>
        <v>0</v>
      </c>
      <c r="N35" s="497">
        <f t="shared" si="22"/>
        <v>0</v>
      </c>
      <c r="O35" s="562">
        <f t="shared" si="22"/>
        <v>0</v>
      </c>
      <c r="P35" s="561">
        <f t="shared" si="22"/>
        <v>0</v>
      </c>
      <c r="Q35" s="497">
        <f t="shared" si="22"/>
        <v>0</v>
      </c>
      <c r="R35" s="497">
        <f t="shared" si="22"/>
        <v>0</v>
      </c>
      <c r="S35" s="497">
        <f t="shared" si="22"/>
        <v>0</v>
      </c>
      <c r="T35" s="497">
        <f t="shared" si="22"/>
        <v>0</v>
      </c>
      <c r="U35" s="497">
        <f t="shared" si="22"/>
        <v>0</v>
      </c>
      <c r="V35" s="497">
        <f t="shared" si="22"/>
        <v>0</v>
      </c>
      <c r="W35" s="497">
        <f t="shared" si="22"/>
        <v>0</v>
      </c>
      <c r="X35" s="497">
        <f t="shared" si="22"/>
        <v>0</v>
      </c>
      <c r="Y35" s="497">
        <f t="shared" si="22"/>
        <v>0</v>
      </c>
      <c r="Z35" s="497">
        <f t="shared" si="22"/>
        <v>0</v>
      </c>
      <c r="AA35" s="498">
        <f t="shared" si="22"/>
        <v>0</v>
      </c>
      <c r="AB35" s="497">
        <f t="shared" si="22"/>
        <v>0</v>
      </c>
      <c r="AC35" s="497">
        <f t="shared" si="22"/>
        <v>0</v>
      </c>
      <c r="AD35" s="497">
        <f t="shared" si="22"/>
        <v>0</v>
      </c>
      <c r="AE35" s="497">
        <f t="shared" si="22"/>
        <v>0</v>
      </c>
      <c r="AF35" s="497">
        <f t="shared" si="22"/>
        <v>0</v>
      </c>
      <c r="AG35" s="497">
        <f t="shared" si="22"/>
        <v>0</v>
      </c>
      <c r="AH35" s="497">
        <f t="shared" si="22"/>
        <v>0</v>
      </c>
      <c r="AI35" s="497">
        <f t="shared" si="22"/>
        <v>0</v>
      </c>
      <c r="AJ35" s="497">
        <f t="shared" ref="AJ35:BK35" si="23">AI35-AJ7</f>
        <v>0</v>
      </c>
      <c r="AK35" s="497">
        <f t="shared" si="23"/>
        <v>0</v>
      </c>
      <c r="AL35" s="497">
        <f t="shared" si="23"/>
        <v>0</v>
      </c>
      <c r="AM35" s="562">
        <f t="shared" si="23"/>
        <v>0</v>
      </c>
      <c r="AN35" s="561">
        <f t="shared" si="23"/>
        <v>0</v>
      </c>
      <c r="AO35" s="497">
        <f t="shared" si="23"/>
        <v>0</v>
      </c>
      <c r="AP35" s="497">
        <f t="shared" si="23"/>
        <v>0</v>
      </c>
      <c r="AQ35" s="497">
        <f t="shared" si="23"/>
        <v>0</v>
      </c>
      <c r="AR35" s="497">
        <f t="shared" si="23"/>
        <v>0</v>
      </c>
      <c r="AS35" s="497">
        <f t="shared" si="23"/>
        <v>0</v>
      </c>
      <c r="AT35" s="497">
        <f t="shared" si="23"/>
        <v>0</v>
      </c>
      <c r="AU35" s="497">
        <f t="shared" si="23"/>
        <v>0</v>
      </c>
      <c r="AV35" s="497">
        <f t="shared" si="23"/>
        <v>0</v>
      </c>
      <c r="AW35" s="497">
        <f t="shared" si="23"/>
        <v>0</v>
      </c>
      <c r="AX35" s="497">
        <f t="shared" si="23"/>
        <v>0</v>
      </c>
      <c r="AY35" s="562">
        <f t="shared" si="23"/>
        <v>0</v>
      </c>
      <c r="AZ35" s="561">
        <f t="shared" si="23"/>
        <v>0</v>
      </c>
      <c r="BA35" s="497">
        <f t="shared" si="23"/>
        <v>0</v>
      </c>
      <c r="BB35" s="497">
        <f t="shared" si="23"/>
        <v>0</v>
      </c>
      <c r="BC35" s="497">
        <f t="shared" si="23"/>
        <v>0</v>
      </c>
      <c r="BD35" s="497">
        <f t="shared" si="23"/>
        <v>0</v>
      </c>
      <c r="BE35" s="497">
        <f t="shared" si="23"/>
        <v>0</v>
      </c>
      <c r="BF35" s="497">
        <f t="shared" si="23"/>
        <v>0</v>
      </c>
      <c r="BG35" s="497">
        <f t="shared" si="23"/>
        <v>0</v>
      </c>
      <c r="BH35" s="497">
        <f t="shared" si="23"/>
        <v>0</v>
      </c>
      <c r="BI35" s="497">
        <f t="shared" si="23"/>
        <v>0</v>
      </c>
      <c r="BJ35" s="497">
        <f t="shared" si="23"/>
        <v>0</v>
      </c>
      <c r="BK35" s="498">
        <f t="shared" si="23"/>
        <v>0</v>
      </c>
      <c r="BL35" s="499"/>
      <c r="BM35" s="499"/>
      <c r="BN35" s="499"/>
      <c r="BO35" s="499"/>
      <c r="BP35" s="499"/>
      <c r="BQ35" s="499"/>
      <c r="BR35" s="499"/>
      <c r="BS35" s="499"/>
      <c r="BT35" s="499"/>
      <c r="BU35" s="499"/>
      <c r="BV35" s="138"/>
      <c r="BW35" s="138"/>
      <c r="BX35" s="138"/>
      <c r="BY35" s="138"/>
      <c r="BZ35" s="138"/>
      <c r="CA35" s="138"/>
      <c r="CB35" s="138"/>
      <c r="CC35" s="138"/>
      <c r="CD35" s="138"/>
      <c r="CE35" s="138"/>
      <c r="CF35" s="138"/>
      <c r="CG35" s="138"/>
      <c r="CH35" s="138"/>
      <c r="CI35" s="138"/>
      <c r="CJ35" s="138"/>
      <c r="CK35" s="138"/>
      <c r="CL35" s="138"/>
      <c r="CM35" s="138"/>
      <c r="CN35" s="138"/>
      <c r="CO35" s="138"/>
      <c r="CP35" s="138"/>
      <c r="CQ35" s="138"/>
      <c r="CR35" s="138"/>
      <c r="CS35" s="138"/>
    </row>
    <row r="36" spans="1:97" s="2" customFormat="1" ht="17.100000000000001" customHeight="1" x14ac:dyDescent="0.25">
      <c r="A36" s="138"/>
      <c r="B36" s="495" t="s">
        <v>113</v>
      </c>
      <c r="C36" s="561">
        <f>'HIPOTESIS '!C28</f>
        <v>0</v>
      </c>
      <c r="D36" s="497">
        <f t="shared" ref="D36:AI36" si="24">C36-D8</f>
        <v>0</v>
      </c>
      <c r="E36" s="497">
        <f t="shared" si="24"/>
        <v>0</v>
      </c>
      <c r="F36" s="497">
        <f t="shared" si="24"/>
        <v>0</v>
      </c>
      <c r="G36" s="497">
        <f t="shared" si="24"/>
        <v>0</v>
      </c>
      <c r="H36" s="497">
        <f t="shared" si="24"/>
        <v>0</v>
      </c>
      <c r="I36" s="497">
        <f t="shared" si="24"/>
        <v>0</v>
      </c>
      <c r="J36" s="497">
        <f t="shared" si="24"/>
        <v>0</v>
      </c>
      <c r="K36" s="497">
        <f t="shared" si="24"/>
        <v>0</v>
      </c>
      <c r="L36" s="497">
        <f t="shared" si="24"/>
        <v>0</v>
      </c>
      <c r="M36" s="497">
        <f t="shared" si="24"/>
        <v>0</v>
      </c>
      <c r="N36" s="497">
        <f t="shared" si="24"/>
        <v>0</v>
      </c>
      <c r="O36" s="562">
        <f t="shared" si="24"/>
        <v>0</v>
      </c>
      <c r="P36" s="561">
        <f t="shared" si="24"/>
        <v>0</v>
      </c>
      <c r="Q36" s="497">
        <f t="shared" si="24"/>
        <v>0</v>
      </c>
      <c r="R36" s="497">
        <f t="shared" si="24"/>
        <v>0</v>
      </c>
      <c r="S36" s="497">
        <f t="shared" si="24"/>
        <v>0</v>
      </c>
      <c r="T36" s="497">
        <f t="shared" si="24"/>
        <v>0</v>
      </c>
      <c r="U36" s="497">
        <f t="shared" si="24"/>
        <v>0</v>
      </c>
      <c r="V36" s="497">
        <f t="shared" si="24"/>
        <v>0</v>
      </c>
      <c r="W36" s="497">
        <f t="shared" si="24"/>
        <v>0</v>
      </c>
      <c r="X36" s="497">
        <f t="shared" si="24"/>
        <v>0</v>
      </c>
      <c r="Y36" s="497">
        <f t="shared" si="24"/>
        <v>0</v>
      </c>
      <c r="Z36" s="497">
        <f t="shared" si="24"/>
        <v>0</v>
      </c>
      <c r="AA36" s="498">
        <f t="shared" si="24"/>
        <v>0</v>
      </c>
      <c r="AB36" s="497">
        <f t="shared" si="24"/>
        <v>0</v>
      </c>
      <c r="AC36" s="497">
        <f t="shared" si="24"/>
        <v>0</v>
      </c>
      <c r="AD36" s="497">
        <f t="shared" si="24"/>
        <v>0</v>
      </c>
      <c r="AE36" s="497">
        <f t="shared" si="24"/>
        <v>0</v>
      </c>
      <c r="AF36" s="497">
        <f t="shared" si="24"/>
        <v>0</v>
      </c>
      <c r="AG36" s="497">
        <f t="shared" si="24"/>
        <v>0</v>
      </c>
      <c r="AH36" s="497">
        <f t="shared" si="24"/>
        <v>0</v>
      </c>
      <c r="AI36" s="497">
        <f t="shared" si="24"/>
        <v>0</v>
      </c>
      <c r="AJ36" s="497">
        <f t="shared" ref="AJ36:BK36" si="25">AI36-AJ8</f>
        <v>0</v>
      </c>
      <c r="AK36" s="497">
        <f t="shared" si="25"/>
        <v>0</v>
      </c>
      <c r="AL36" s="497">
        <f t="shared" si="25"/>
        <v>0</v>
      </c>
      <c r="AM36" s="562">
        <f t="shared" si="25"/>
        <v>0</v>
      </c>
      <c r="AN36" s="561">
        <f t="shared" si="25"/>
        <v>0</v>
      </c>
      <c r="AO36" s="497">
        <f t="shared" si="25"/>
        <v>0</v>
      </c>
      <c r="AP36" s="497">
        <f t="shared" si="25"/>
        <v>0</v>
      </c>
      <c r="AQ36" s="497">
        <f t="shared" si="25"/>
        <v>0</v>
      </c>
      <c r="AR36" s="497">
        <f t="shared" si="25"/>
        <v>0</v>
      </c>
      <c r="AS36" s="497">
        <f t="shared" si="25"/>
        <v>0</v>
      </c>
      <c r="AT36" s="497">
        <f t="shared" si="25"/>
        <v>0</v>
      </c>
      <c r="AU36" s="497">
        <f t="shared" si="25"/>
        <v>0</v>
      </c>
      <c r="AV36" s="497">
        <f t="shared" si="25"/>
        <v>0</v>
      </c>
      <c r="AW36" s="497">
        <f t="shared" si="25"/>
        <v>0</v>
      </c>
      <c r="AX36" s="497">
        <f t="shared" si="25"/>
        <v>0</v>
      </c>
      <c r="AY36" s="562">
        <f t="shared" si="25"/>
        <v>0</v>
      </c>
      <c r="AZ36" s="561">
        <f t="shared" si="25"/>
        <v>0</v>
      </c>
      <c r="BA36" s="497">
        <f t="shared" si="25"/>
        <v>0</v>
      </c>
      <c r="BB36" s="497">
        <f t="shared" si="25"/>
        <v>0</v>
      </c>
      <c r="BC36" s="497">
        <f t="shared" si="25"/>
        <v>0</v>
      </c>
      <c r="BD36" s="497">
        <f t="shared" si="25"/>
        <v>0</v>
      </c>
      <c r="BE36" s="497">
        <f t="shared" si="25"/>
        <v>0</v>
      </c>
      <c r="BF36" s="497">
        <f t="shared" si="25"/>
        <v>0</v>
      </c>
      <c r="BG36" s="497">
        <f t="shared" si="25"/>
        <v>0</v>
      </c>
      <c r="BH36" s="497">
        <f t="shared" si="25"/>
        <v>0</v>
      </c>
      <c r="BI36" s="497">
        <f t="shared" si="25"/>
        <v>0</v>
      </c>
      <c r="BJ36" s="497">
        <f t="shared" si="25"/>
        <v>0</v>
      </c>
      <c r="BK36" s="498">
        <f t="shared" si="25"/>
        <v>0</v>
      </c>
      <c r="BL36" s="499"/>
      <c r="BM36" s="499"/>
      <c r="BN36" s="499"/>
      <c r="BO36" s="499"/>
      <c r="BP36" s="499"/>
      <c r="BQ36" s="499"/>
      <c r="BR36" s="499"/>
      <c r="BS36" s="499"/>
      <c r="BT36" s="499"/>
      <c r="BU36" s="499"/>
      <c r="BV36" s="138"/>
      <c r="BW36" s="138"/>
      <c r="BX36" s="138"/>
      <c r="BY36" s="138"/>
      <c r="BZ36" s="138"/>
      <c r="CA36" s="138"/>
      <c r="CB36" s="138"/>
      <c r="CC36" s="138"/>
      <c r="CD36" s="138"/>
      <c r="CE36" s="138"/>
      <c r="CF36" s="138"/>
      <c r="CG36" s="138"/>
      <c r="CH36" s="138"/>
      <c r="CI36" s="138"/>
      <c r="CJ36" s="138"/>
      <c r="CK36" s="138"/>
      <c r="CL36" s="138"/>
      <c r="CM36" s="138"/>
      <c r="CN36" s="138"/>
      <c r="CO36" s="138"/>
      <c r="CP36" s="138"/>
      <c r="CQ36" s="138"/>
      <c r="CR36" s="138"/>
      <c r="CS36" s="138"/>
    </row>
    <row r="37" spans="1:97" s="2" customFormat="1" ht="17.100000000000001" customHeight="1" x14ac:dyDescent="0.25">
      <c r="A37" s="138"/>
      <c r="B37" s="495" t="s">
        <v>317</v>
      </c>
      <c r="C37" s="563">
        <f>'HIPOTESIS '!C29</f>
        <v>0</v>
      </c>
      <c r="D37" s="505">
        <f t="shared" ref="D37:AI37" si="26">C37-D9</f>
        <v>0</v>
      </c>
      <c r="E37" s="505">
        <f t="shared" si="26"/>
        <v>0</v>
      </c>
      <c r="F37" s="505">
        <f t="shared" si="26"/>
        <v>0</v>
      </c>
      <c r="G37" s="505">
        <f t="shared" si="26"/>
        <v>0</v>
      </c>
      <c r="H37" s="505">
        <f t="shared" si="26"/>
        <v>0</v>
      </c>
      <c r="I37" s="505">
        <f t="shared" si="26"/>
        <v>0</v>
      </c>
      <c r="J37" s="505">
        <f t="shared" si="26"/>
        <v>0</v>
      </c>
      <c r="K37" s="505">
        <f t="shared" si="26"/>
        <v>0</v>
      </c>
      <c r="L37" s="505">
        <f t="shared" si="26"/>
        <v>0</v>
      </c>
      <c r="M37" s="505">
        <f t="shared" si="26"/>
        <v>0</v>
      </c>
      <c r="N37" s="505">
        <f t="shared" si="26"/>
        <v>0</v>
      </c>
      <c r="O37" s="564">
        <f t="shared" si="26"/>
        <v>0</v>
      </c>
      <c r="P37" s="563">
        <f t="shared" si="26"/>
        <v>0</v>
      </c>
      <c r="Q37" s="505">
        <f t="shared" si="26"/>
        <v>0</v>
      </c>
      <c r="R37" s="505">
        <f t="shared" si="26"/>
        <v>0</v>
      </c>
      <c r="S37" s="505">
        <f t="shared" si="26"/>
        <v>0</v>
      </c>
      <c r="T37" s="505">
        <f t="shared" si="26"/>
        <v>0</v>
      </c>
      <c r="U37" s="505">
        <f t="shared" si="26"/>
        <v>0</v>
      </c>
      <c r="V37" s="505">
        <f t="shared" si="26"/>
        <v>0</v>
      </c>
      <c r="W37" s="505">
        <f t="shared" si="26"/>
        <v>0</v>
      </c>
      <c r="X37" s="505">
        <f t="shared" si="26"/>
        <v>0</v>
      </c>
      <c r="Y37" s="505">
        <f t="shared" si="26"/>
        <v>0</v>
      </c>
      <c r="Z37" s="505">
        <f t="shared" si="26"/>
        <v>0</v>
      </c>
      <c r="AA37" s="506">
        <f t="shared" si="26"/>
        <v>0</v>
      </c>
      <c r="AB37" s="505">
        <f t="shared" si="26"/>
        <v>0</v>
      </c>
      <c r="AC37" s="505">
        <f t="shared" si="26"/>
        <v>0</v>
      </c>
      <c r="AD37" s="505">
        <f t="shared" si="26"/>
        <v>0</v>
      </c>
      <c r="AE37" s="505">
        <f t="shared" si="26"/>
        <v>0</v>
      </c>
      <c r="AF37" s="505">
        <f t="shared" si="26"/>
        <v>0</v>
      </c>
      <c r="AG37" s="505">
        <f t="shared" si="26"/>
        <v>0</v>
      </c>
      <c r="AH37" s="505">
        <f t="shared" si="26"/>
        <v>0</v>
      </c>
      <c r="AI37" s="505">
        <f t="shared" si="26"/>
        <v>0</v>
      </c>
      <c r="AJ37" s="505">
        <f t="shared" ref="AJ37:BK37" si="27">AI37-AJ9</f>
        <v>0</v>
      </c>
      <c r="AK37" s="505">
        <f t="shared" si="27"/>
        <v>0</v>
      </c>
      <c r="AL37" s="505">
        <f t="shared" si="27"/>
        <v>0</v>
      </c>
      <c r="AM37" s="564">
        <f t="shared" si="27"/>
        <v>0</v>
      </c>
      <c r="AN37" s="563">
        <f t="shared" si="27"/>
        <v>0</v>
      </c>
      <c r="AO37" s="505">
        <f t="shared" si="27"/>
        <v>0</v>
      </c>
      <c r="AP37" s="505">
        <f t="shared" si="27"/>
        <v>0</v>
      </c>
      <c r="AQ37" s="505">
        <f t="shared" si="27"/>
        <v>0</v>
      </c>
      <c r="AR37" s="505">
        <f t="shared" si="27"/>
        <v>0</v>
      </c>
      <c r="AS37" s="505">
        <f t="shared" si="27"/>
        <v>0</v>
      </c>
      <c r="AT37" s="505">
        <f t="shared" si="27"/>
        <v>0</v>
      </c>
      <c r="AU37" s="505">
        <f t="shared" si="27"/>
        <v>0</v>
      </c>
      <c r="AV37" s="505">
        <f t="shared" si="27"/>
        <v>0</v>
      </c>
      <c r="AW37" s="505">
        <f t="shared" si="27"/>
        <v>0</v>
      </c>
      <c r="AX37" s="505">
        <f t="shared" si="27"/>
        <v>0</v>
      </c>
      <c r="AY37" s="564">
        <f t="shared" si="27"/>
        <v>0</v>
      </c>
      <c r="AZ37" s="563">
        <f t="shared" si="27"/>
        <v>0</v>
      </c>
      <c r="BA37" s="505">
        <f t="shared" si="27"/>
        <v>0</v>
      </c>
      <c r="BB37" s="505">
        <f t="shared" si="27"/>
        <v>0</v>
      </c>
      <c r="BC37" s="505">
        <f t="shared" si="27"/>
        <v>0</v>
      </c>
      <c r="BD37" s="505">
        <f t="shared" si="27"/>
        <v>0</v>
      </c>
      <c r="BE37" s="505">
        <f t="shared" si="27"/>
        <v>0</v>
      </c>
      <c r="BF37" s="505">
        <f t="shared" si="27"/>
        <v>0</v>
      </c>
      <c r="BG37" s="505">
        <f t="shared" si="27"/>
        <v>0</v>
      </c>
      <c r="BH37" s="505">
        <f t="shared" si="27"/>
        <v>0</v>
      </c>
      <c r="BI37" s="505">
        <f t="shared" si="27"/>
        <v>0</v>
      </c>
      <c r="BJ37" s="505">
        <f t="shared" si="27"/>
        <v>0</v>
      </c>
      <c r="BK37" s="506">
        <f t="shared" si="27"/>
        <v>0</v>
      </c>
      <c r="BL37" s="499"/>
      <c r="BM37" s="499"/>
      <c r="BN37" s="499"/>
      <c r="BO37" s="499"/>
      <c r="BP37" s="499"/>
      <c r="BQ37" s="499"/>
      <c r="BR37" s="499"/>
      <c r="BS37" s="499"/>
      <c r="BT37" s="499"/>
      <c r="BU37" s="499"/>
      <c r="BV37" s="138"/>
      <c r="BW37" s="138"/>
      <c r="BX37" s="138"/>
      <c r="BY37" s="138"/>
      <c r="BZ37" s="138"/>
      <c r="CA37" s="138"/>
      <c r="CB37" s="138"/>
      <c r="CC37" s="138"/>
      <c r="CD37" s="138"/>
      <c r="CE37" s="138"/>
      <c r="CF37" s="138"/>
      <c r="CG37" s="138"/>
      <c r="CH37" s="138"/>
      <c r="CI37" s="138"/>
      <c r="CJ37" s="138"/>
      <c r="CK37" s="138"/>
      <c r="CL37" s="138"/>
      <c r="CM37" s="138"/>
      <c r="CN37" s="138"/>
      <c r="CO37" s="138"/>
      <c r="CP37" s="138"/>
      <c r="CQ37" s="138"/>
      <c r="CR37" s="138"/>
      <c r="CS37" s="138"/>
    </row>
    <row r="38" spans="1:97" s="2" customFormat="1" ht="17.100000000000001" customHeight="1" x14ac:dyDescent="0.25">
      <c r="A38" s="138"/>
      <c r="B38" s="508" t="s">
        <v>335</v>
      </c>
      <c r="C38" s="565" t="s">
        <v>0</v>
      </c>
      <c r="D38" s="489" t="s">
        <v>0</v>
      </c>
      <c r="E38" s="489" t="s">
        <v>0</v>
      </c>
      <c r="F38" s="489" t="s">
        <v>0</v>
      </c>
      <c r="G38" s="489" t="s">
        <v>0</v>
      </c>
      <c r="H38" s="489" t="s">
        <v>0</v>
      </c>
      <c r="I38" s="489" t="s">
        <v>0</v>
      </c>
      <c r="J38" s="489" t="s">
        <v>0</v>
      </c>
      <c r="K38" s="489" t="s">
        <v>0</v>
      </c>
      <c r="L38" s="489" t="s">
        <v>0</v>
      </c>
      <c r="M38" s="489" t="s">
        <v>0</v>
      </c>
      <c r="N38" s="489" t="s">
        <v>0</v>
      </c>
      <c r="O38" s="566" t="s">
        <v>0</v>
      </c>
      <c r="P38" s="565" t="s">
        <v>0</v>
      </c>
      <c r="Q38" s="489" t="s">
        <v>0</v>
      </c>
      <c r="R38" s="489" t="s">
        <v>0</v>
      </c>
      <c r="S38" s="489" t="s">
        <v>0</v>
      </c>
      <c r="T38" s="489" t="s">
        <v>0</v>
      </c>
      <c r="U38" s="489" t="s">
        <v>0</v>
      </c>
      <c r="V38" s="489" t="s">
        <v>0</v>
      </c>
      <c r="W38" s="489" t="s">
        <v>0</v>
      </c>
      <c r="X38" s="489" t="s">
        <v>0</v>
      </c>
      <c r="Y38" s="489" t="s">
        <v>0</v>
      </c>
      <c r="Z38" s="489" t="s">
        <v>0</v>
      </c>
      <c r="AA38" s="490" t="s">
        <v>0</v>
      </c>
      <c r="AB38" s="489" t="s">
        <v>0</v>
      </c>
      <c r="AC38" s="489" t="s">
        <v>0</v>
      </c>
      <c r="AD38" s="489" t="s">
        <v>0</v>
      </c>
      <c r="AE38" s="489" t="s">
        <v>0</v>
      </c>
      <c r="AF38" s="489" t="s">
        <v>0</v>
      </c>
      <c r="AG38" s="489" t="s">
        <v>0</v>
      </c>
      <c r="AH38" s="489" t="s">
        <v>0</v>
      </c>
      <c r="AI38" s="489" t="s">
        <v>0</v>
      </c>
      <c r="AJ38" s="489" t="s">
        <v>0</v>
      </c>
      <c r="AK38" s="489" t="s">
        <v>0</v>
      </c>
      <c r="AL38" s="489" t="s">
        <v>0</v>
      </c>
      <c r="AM38" s="566" t="s">
        <v>0</v>
      </c>
      <c r="AN38" s="565" t="s">
        <v>0</v>
      </c>
      <c r="AO38" s="489" t="s">
        <v>0</v>
      </c>
      <c r="AP38" s="489" t="s">
        <v>0</v>
      </c>
      <c r="AQ38" s="489" t="s">
        <v>0</v>
      </c>
      <c r="AR38" s="489" t="s">
        <v>0</v>
      </c>
      <c r="AS38" s="489" t="s">
        <v>0</v>
      </c>
      <c r="AT38" s="489" t="s">
        <v>0</v>
      </c>
      <c r="AU38" s="489" t="s">
        <v>0</v>
      </c>
      <c r="AV38" s="489" t="s">
        <v>0</v>
      </c>
      <c r="AW38" s="489" t="s">
        <v>0</v>
      </c>
      <c r="AX38" s="489" t="s">
        <v>0</v>
      </c>
      <c r="AY38" s="566" t="s">
        <v>0</v>
      </c>
      <c r="AZ38" s="565" t="s">
        <v>0</v>
      </c>
      <c r="BA38" s="489" t="s">
        <v>0</v>
      </c>
      <c r="BB38" s="489" t="s">
        <v>0</v>
      </c>
      <c r="BC38" s="489" t="s">
        <v>0</v>
      </c>
      <c r="BD38" s="489" t="s">
        <v>0</v>
      </c>
      <c r="BE38" s="489" t="s">
        <v>0</v>
      </c>
      <c r="BF38" s="489" t="s">
        <v>0</v>
      </c>
      <c r="BG38" s="489" t="s">
        <v>0</v>
      </c>
      <c r="BH38" s="489" t="s">
        <v>0</v>
      </c>
      <c r="BI38" s="489" t="s">
        <v>0</v>
      </c>
      <c r="BJ38" s="489" t="s">
        <v>0</v>
      </c>
      <c r="BK38" s="490" t="s">
        <v>0</v>
      </c>
      <c r="BL38" s="499"/>
      <c r="BM38" s="499"/>
      <c r="BN38" s="499"/>
      <c r="BO38" s="499"/>
      <c r="BP38" s="499"/>
      <c r="BQ38" s="499"/>
      <c r="BR38" s="499"/>
      <c r="BS38" s="499"/>
      <c r="BT38" s="499"/>
      <c r="BU38" s="499"/>
      <c r="BV38" s="138"/>
      <c r="BW38" s="138"/>
      <c r="BX38" s="138"/>
      <c r="BY38" s="138"/>
      <c r="BZ38" s="138"/>
      <c r="CA38" s="138"/>
      <c r="CB38" s="138"/>
      <c r="CC38" s="138"/>
      <c r="CD38" s="138"/>
      <c r="CE38" s="138"/>
      <c r="CF38" s="138"/>
      <c r="CG38" s="138"/>
      <c r="CH38" s="138"/>
      <c r="CI38" s="138"/>
      <c r="CJ38" s="138"/>
      <c r="CK38" s="138"/>
      <c r="CL38" s="138"/>
      <c r="CM38" s="138"/>
      <c r="CN38" s="138"/>
      <c r="CO38" s="138"/>
      <c r="CP38" s="138"/>
      <c r="CQ38" s="138"/>
      <c r="CR38" s="138"/>
      <c r="CS38" s="138"/>
    </row>
    <row r="39" spans="1:97" s="2" customFormat="1" ht="17.100000000000001" customHeight="1" x14ac:dyDescent="0.25">
      <c r="A39" s="138"/>
      <c r="B39" s="495" t="s">
        <v>116</v>
      </c>
      <c r="C39" s="561">
        <f>'HIPOTESIS '!C31</f>
        <v>0</v>
      </c>
      <c r="D39" s="497">
        <f t="shared" ref="D39:AI39" si="28">C39-D11</f>
        <v>0</v>
      </c>
      <c r="E39" s="497">
        <f t="shared" si="28"/>
        <v>0</v>
      </c>
      <c r="F39" s="497">
        <f t="shared" si="28"/>
        <v>0</v>
      </c>
      <c r="G39" s="497">
        <f t="shared" si="28"/>
        <v>0</v>
      </c>
      <c r="H39" s="497">
        <f t="shared" si="28"/>
        <v>0</v>
      </c>
      <c r="I39" s="497">
        <f t="shared" si="28"/>
        <v>0</v>
      </c>
      <c r="J39" s="497">
        <f t="shared" si="28"/>
        <v>0</v>
      </c>
      <c r="K39" s="497">
        <f t="shared" si="28"/>
        <v>0</v>
      </c>
      <c r="L39" s="497">
        <f t="shared" si="28"/>
        <v>0</v>
      </c>
      <c r="M39" s="497">
        <f t="shared" si="28"/>
        <v>0</v>
      </c>
      <c r="N39" s="497">
        <f t="shared" si="28"/>
        <v>0</v>
      </c>
      <c r="O39" s="562">
        <f t="shared" si="28"/>
        <v>0</v>
      </c>
      <c r="P39" s="561">
        <f t="shared" si="28"/>
        <v>0</v>
      </c>
      <c r="Q39" s="497">
        <f t="shared" si="28"/>
        <v>0</v>
      </c>
      <c r="R39" s="497">
        <f t="shared" si="28"/>
        <v>0</v>
      </c>
      <c r="S39" s="497">
        <f t="shared" si="28"/>
        <v>0</v>
      </c>
      <c r="T39" s="497">
        <f t="shared" si="28"/>
        <v>0</v>
      </c>
      <c r="U39" s="497">
        <f t="shared" si="28"/>
        <v>0</v>
      </c>
      <c r="V39" s="497">
        <f t="shared" si="28"/>
        <v>0</v>
      </c>
      <c r="W39" s="497">
        <f t="shared" si="28"/>
        <v>0</v>
      </c>
      <c r="X39" s="497">
        <f t="shared" si="28"/>
        <v>0</v>
      </c>
      <c r="Y39" s="497">
        <f t="shared" si="28"/>
        <v>0</v>
      </c>
      <c r="Z39" s="497">
        <f t="shared" si="28"/>
        <v>0</v>
      </c>
      <c r="AA39" s="498">
        <f t="shared" si="28"/>
        <v>0</v>
      </c>
      <c r="AB39" s="497">
        <f t="shared" si="28"/>
        <v>0</v>
      </c>
      <c r="AC39" s="497">
        <f t="shared" si="28"/>
        <v>0</v>
      </c>
      <c r="AD39" s="497">
        <f t="shared" si="28"/>
        <v>0</v>
      </c>
      <c r="AE39" s="497">
        <f t="shared" si="28"/>
        <v>0</v>
      </c>
      <c r="AF39" s="497">
        <f t="shared" si="28"/>
        <v>0</v>
      </c>
      <c r="AG39" s="497">
        <f t="shared" si="28"/>
        <v>0</v>
      </c>
      <c r="AH39" s="497">
        <f t="shared" si="28"/>
        <v>0</v>
      </c>
      <c r="AI39" s="497">
        <f t="shared" si="28"/>
        <v>0</v>
      </c>
      <c r="AJ39" s="497">
        <f t="shared" ref="AJ39:BK39" si="29">AI39-AJ11</f>
        <v>0</v>
      </c>
      <c r="AK39" s="497">
        <f t="shared" si="29"/>
        <v>0</v>
      </c>
      <c r="AL39" s="497">
        <f t="shared" si="29"/>
        <v>0</v>
      </c>
      <c r="AM39" s="562">
        <f t="shared" si="29"/>
        <v>0</v>
      </c>
      <c r="AN39" s="561">
        <f t="shared" si="29"/>
        <v>0</v>
      </c>
      <c r="AO39" s="497">
        <f t="shared" si="29"/>
        <v>0</v>
      </c>
      <c r="AP39" s="497">
        <f t="shared" si="29"/>
        <v>0</v>
      </c>
      <c r="AQ39" s="497">
        <f t="shared" si="29"/>
        <v>0</v>
      </c>
      <c r="AR39" s="497">
        <f t="shared" si="29"/>
        <v>0</v>
      </c>
      <c r="AS39" s="497">
        <f t="shared" si="29"/>
        <v>0</v>
      </c>
      <c r="AT39" s="497">
        <f t="shared" si="29"/>
        <v>0</v>
      </c>
      <c r="AU39" s="497">
        <f t="shared" si="29"/>
        <v>0</v>
      </c>
      <c r="AV39" s="497">
        <f t="shared" si="29"/>
        <v>0</v>
      </c>
      <c r="AW39" s="497">
        <f t="shared" si="29"/>
        <v>0</v>
      </c>
      <c r="AX39" s="497">
        <f t="shared" si="29"/>
        <v>0</v>
      </c>
      <c r="AY39" s="562">
        <f t="shared" si="29"/>
        <v>0</v>
      </c>
      <c r="AZ39" s="561">
        <f t="shared" si="29"/>
        <v>0</v>
      </c>
      <c r="BA39" s="497">
        <f t="shared" si="29"/>
        <v>0</v>
      </c>
      <c r="BB39" s="497">
        <f t="shared" si="29"/>
        <v>0</v>
      </c>
      <c r="BC39" s="497">
        <f t="shared" si="29"/>
        <v>0</v>
      </c>
      <c r="BD39" s="497">
        <f t="shared" si="29"/>
        <v>0</v>
      </c>
      <c r="BE39" s="497">
        <f t="shared" si="29"/>
        <v>0</v>
      </c>
      <c r="BF39" s="497">
        <f t="shared" si="29"/>
        <v>0</v>
      </c>
      <c r="BG39" s="497">
        <f t="shared" si="29"/>
        <v>0</v>
      </c>
      <c r="BH39" s="497">
        <f t="shared" si="29"/>
        <v>0</v>
      </c>
      <c r="BI39" s="497">
        <f t="shared" si="29"/>
        <v>0</v>
      </c>
      <c r="BJ39" s="497">
        <f t="shared" si="29"/>
        <v>0</v>
      </c>
      <c r="BK39" s="498">
        <f t="shared" si="29"/>
        <v>0</v>
      </c>
      <c r="BL39" s="499"/>
      <c r="BM39" s="499"/>
      <c r="BN39" s="499"/>
      <c r="BO39" s="499"/>
      <c r="BP39" s="499"/>
      <c r="BQ39" s="499"/>
      <c r="BR39" s="499"/>
      <c r="BS39" s="499"/>
      <c r="BT39" s="499"/>
      <c r="BU39" s="499"/>
      <c r="BV39" s="138"/>
      <c r="BW39" s="138"/>
      <c r="BX39" s="138"/>
      <c r="BY39" s="138"/>
      <c r="BZ39" s="138"/>
      <c r="CA39" s="138"/>
      <c r="CB39" s="138"/>
      <c r="CC39" s="138"/>
      <c r="CD39" s="138"/>
      <c r="CE39" s="138"/>
      <c r="CF39" s="138"/>
      <c r="CG39" s="138"/>
      <c r="CH39" s="138"/>
      <c r="CI39" s="138"/>
      <c r="CJ39" s="138"/>
      <c r="CK39" s="138"/>
      <c r="CL39" s="138"/>
      <c r="CM39" s="138"/>
      <c r="CN39" s="138"/>
      <c r="CO39" s="138"/>
      <c r="CP39" s="138"/>
      <c r="CQ39" s="138"/>
      <c r="CR39" s="138"/>
      <c r="CS39" s="138"/>
    </row>
    <row r="40" spans="1:97" s="2" customFormat="1" ht="17.100000000000001" customHeight="1" x14ac:dyDescent="0.25">
      <c r="A40" s="138"/>
      <c r="B40" s="495" t="s">
        <v>117</v>
      </c>
      <c r="C40" s="561">
        <f>'HIPOTESIS '!C32</f>
        <v>0</v>
      </c>
      <c r="D40" s="497">
        <f t="shared" ref="D40:AI40" si="30">C40-D12</f>
        <v>0</v>
      </c>
      <c r="E40" s="497">
        <f t="shared" si="30"/>
        <v>0</v>
      </c>
      <c r="F40" s="497">
        <f t="shared" si="30"/>
        <v>0</v>
      </c>
      <c r="G40" s="497">
        <f t="shared" si="30"/>
        <v>0</v>
      </c>
      <c r="H40" s="497">
        <f t="shared" si="30"/>
        <v>0</v>
      </c>
      <c r="I40" s="497">
        <f t="shared" si="30"/>
        <v>0</v>
      </c>
      <c r="J40" s="497">
        <f t="shared" si="30"/>
        <v>0</v>
      </c>
      <c r="K40" s="497">
        <f t="shared" si="30"/>
        <v>0</v>
      </c>
      <c r="L40" s="497">
        <f t="shared" si="30"/>
        <v>0</v>
      </c>
      <c r="M40" s="497">
        <f t="shared" si="30"/>
        <v>0</v>
      </c>
      <c r="N40" s="497">
        <f t="shared" si="30"/>
        <v>0</v>
      </c>
      <c r="O40" s="562">
        <f t="shared" si="30"/>
        <v>0</v>
      </c>
      <c r="P40" s="561">
        <f t="shared" si="30"/>
        <v>0</v>
      </c>
      <c r="Q40" s="497">
        <f t="shared" si="30"/>
        <v>0</v>
      </c>
      <c r="R40" s="497">
        <f t="shared" si="30"/>
        <v>0</v>
      </c>
      <c r="S40" s="497">
        <f t="shared" si="30"/>
        <v>0</v>
      </c>
      <c r="T40" s="497">
        <f t="shared" si="30"/>
        <v>0</v>
      </c>
      <c r="U40" s="497">
        <f t="shared" si="30"/>
        <v>0</v>
      </c>
      <c r="V40" s="497">
        <f t="shared" si="30"/>
        <v>0</v>
      </c>
      <c r="W40" s="497">
        <f t="shared" si="30"/>
        <v>0</v>
      </c>
      <c r="X40" s="497">
        <f t="shared" si="30"/>
        <v>0</v>
      </c>
      <c r="Y40" s="497">
        <f t="shared" si="30"/>
        <v>0</v>
      </c>
      <c r="Z40" s="497">
        <f t="shared" si="30"/>
        <v>0</v>
      </c>
      <c r="AA40" s="498">
        <f t="shared" si="30"/>
        <v>0</v>
      </c>
      <c r="AB40" s="497">
        <f t="shared" si="30"/>
        <v>0</v>
      </c>
      <c r="AC40" s="497">
        <f t="shared" si="30"/>
        <v>0</v>
      </c>
      <c r="AD40" s="497">
        <f t="shared" si="30"/>
        <v>0</v>
      </c>
      <c r="AE40" s="497">
        <f t="shared" si="30"/>
        <v>0</v>
      </c>
      <c r="AF40" s="497">
        <f t="shared" si="30"/>
        <v>0</v>
      </c>
      <c r="AG40" s="497">
        <f t="shared" si="30"/>
        <v>0</v>
      </c>
      <c r="AH40" s="497">
        <f t="shared" si="30"/>
        <v>0</v>
      </c>
      <c r="AI40" s="497">
        <f t="shared" si="30"/>
        <v>0</v>
      </c>
      <c r="AJ40" s="497">
        <f t="shared" ref="AJ40:BK40" si="31">AI40-AJ12</f>
        <v>0</v>
      </c>
      <c r="AK40" s="497">
        <f t="shared" si="31"/>
        <v>0</v>
      </c>
      <c r="AL40" s="497">
        <f t="shared" si="31"/>
        <v>0</v>
      </c>
      <c r="AM40" s="562">
        <f t="shared" si="31"/>
        <v>0</v>
      </c>
      <c r="AN40" s="561">
        <f t="shared" si="31"/>
        <v>0</v>
      </c>
      <c r="AO40" s="497">
        <f t="shared" si="31"/>
        <v>0</v>
      </c>
      <c r="AP40" s="497">
        <f t="shared" si="31"/>
        <v>0</v>
      </c>
      <c r="AQ40" s="497">
        <f t="shared" si="31"/>
        <v>0</v>
      </c>
      <c r="AR40" s="497">
        <f t="shared" si="31"/>
        <v>0</v>
      </c>
      <c r="AS40" s="497">
        <f t="shared" si="31"/>
        <v>0</v>
      </c>
      <c r="AT40" s="497">
        <f t="shared" si="31"/>
        <v>0</v>
      </c>
      <c r="AU40" s="497">
        <f t="shared" si="31"/>
        <v>0</v>
      </c>
      <c r="AV40" s="497">
        <f t="shared" si="31"/>
        <v>0</v>
      </c>
      <c r="AW40" s="497">
        <f t="shared" si="31"/>
        <v>0</v>
      </c>
      <c r="AX40" s="497">
        <f t="shared" si="31"/>
        <v>0</v>
      </c>
      <c r="AY40" s="562">
        <f t="shared" si="31"/>
        <v>0</v>
      </c>
      <c r="AZ40" s="561">
        <f t="shared" si="31"/>
        <v>0</v>
      </c>
      <c r="BA40" s="497">
        <f t="shared" si="31"/>
        <v>0</v>
      </c>
      <c r="BB40" s="497">
        <f t="shared" si="31"/>
        <v>0</v>
      </c>
      <c r="BC40" s="497">
        <f t="shared" si="31"/>
        <v>0</v>
      </c>
      <c r="BD40" s="497">
        <f t="shared" si="31"/>
        <v>0</v>
      </c>
      <c r="BE40" s="497">
        <f t="shared" si="31"/>
        <v>0</v>
      </c>
      <c r="BF40" s="497">
        <f t="shared" si="31"/>
        <v>0</v>
      </c>
      <c r="BG40" s="497">
        <f t="shared" si="31"/>
        <v>0</v>
      </c>
      <c r="BH40" s="497">
        <f t="shared" si="31"/>
        <v>0</v>
      </c>
      <c r="BI40" s="497">
        <f t="shared" si="31"/>
        <v>0</v>
      </c>
      <c r="BJ40" s="497">
        <f t="shared" si="31"/>
        <v>0</v>
      </c>
      <c r="BK40" s="498">
        <f t="shared" si="31"/>
        <v>0</v>
      </c>
      <c r="BL40" s="499"/>
      <c r="BM40" s="499"/>
      <c r="BN40" s="499"/>
      <c r="BO40" s="499"/>
      <c r="BP40" s="499"/>
      <c r="BQ40" s="499"/>
      <c r="BR40" s="499"/>
      <c r="BS40" s="499"/>
      <c r="BT40" s="499"/>
      <c r="BU40" s="499"/>
      <c r="BV40" s="138"/>
      <c r="BW40" s="138"/>
      <c r="BX40" s="138"/>
      <c r="BY40" s="138"/>
      <c r="BZ40" s="138"/>
      <c r="CA40" s="138"/>
      <c r="CB40" s="138"/>
      <c r="CC40" s="138"/>
      <c r="CD40" s="138"/>
      <c r="CE40" s="138"/>
      <c r="CF40" s="138"/>
      <c r="CG40" s="138"/>
      <c r="CH40" s="138"/>
      <c r="CI40" s="138"/>
      <c r="CJ40" s="138"/>
      <c r="CK40" s="138"/>
      <c r="CL40" s="138"/>
      <c r="CM40" s="138"/>
      <c r="CN40" s="138"/>
      <c r="CO40" s="138"/>
      <c r="CP40" s="138"/>
      <c r="CQ40" s="138"/>
      <c r="CR40" s="138"/>
      <c r="CS40" s="138"/>
    </row>
    <row r="41" spans="1:97" s="2" customFormat="1" ht="17.100000000000001" customHeight="1" x14ac:dyDescent="0.25">
      <c r="A41" s="138"/>
      <c r="B41" s="495" t="s">
        <v>118</v>
      </c>
      <c r="C41" s="561">
        <f>'HIPOTESIS '!C33</f>
        <v>0</v>
      </c>
      <c r="D41" s="497">
        <f t="shared" ref="D41:AI41" si="32">C41-D13</f>
        <v>0</v>
      </c>
      <c r="E41" s="497">
        <f t="shared" si="32"/>
        <v>0</v>
      </c>
      <c r="F41" s="497">
        <f t="shared" si="32"/>
        <v>0</v>
      </c>
      <c r="G41" s="497">
        <f t="shared" si="32"/>
        <v>0</v>
      </c>
      <c r="H41" s="497">
        <f t="shared" si="32"/>
        <v>0</v>
      </c>
      <c r="I41" s="497">
        <f t="shared" si="32"/>
        <v>0</v>
      </c>
      <c r="J41" s="497">
        <f t="shared" si="32"/>
        <v>0</v>
      </c>
      <c r="K41" s="497">
        <f t="shared" si="32"/>
        <v>0</v>
      </c>
      <c r="L41" s="497">
        <f t="shared" si="32"/>
        <v>0</v>
      </c>
      <c r="M41" s="497">
        <f t="shared" si="32"/>
        <v>0</v>
      </c>
      <c r="N41" s="497">
        <f t="shared" si="32"/>
        <v>0</v>
      </c>
      <c r="O41" s="562">
        <f t="shared" si="32"/>
        <v>0</v>
      </c>
      <c r="P41" s="561">
        <f t="shared" si="32"/>
        <v>0</v>
      </c>
      <c r="Q41" s="497">
        <f t="shared" si="32"/>
        <v>0</v>
      </c>
      <c r="R41" s="497">
        <f t="shared" si="32"/>
        <v>0</v>
      </c>
      <c r="S41" s="497">
        <f t="shared" si="32"/>
        <v>0</v>
      </c>
      <c r="T41" s="497">
        <f t="shared" si="32"/>
        <v>0</v>
      </c>
      <c r="U41" s="497">
        <f t="shared" si="32"/>
        <v>0</v>
      </c>
      <c r="V41" s="497">
        <f t="shared" si="32"/>
        <v>0</v>
      </c>
      <c r="W41" s="497">
        <f t="shared" si="32"/>
        <v>0</v>
      </c>
      <c r="X41" s="497">
        <f t="shared" si="32"/>
        <v>0</v>
      </c>
      <c r="Y41" s="497">
        <f t="shared" si="32"/>
        <v>0</v>
      </c>
      <c r="Z41" s="497">
        <f t="shared" si="32"/>
        <v>0</v>
      </c>
      <c r="AA41" s="498">
        <f t="shared" si="32"/>
        <v>0</v>
      </c>
      <c r="AB41" s="497">
        <f t="shared" si="32"/>
        <v>0</v>
      </c>
      <c r="AC41" s="497">
        <f t="shared" si="32"/>
        <v>0</v>
      </c>
      <c r="AD41" s="497">
        <f t="shared" si="32"/>
        <v>0</v>
      </c>
      <c r="AE41" s="497">
        <f t="shared" si="32"/>
        <v>0</v>
      </c>
      <c r="AF41" s="497">
        <f t="shared" si="32"/>
        <v>0</v>
      </c>
      <c r="AG41" s="497">
        <f t="shared" si="32"/>
        <v>0</v>
      </c>
      <c r="AH41" s="497">
        <f t="shared" si="32"/>
        <v>0</v>
      </c>
      <c r="AI41" s="497">
        <f t="shared" si="32"/>
        <v>0</v>
      </c>
      <c r="AJ41" s="497">
        <f t="shared" ref="AJ41:BK41" si="33">AI41-AJ13</f>
        <v>0</v>
      </c>
      <c r="AK41" s="497">
        <f t="shared" si="33"/>
        <v>0</v>
      </c>
      <c r="AL41" s="497">
        <f t="shared" si="33"/>
        <v>0</v>
      </c>
      <c r="AM41" s="562">
        <f t="shared" si="33"/>
        <v>0</v>
      </c>
      <c r="AN41" s="561">
        <f t="shared" si="33"/>
        <v>0</v>
      </c>
      <c r="AO41" s="497">
        <f t="shared" si="33"/>
        <v>0</v>
      </c>
      <c r="AP41" s="497">
        <f t="shared" si="33"/>
        <v>0</v>
      </c>
      <c r="AQ41" s="497">
        <f t="shared" si="33"/>
        <v>0</v>
      </c>
      <c r="AR41" s="497">
        <f t="shared" si="33"/>
        <v>0</v>
      </c>
      <c r="AS41" s="497">
        <f t="shared" si="33"/>
        <v>0</v>
      </c>
      <c r="AT41" s="497">
        <f t="shared" si="33"/>
        <v>0</v>
      </c>
      <c r="AU41" s="497">
        <f t="shared" si="33"/>
        <v>0</v>
      </c>
      <c r="AV41" s="497">
        <f t="shared" si="33"/>
        <v>0</v>
      </c>
      <c r="AW41" s="497">
        <f t="shared" si="33"/>
        <v>0</v>
      </c>
      <c r="AX41" s="497">
        <f t="shared" si="33"/>
        <v>0</v>
      </c>
      <c r="AY41" s="562">
        <f t="shared" si="33"/>
        <v>0</v>
      </c>
      <c r="AZ41" s="561">
        <f t="shared" si="33"/>
        <v>0</v>
      </c>
      <c r="BA41" s="497">
        <f t="shared" si="33"/>
        <v>0</v>
      </c>
      <c r="BB41" s="497">
        <f t="shared" si="33"/>
        <v>0</v>
      </c>
      <c r="BC41" s="497">
        <f t="shared" si="33"/>
        <v>0</v>
      </c>
      <c r="BD41" s="497">
        <f t="shared" si="33"/>
        <v>0</v>
      </c>
      <c r="BE41" s="497">
        <f t="shared" si="33"/>
        <v>0</v>
      </c>
      <c r="BF41" s="497">
        <f t="shared" si="33"/>
        <v>0</v>
      </c>
      <c r="BG41" s="497">
        <f t="shared" si="33"/>
        <v>0</v>
      </c>
      <c r="BH41" s="497">
        <f t="shared" si="33"/>
        <v>0</v>
      </c>
      <c r="BI41" s="497">
        <f t="shared" si="33"/>
        <v>0</v>
      </c>
      <c r="BJ41" s="497">
        <f t="shared" si="33"/>
        <v>0</v>
      </c>
      <c r="BK41" s="498">
        <f t="shared" si="33"/>
        <v>0</v>
      </c>
      <c r="BL41" s="499"/>
      <c r="BM41" s="499"/>
      <c r="BN41" s="499"/>
      <c r="BO41" s="499"/>
      <c r="BP41" s="499"/>
      <c r="BQ41" s="499"/>
      <c r="BR41" s="499"/>
      <c r="BS41" s="499"/>
      <c r="BT41" s="499"/>
      <c r="BU41" s="499"/>
      <c r="BV41" s="138"/>
      <c r="BW41" s="138"/>
      <c r="BX41" s="138"/>
      <c r="BY41" s="138"/>
      <c r="BZ41" s="138"/>
      <c r="CA41" s="138"/>
      <c r="CB41" s="138"/>
      <c r="CC41" s="138"/>
      <c r="CD41" s="138"/>
      <c r="CE41" s="138"/>
      <c r="CF41" s="138"/>
      <c r="CG41" s="138"/>
      <c r="CH41" s="138"/>
      <c r="CI41" s="138"/>
      <c r="CJ41" s="138"/>
      <c r="CK41" s="138"/>
      <c r="CL41" s="138"/>
      <c r="CM41" s="138"/>
      <c r="CN41" s="138"/>
      <c r="CO41" s="138"/>
      <c r="CP41" s="138"/>
      <c r="CQ41" s="138"/>
      <c r="CR41" s="138"/>
      <c r="CS41" s="138"/>
    </row>
    <row r="42" spans="1:97" s="2" customFormat="1" ht="17.100000000000001" customHeight="1" x14ac:dyDescent="0.25">
      <c r="A42" s="138"/>
      <c r="B42" s="495" t="s">
        <v>319</v>
      </c>
      <c r="C42" s="561">
        <f>'HIPOTESIS '!C34</f>
        <v>0</v>
      </c>
      <c r="D42" s="497">
        <f t="shared" ref="D42:AI42" si="34">C42-D14</f>
        <v>0</v>
      </c>
      <c r="E42" s="497">
        <f t="shared" si="34"/>
        <v>0</v>
      </c>
      <c r="F42" s="497">
        <f t="shared" si="34"/>
        <v>0</v>
      </c>
      <c r="G42" s="497">
        <f t="shared" si="34"/>
        <v>0</v>
      </c>
      <c r="H42" s="497">
        <f t="shared" si="34"/>
        <v>0</v>
      </c>
      <c r="I42" s="497">
        <f t="shared" si="34"/>
        <v>0</v>
      </c>
      <c r="J42" s="497">
        <f t="shared" si="34"/>
        <v>0</v>
      </c>
      <c r="K42" s="497">
        <f t="shared" si="34"/>
        <v>0</v>
      </c>
      <c r="L42" s="497">
        <f t="shared" si="34"/>
        <v>0</v>
      </c>
      <c r="M42" s="497">
        <f t="shared" si="34"/>
        <v>0</v>
      </c>
      <c r="N42" s="497">
        <f t="shared" si="34"/>
        <v>0</v>
      </c>
      <c r="O42" s="562">
        <f t="shared" si="34"/>
        <v>0</v>
      </c>
      <c r="P42" s="561">
        <f t="shared" si="34"/>
        <v>0</v>
      </c>
      <c r="Q42" s="497">
        <f t="shared" si="34"/>
        <v>0</v>
      </c>
      <c r="R42" s="497">
        <f t="shared" si="34"/>
        <v>0</v>
      </c>
      <c r="S42" s="497">
        <f t="shared" si="34"/>
        <v>0</v>
      </c>
      <c r="T42" s="497">
        <f t="shared" si="34"/>
        <v>0</v>
      </c>
      <c r="U42" s="497">
        <f t="shared" si="34"/>
        <v>0</v>
      </c>
      <c r="V42" s="497">
        <f t="shared" si="34"/>
        <v>0</v>
      </c>
      <c r="W42" s="497">
        <f t="shared" si="34"/>
        <v>0</v>
      </c>
      <c r="X42" s="497">
        <f t="shared" si="34"/>
        <v>0</v>
      </c>
      <c r="Y42" s="497">
        <f t="shared" si="34"/>
        <v>0</v>
      </c>
      <c r="Z42" s="497">
        <f t="shared" si="34"/>
        <v>0</v>
      </c>
      <c r="AA42" s="498">
        <f t="shared" si="34"/>
        <v>0</v>
      </c>
      <c r="AB42" s="497">
        <f t="shared" si="34"/>
        <v>0</v>
      </c>
      <c r="AC42" s="497">
        <f t="shared" si="34"/>
        <v>0</v>
      </c>
      <c r="AD42" s="497">
        <f t="shared" si="34"/>
        <v>0</v>
      </c>
      <c r="AE42" s="497">
        <f t="shared" si="34"/>
        <v>0</v>
      </c>
      <c r="AF42" s="497">
        <f t="shared" si="34"/>
        <v>0</v>
      </c>
      <c r="AG42" s="497">
        <f t="shared" si="34"/>
        <v>0</v>
      </c>
      <c r="AH42" s="497">
        <f t="shared" si="34"/>
        <v>0</v>
      </c>
      <c r="AI42" s="497">
        <f t="shared" si="34"/>
        <v>0</v>
      </c>
      <c r="AJ42" s="497">
        <f t="shared" ref="AJ42:BK42" si="35">AI42-AJ14</f>
        <v>0</v>
      </c>
      <c r="AK42" s="497">
        <f t="shared" si="35"/>
        <v>0</v>
      </c>
      <c r="AL42" s="497">
        <f t="shared" si="35"/>
        <v>0</v>
      </c>
      <c r="AM42" s="562">
        <f t="shared" si="35"/>
        <v>0</v>
      </c>
      <c r="AN42" s="561">
        <f t="shared" si="35"/>
        <v>0</v>
      </c>
      <c r="AO42" s="497">
        <f t="shared" si="35"/>
        <v>0</v>
      </c>
      <c r="AP42" s="497">
        <f t="shared" si="35"/>
        <v>0</v>
      </c>
      <c r="AQ42" s="497">
        <f t="shared" si="35"/>
        <v>0</v>
      </c>
      <c r="AR42" s="497">
        <f t="shared" si="35"/>
        <v>0</v>
      </c>
      <c r="AS42" s="497">
        <f t="shared" si="35"/>
        <v>0</v>
      </c>
      <c r="AT42" s="497">
        <f t="shared" si="35"/>
        <v>0</v>
      </c>
      <c r="AU42" s="497">
        <f t="shared" si="35"/>
        <v>0</v>
      </c>
      <c r="AV42" s="497">
        <f t="shared" si="35"/>
        <v>0</v>
      </c>
      <c r="AW42" s="497">
        <f t="shared" si="35"/>
        <v>0</v>
      </c>
      <c r="AX42" s="497">
        <f t="shared" si="35"/>
        <v>0</v>
      </c>
      <c r="AY42" s="562">
        <f t="shared" si="35"/>
        <v>0</v>
      </c>
      <c r="AZ42" s="561">
        <f t="shared" si="35"/>
        <v>0</v>
      </c>
      <c r="BA42" s="497">
        <f t="shared" si="35"/>
        <v>0</v>
      </c>
      <c r="BB42" s="497">
        <f t="shared" si="35"/>
        <v>0</v>
      </c>
      <c r="BC42" s="497">
        <f t="shared" si="35"/>
        <v>0</v>
      </c>
      <c r="BD42" s="497">
        <f t="shared" si="35"/>
        <v>0</v>
      </c>
      <c r="BE42" s="497">
        <f t="shared" si="35"/>
        <v>0</v>
      </c>
      <c r="BF42" s="497">
        <f t="shared" si="35"/>
        <v>0</v>
      </c>
      <c r="BG42" s="497">
        <f t="shared" si="35"/>
        <v>0</v>
      </c>
      <c r="BH42" s="497">
        <f t="shared" si="35"/>
        <v>0</v>
      </c>
      <c r="BI42" s="497">
        <f t="shared" si="35"/>
        <v>0</v>
      </c>
      <c r="BJ42" s="497">
        <f t="shared" si="35"/>
        <v>0</v>
      </c>
      <c r="BK42" s="498">
        <f t="shared" si="35"/>
        <v>0</v>
      </c>
      <c r="BL42" s="499"/>
      <c r="BM42" s="499"/>
      <c r="BN42" s="499"/>
      <c r="BO42" s="499"/>
      <c r="BP42" s="499"/>
      <c r="BQ42" s="499"/>
      <c r="BR42" s="499"/>
      <c r="BS42" s="499"/>
      <c r="BT42" s="499"/>
      <c r="BU42" s="499"/>
      <c r="BV42" s="138"/>
      <c r="BW42" s="138"/>
      <c r="BX42" s="138"/>
      <c r="BY42" s="138"/>
      <c r="BZ42" s="138"/>
      <c r="CA42" s="138"/>
      <c r="CB42" s="138"/>
      <c r="CC42" s="138"/>
      <c r="CD42" s="138"/>
      <c r="CE42" s="138"/>
      <c r="CF42" s="138"/>
      <c r="CG42" s="138"/>
      <c r="CH42" s="138"/>
      <c r="CI42" s="138"/>
      <c r="CJ42" s="138"/>
      <c r="CK42" s="138"/>
      <c r="CL42" s="138"/>
      <c r="CM42" s="138"/>
      <c r="CN42" s="138"/>
      <c r="CO42" s="138"/>
      <c r="CP42" s="138"/>
      <c r="CQ42" s="138"/>
      <c r="CR42" s="138"/>
      <c r="CS42" s="138"/>
    </row>
    <row r="43" spans="1:97" s="2" customFormat="1" ht="17.100000000000001" customHeight="1" x14ac:dyDescent="0.25">
      <c r="A43" s="138"/>
      <c r="B43" s="495" t="s">
        <v>120</v>
      </c>
      <c r="C43" s="561">
        <f>'HIPOTESIS '!C35</f>
        <v>0</v>
      </c>
      <c r="D43" s="497">
        <f t="shared" ref="D43:AI43" si="36">C43-D15</f>
        <v>0</v>
      </c>
      <c r="E43" s="497">
        <f t="shared" si="36"/>
        <v>0</v>
      </c>
      <c r="F43" s="497">
        <f t="shared" si="36"/>
        <v>0</v>
      </c>
      <c r="G43" s="497">
        <f t="shared" si="36"/>
        <v>0</v>
      </c>
      <c r="H43" s="497">
        <f t="shared" si="36"/>
        <v>0</v>
      </c>
      <c r="I43" s="497">
        <f t="shared" si="36"/>
        <v>0</v>
      </c>
      <c r="J43" s="497">
        <f t="shared" si="36"/>
        <v>0</v>
      </c>
      <c r="K43" s="497">
        <f t="shared" si="36"/>
        <v>0</v>
      </c>
      <c r="L43" s="497">
        <f t="shared" si="36"/>
        <v>0</v>
      </c>
      <c r="M43" s="497">
        <f t="shared" si="36"/>
        <v>0</v>
      </c>
      <c r="N43" s="497">
        <f t="shared" si="36"/>
        <v>0</v>
      </c>
      <c r="O43" s="562">
        <f t="shared" si="36"/>
        <v>0</v>
      </c>
      <c r="P43" s="561">
        <f t="shared" si="36"/>
        <v>0</v>
      </c>
      <c r="Q43" s="497">
        <f t="shared" si="36"/>
        <v>0</v>
      </c>
      <c r="R43" s="497">
        <f t="shared" si="36"/>
        <v>0</v>
      </c>
      <c r="S43" s="497">
        <f t="shared" si="36"/>
        <v>0</v>
      </c>
      <c r="T43" s="497">
        <f t="shared" si="36"/>
        <v>0</v>
      </c>
      <c r="U43" s="497">
        <f t="shared" si="36"/>
        <v>0</v>
      </c>
      <c r="V43" s="497">
        <f t="shared" si="36"/>
        <v>0</v>
      </c>
      <c r="W43" s="497">
        <f t="shared" si="36"/>
        <v>0</v>
      </c>
      <c r="X43" s="497">
        <f t="shared" si="36"/>
        <v>0</v>
      </c>
      <c r="Y43" s="497">
        <f t="shared" si="36"/>
        <v>0</v>
      </c>
      <c r="Z43" s="497">
        <f t="shared" si="36"/>
        <v>0</v>
      </c>
      <c r="AA43" s="498">
        <f t="shared" si="36"/>
        <v>0</v>
      </c>
      <c r="AB43" s="497">
        <f t="shared" si="36"/>
        <v>0</v>
      </c>
      <c r="AC43" s="497">
        <f t="shared" si="36"/>
        <v>0</v>
      </c>
      <c r="AD43" s="497">
        <f t="shared" si="36"/>
        <v>0</v>
      </c>
      <c r="AE43" s="497">
        <f t="shared" si="36"/>
        <v>0</v>
      </c>
      <c r="AF43" s="497">
        <f t="shared" si="36"/>
        <v>0</v>
      </c>
      <c r="AG43" s="497">
        <f t="shared" si="36"/>
        <v>0</v>
      </c>
      <c r="AH43" s="497">
        <f t="shared" si="36"/>
        <v>0</v>
      </c>
      <c r="AI43" s="497">
        <f t="shared" si="36"/>
        <v>0</v>
      </c>
      <c r="AJ43" s="497">
        <f t="shared" ref="AJ43:BK43" si="37">AI43-AJ15</f>
        <v>0</v>
      </c>
      <c r="AK43" s="497">
        <f t="shared" si="37"/>
        <v>0</v>
      </c>
      <c r="AL43" s="497">
        <f t="shared" si="37"/>
        <v>0</v>
      </c>
      <c r="AM43" s="562">
        <f t="shared" si="37"/>
        <v>0</v>
      </c>
      <c r="AN43" s="561">
        <f t="shared" si="37"/>
        <v>0</v>
      </c>
      <c r="AO43" s="497">
        <f t="shared" si="37"/>
        <v>0</v>
      </c>
      <c r="AP43" s="497">
        <f t="shared" si="37"/>
        <v>0</v>
      </c>
      <c r="AQ43" s="497">
        <f t="shared" si="37"/>
        <v>0</v>
      </c>
      <c r="AR43" s="497">
        <f t="shared" si="37"/>
        <v>0</v>
      </c>
      <c r="AS43" s="497">
        <f t="shared" si="37"/>
        <v>0</v>
      </c>
      <c r="AT43" s="497">
        <f t="shared" si="37"/>
        <v>0</v>
      </c>
      <c r="AU43" s="497">
        <f t="shared" si="37"/>
        <v>0</v>
      </c>
      <c r="AV43" s="497">
        <f t="shared" si="37"/>
        <v>0</v>
      </c>
      <c r="AW43" s="497">
        <f t="shared" si="37"/>
        <v>0</v>
      </c>
      <c r="AX43" s="497">
        <f t="shared" si="37"/>
        <v>0</v>
      </c>
      <c r="AY43" s="562">
        <f t="shared" si="37"/>
        <v>0</v>
      </c>
      <c r="AZ43" s="561">
        <f t="shared" si="37"/>
        <v>0</v>
      </c>
      <c r="BA43" s="497">
        <f t="shared" si="37"/>
        <v>0</v>
      </c>
      <c r="BB43" s="497">
        <f t="shared" si="37"/>
        <v>0</v>
      </c>
      <c r="BC43" s="497">
        <f t="shared" si="37"/>
        <v>0</v>
      </c>
      <c r="BD43" s="497">
        <f t="shared" si="37"/>
        <v>0</v>
      </c>
      <c r="BE43" s="497">
        <f t="shared" si="37"/>
        <v>0</v>
      </c>
      <c r="BF43" s="497">
        <f t="shared" si="37"/>
        <v>0</v>
      </c>
      <c r="BG43" s="497">
        <f t="shared" si="37"/>
        <v>0</v>
      </c>
      <c r="BH43" s="497">
        <f t="shared" si="37"/>
        <v>0</v>
      </c>
      <c r="BI43" s="497">
        <f t="shared" si="37"/>
        <v>0</v>
      </c>
      <c r="BJ43" s="497">
        <f t="shared" si="37"/>
        <v>0</v>
      </c>
      <c r="BK43" s="498">
        <f t="shared" si="37"/>
        <v>0</v>
      </c>
      <c r="BL43" s="499"/>
      <c r="BM43" s="499"/>
      <c r="BN43" s="499"/>
      <c r="BO43" s="499"/>
      <c r="BP43" s="499"/>
      <c r="BQ43" s="499"/>
      <c r="BR43" s="499"/>
      <c r="BS43" s="499"/>
      <c r="BT43" s="499"/>
      <c r="BU43" s="499"/>
      <c r="BV43" s="138"/>
      <c r="BW43" s="138"/>
      <c r="BX43" s="138"/>
      <c r="BY43" s="138"/>
      <c r="BZ43" s="138"/>
      <c r="CA43" s="138"/>
      <c r="CB43" s="138"/>
      <c r="CC43" s="138"/>
      <c r="CD43" s="138"/>
      <c r="CE43" s="138"/>
      <c r="CF43" s="138"/>
      <c r="CG43" s="138"/>
      <c r="CH43" s="138"/>
      <c r="CI43" s="138"/>
      <c r="CJ43" s="138"/>
      <c r="CK43" s="138"/>
      <c r="CL43" s="138"/>
      <c r="CM43" s="138"/>
      <c r="CN43" s="138"/>
      <c r="CO43" s="138"/>
      <c r="CP43" s="138"/>
      <c r="CQ43" s="138"/>
      <c r="CR43" s="138"/>
      <c r="CS43" s="138"/>
    </row>
    <row r="44" spans="1:97" s="2" customFormat="1" ht="17.100000000000001" customHeight="1" x14ac:dyDescent="0.25">
      <c r="A44" s="138"/>
      <c r="B44" s="495" t="s">
        <v>121</v>
      </c>
      <c r="C44" s="561">
        <f>'HIPOTESIS '!C36</f>
        <v>0</v>
      </c>
      <c r="D44" s="497">
        <f t="shared" ref="D44:AI44" si="38">C44-D16</f>
        <v>0</v>
      </c>
      <c r="E44" s="497">
        <f t="shared" si="38"/>
        <v>0</v>
      </c>
      <c r="F44" s="497">
        <f t="shared" si="38"/>
        <v>0</v>
      </c>
      <c r="G44" s="497">
        <f t="shared" si="38"/>
        <v>0</v>
      </c>
      <c r="H44" s="497">
        <f t="shared" si="38"/>
        <v>0</v>
      </c>
      <c r="I44" s="497">
        <f t="shared" si="38"/>
        <v>0</v>
      </c>
      <c r="J44" s="497">
        <f t="shared" si="38"/>
        <v>0</v>
      </c>
      <c r="K44" s="497">
        <f t="shared" si="38"/>
        <v>0</v>
      </c>
      <c r="L44" s="497">
        <f t="shared" si="38"/>
        <v>0</v>
      </c>
      <c r="M44" s="497">
        <f t="shared" si="38"/>
        <v>0</v>
      </c>
      <c r="N44" s="497">
        <f t="shared" si="38"/>
        <v>0</v>
      </c>
      <c r="O44" s="562">
        <f t="shared" si="38"/>
        <v>0</v>
      </c>
      <c r="P44" s="561">
        <f t="shared" si="38"/>
        <v>0</v>
      </c>
      <c r="Q44" s="497">
        <f t="shared" si="38"/>
        <v>0</v>
      </c>
      <c r="R44" s="497">
        <f t="shared" si="38"/>
        <v>0</v>
      </c>
      <c r="S44" s="497">
        <f t="shared" si="38"/>
        <v>0</v>
      </c>
      <c r="T44" s="497">
        <f t="shared" si="38"/>
        <v>0</v>
      </c>
      <c r="U44" s="497">
        <f t="shared" si="38"/>
        <v>0</v>
      </c>
      <c r="V44" s="497">
        <f t="shared" si="38"/>
        <v>0</v>
      </c>
      <c r="W44" s="497">
        <f t="shared" si="38"/>
        <v>0</v>
      </c>
      <c r="X44" s="497">
        <f t="shared" si="38"/>
        <v>0</v>
      </c>
      <c r="Y44" s="497">
        <f t="shared" si="38"/>
        <v>0</v>
      </c>
      <c r="Z44" s="497">
        <f t="shared" si="38"/>
        <v>0</v>
      </c>
      <c r="AA44" s="498">
        <f t="shared" si="38"/>
        <v>0</v>
      </c>
      <c r="AB44" s="497">
        <f t="shared" si="38"/>
        <v>0</v>
      </c>
      <c r="AC44" s="497">
        <f t="shared" si="38"/>
        <v>0</v>
      </c>
      <c r="AD44" s="497">
        <f t="shared" si="38"/>
        <v>0</v>
      </c>
      <c r="AE44" s="497">
        <f t="shared" si="38"/>
        <v>0</v>
      </c>
      <c r="AF44" s="497">
        <f t="shared" si="38"/>
        <v>0</v>
      </c>
      <c r="AG44" s="497">
        <f t="shared" si="38"/>
        <v>0</v>
      </c>
      <c r="AH44" s="497">
        <f t="shared" si="38"/>
        <v>0</v>
      </c>
      <c r="AI44" s="497">
        <f t="shared" si="38"/>
        <v>0</v>
      </c>
      <c r="AJ44" s="497">
        <f t="shared" ref="AJ44:BK44" si="39">AI44-AJ16</f>
        <v>0</v>
      </c>
      <c r="AK44" s="497">
        <f t="shared" si="39"/>
        <v>0</v>
      </c>
      <c r="AL44" s="497">
        <f t="shared" si="39"/>
        <v>0</v>
      </c>
      <c r="AM44" s="562">
        <f t="shared" si="39"/>
        <v>0</v>
      </c>
      <c r="AN44" s="561">
        <f t="shared" si="39"/>
        <v>0</v>
      </c>
      <c r="AO44" s="497">
        <f t="shared" si="39"/>
        <v>0</v>
      </c>
      <c r="AP44" s="497">
        <f t="shared" si="39"/>
        <v>0</v>
      </c>
      <c r="AQ44" s="497">
        <f t="shared" si="39"/>
        <v>0</v>
      </c>
      <c r="AR44" s="497">
        <f t="shared" si="39"/>
        <v>0</v>
      </c>
      <c r="AS44" s="497">
        <f t="shared" si="39"/>
        <v>0</v>
      </c>
      <c r="AT44" s="497">
        <f t="shared" si="39"/>
        <v>0</v>
      </c>
      <c r="AU44" s="497">
        <f t="shared" si="39"/>
        <v>0</v>
      </c>
      <c r="AV44" s="497">
        <f t="shared" si="39"/>
        <v>0</v>
      </c>
      <c r="AW44" s="497">
        <f t="shared" si="39"/>
        <v>0</v>
      </c>
      <c r="AX44" s="497">
        <f t="shared" si="39"/>
        <v>0</v>
      </c>
      <c r="AY44" s="562">
        <f t="shared" si="39"/>
        <v>0</v>
      </c>
      <c r="AZ44" s="561">
        <f t="shared" si="39"/>
        <v>0</v>
      </c>
      <c r="BA44" s="497">
        <f t="shared" si="39"/>
        <v>0</v>
      </c>
      <c r="BB44" s="497">
        <f t="shared" si="39"/>
        <v>0</v>
      </c>
      <c r="BC44" s="497">
        <f t="shared" si="39"/>
        <v>0</v>
      </c>
      <c r="BD44" s="497">
        <f t="shared" si="39"/>
        <v>0</v>
      </c>
      <c r="BE44" s="497">
        <f t="shared" si="39"/>
        <v>0</v>
      </c>
      <c r="BF44" s="497">
        <f t="shared" si="39"/>
        <v>0</v>
      </c>
      <c r="BG44" s="497">
        <f t="shared" si="39"/>
        <v>0</v>
      </c>
      <c r="BH44" s="497">
        <f t="shared" si="39"/>
        <v>0</v>
      </c>
      <c r="BI44" s="497">
        <f t="shared" si="39"/>
        <v>0</v>
      </c>
      <c r="BJ44" s="497">
        <f t="shared" si="39"/>
        <v>0</v>
      </c>
      <c r="BK44" s="498">
        <f t="shared" si="39"/>
        <v>0</v>
      </c>
      <c r="BL44" s="499"/>
      <c r="BM44" s="499"/>
      <c r="BN44" s="499"/>
      <c r="BO44" s="499"/>
      <c r="BP44" s="499"/>
      <c r="BQ44" s="499"/>
      <c r="BR44" s="499"/>
      <c r="BS44" s="499"/>
      <c r="BT44" s="499"/>
      <c r="BU44" s="499"/>
      <c r="BV44" s="138"/>
      <c r="BW44" s="138"/>
      <c r="BX44" s="138"/>
      <c r="BY44" s="138"/>
      <c r="BZ44" s="138"/>
      <c r="CA44" s="138"/>
      <c r="CB44" s="138"/>
      <c r="CC44" s="138"/>
      <c r="CD44" s="138"/>
      <c r="CE44" s="138"/>
      <c r="CF44" s="138"/>
      <c r="CG44" s="138"/>
      <c r="CH44" s="138"/>
      <c r="CI44" s="138"/>
      <c r="CJ44" s="138"/>
      <c r="CK44" s="138"/>
      <c r="CL44" s="138"/>
      <c r="CM44" s="138"/>
      <c r="CN44" s="138"/>
      <c r="CO44" s="138"/>
      <c r="CP44" s="138"/>
      <c r="CQ44" s="138"/>
      <c r="CR44" s="138"/>
      <c r="CS44" s="138"/>
    </row>
    <row r="45" spans="1:97" s="2" customFormat="1" ht="17.100000000000001" customHeight="1" x14ac:dyDescent="0.25">
      <c r="A45" s="138"/>
      <c r="B45" s="495" t="s">
        <v>320</v>
      </c>
      <c r="C45" s="561">
        <f>'HIPOTESIS '!C37</f>
        <v>0</v>
      </c>
      <c r="D45" s="497">
        <f t="shared" ref="D45:AI45" si="40">C45-D17</f>
        <v>0</v>
      </c>
      <c r="E45" s="497">
        <f t="shared" si="40"/>
        <v>0</v>
      </c>
      <c r="F45" s="497">
        <f t="shared" si="40"/>
        <v>0</v>
      </c>
      <c r="G45" s="497">
        <f t="shared" si="40"/>
        <v>0</v>
      </c>
      <c r="H45" s="497">
        <f t="shared" si="40"/>
        <v>0</v>
      </c>
      <c r="I45" s="497">
        <f t="shared" si="40"/>
        <v>0</v>
      </c>
      <c r="J45" s="497">
        <f t="shared" si="40"/>
        <v>0</v>
      </c>
      <c r="K45" s="497">
        <f t="shared" si="40"/>
        <v>0</v>
      </c>
      <c r="L45" s="497">
        <f t="shared" si="40"/>
        <v>0</v>
      </c>
      <c r="M45" s="497">
        <f t="shared" si="40"/>
        <v>0</v>
      </c>
      <c r="N45" s="497">
        <f t="shared" si="40"/>
        <v>0</v>
      </c>
      <c r="O45" s="562">
        <f t="shared" si="40"/>
        <v>0</v>
      </c>
      <c r="P45" s="561">
        <f t="shared" si="40"/>
        <v>0</v>
      </c>
      <c r="Q45" s="497">
        <f t="shared" si="40"/>
        <v>0</v>
      </c>
      <c r="R45" s="497">
        <f t="shared" si="40"/>
        <v>0</v>
      </c>
      <c r="S45" s="497">
        <f t="shared" si="40"/>
        <v>0</v>
      </c>
      <c r="T45" s="497">
        <f t="shared" si="40"/>
        <v>0</v>
      </c>
      <c r="U45" s="497">
        <f t="shared" si="40"/>
        <v>0</v>
      </c>
      <c r="V45" s="497">
        <f t="shared" si="40"/>
        <v>0</v>
      </c>
      <c r="W45" s="497">
        <f t="shared" si="40"/>
        <v>0</v>
      </c>
      <c r="X45" s="497">
        <f t="shared" si="40"/>
        <v>0</v>
      </c>
      <c r="Y45" s="497">
        <f t="shared" si="40"/>
        <v>0</v>
      </c>
      <c r="Z45" s="497">
        <f t="shared" si="40"/>
        <v>0</v>
      </c>
      <c r="AA45" s="498">
        <f t="shared" si="40"/>
        <v>0</v>
      </c>
      <c r="AB45" s="497">
        <f t="shared" si="40"/>
        <v>0</v>
      </c>
      <c r="AC45" s="497">
        <f t="shared" si="40"/>
        <v>0</v>
      </c>
      <c r="AD45" s="497">
        <f t="shared" si="40"/>
        <v>0</v>
      </c>
      <c r="AE45" s="497">
        <f t="shared" si="40"/>
        <v>0</v>
      </c>
      <c r="AF45" s="497">
        <f t="shared" si="40"/>
        <v>0</v>
      </c>
      <c r="AG45" s="497">
        <f t="shared" si="40"/>
        <v>0</v>
      </c>
      <c r="AH45" s="497">
        <f t="shared" si="40"/>
        <v>0</v>
      </c>
      <c r="AI45" s="497">
        <f t="shared" si="40"/>
        <v>0</v>
      </c>
      <c r="AJ45" s="497">
        <f t="shared" ref="AJ45:BK45" si="41">AI45-AJ17</f>
        <v>0</v>
      </c>
      <c r="AK45" s="497">
        <f t="shared" si="41"/>
        <v>0</v>
      </c>
      <c r="AL45" s="497">
        <f t="shared" si="41"/>
        <v>0</v>
      </c>
      <c r="AM45" s="562">
        <f t="shared" si="41"/>
        <v>0</v>
      </c>
      <c r="AN45" s="561">
        <f t="shared" si="41"/>
        <v>0</v>
      </c>
      <c r="AO45" s="497">
        <f t="shared" si="41"/>
        <v>0</v>
      </c>
      <c r="AP45" s="497">
        <f t="shared" si="41"/>
        <v>0</v>
      </c>
      <c r="AQ45" s="497">
        <f t="shared" si="41"/>
        <v>0</v>
      </c>
      <c r="AR45" s="497">
        <f t="shared" si="41"/>
        <v>0</v>
      </c>
      <c r="AS45" s="497">
        <f t="shared" si="41"/>
        <v>0</v>
      </c>
      <c r="AT45" s="497">
        <f t="shared" si="41"/>
        <v>0</v>
      </c>
      <c r="AU45" s="497">
        <f t="shared" si="41"/>
        <v>0</v>
      </c>
      <c r="AV45" s="497">
        <f t="shared" si="41"/>
        <v>0</v>
      </c>
      <c r="AW45" s="497">
        <f t="shared" si="41"/>
        <v>0</v>
      </c>
      <c r="AX45" s="497">
        <f t="shared" si="41"/>
        <v>0</v>
      </c>
      <c r="AY45" s="562">
        <f t="shared" si="41"/>
        <v>0</v>
      </c>
      <c r="AZ45" s="561">
        <f t="shared" si="41"/>
        <v>0</v>
      </c>
      <c r="BA45" s="497">
        <f t="shared" si="41"/>
        <v>0</v>
      </c>
      <c r="BB45" s="497">
        <f t="shared" si="41"/>
        <v>0</v>
      </c>
      <c r="BC45" s="497">
        <f t="shared" si="41"/>
        <v>0</v>
      </c>
      <c r="BD45" s="497">
        <f t="shared" si="41"/>
        <v>0</v>
      </c>
      <c r="BE45" s="497">
        <f t="shared" si="41"/>
        <v>0</v>
      </c>
      <c r="BF45" s="497">
        <f t="shared" si="41"/>
        <v>0</v>
      </c>
      <c r="BG45" s="497">
        <f t="shared" si="41"/>
        <v>0</v>
      </c>
      <c r="BH45" s="497">
        <f t="shared" si="41"/>
        <v>0</v>
      </c>
      <c r="BI45" s="497">
        <f t="shared" si="41"/>
        <v>0</v>
      </c>
      <c r="BJ45" s="497">
        <f t="shared" si="41"/>
        <v>0</v>
      </c>
      <c r="BK45" s="498">
        <f t="shared" si="41"/>
        <v>0</v>
      </c>
      <c r="BL45" s="499"/>
      <c r="BM45" s="499"/>
      <c r="BN45" s="499"/>
      <c r="BO45" s="499"/>
      <c r="BP45" s="499"/>
      <c r="BQ45" s="499"/>
      <c r="BR45" s="499"/>
      <c r="BS45" s="499"/>
      <c r="BT45" s="499"/>
      <c r="BU45" s="499"/>
      <c r="BV45" s="138"/>
      <c r="BW45" s="138"/>
      <c r="BX45" s="138"/>
      <c r="BY45" s="138"/>
      <c r="BZ45" s="138"/>
      <c r="CA45" s="138"/>
      <c r="CB45" s="138"/>
      <c r="CC45" s="138"/>
      <c r="CD45" s="138"/>
      <c r="CE45" s="138"/>
      <c r="CF45" s="138"/>
      <c r="CG45" s="138"/>
      <c r="CH45" s="138"/>
      <c r="CI45" s="138"/>
      <c r="CJ45" s="138"/>
      <c r="CK45" s="138"/>
      <c r="CL45" s="138"/>
      <c r="CM45" s="138"/>
      <c r="CN45" s="138"/>
      <c r="CO45" s="138"/>
      <c r="CP45" s="138"/>
      <c r="CQ45" s="138"/>
      <c r="CR45" s="138"/>
      <c r="CS45" s="138"/>
    </row>
    <row r="46" spans="1:97" s="2" customFormat="1" ht="17.100000000000001" customHeight="1" x14ac:dyDescent="0.25">
      <c r="A46" s="138"/>
      <c r="B46" s="567" t="s">
        <v>336</v>
      </c>
      <c r="C46" s="568"/>
      <c r="D46" s="569"/>
      <c r="E46" s="569"/>
      <c r="F46" s="569"/>
      <c r="G46" s="569"/>
      <c r="H46" s="569"/>
      <c r="I46" s="569"/>
      <c r="J46" s="569"/>
      <c r="K46" s="569"/>
      <c r="L46" s="569"/>
      <c r="M46" s="569"/>
      <c r="N46" s="569"/>
      <c r="O46" s="569"/>
      <c r="P46" s="570"/>
      <c r="Q46" s="571"/>
      <c r="R46" s="571"/>
      <c r="S46" s="571"/>
      <c r="T46" s="571"/>
      <c r="U46" s="571"/>
      <c r="V46" s="571"/>
      <c r="W46" s="571"/>
      <c r="X46" s="571"/>
      <c r="Y46" s="571"/>
      <c r="Z46" s="571"/>
      <c r="AA46" s="571"/>
      <c r="AB46" s="572"/>
      <c r="AC46" s="571"/>
      <c r="AD46" s="571"/>
      <c r="AE46" s="571"/>
      <c r="AF46" s="571"/>
      <c r="AG46" s="571"/>
      <c r="AH46" s="571"/>
      <c r="AI46" s="571"/>
      <c r="AJ46" s="571"/>
      <c r="AK46" s="571"/>
      <c r="AL46" s="571"/>
      <c r="AM46" s="571"/>
      <c r="AN46" s="572"/>
      <c r="AO46" s="571"/>
      <c r="AP46" s="571"/>
      <c r="AQ46" s="571"/>
      <c r="AR46" s="571"/>
      <c r="AS46" s="571"/>
      <c r="AT46" s="571"/>
      <c r="AU46" s="571"/>
      <c r="AV46" s="571"/>
      <c r="AW46" s="571"/>
      <c r="AX46" s="571"/>
      <c r="AY46" s="571"/>
      <c r="AZ46" s="572"/>
      <c r="BA46" s="571"/>
      <c r="BB46" s="571"/>
      <c r="BC46" s="571"/>
      <c r="BD46" s="571"/>
      <c r="BE46" s="571"/>
      <c r="BF46" s="571"/>
      <c r="BG46" s="571"/>
      <c r="BH46" s="571"/>
      <c r="BI46" s="571"/>
      <c r="BJ46" s="571"/>
      <c r="BK46" s="573"/>
      <c r="BL46" s="574"/>
      <c r="BM46" s="138"/>
      <c r="BN46" s="138"/>
      <c r="BO46" s="138"/>
      <c r="BP46" s="138"/>
      <c r="BQ46" s="138"/>
      <c r="BR46" s="138"/>
      <c r="BS46" s="138"/>
      <c r="BT46" s="138"/>
      <c r="BU46" s="138"/>
      <c r="BV46" s="138"/>
      <c r="BW46" s="138"/>
      <c r="BX46" s="138"/>
      <c r="BY46" s="138"/>
      <c r="BZ46" s="138"/>
      <c r="CA46" s="138"/>
      <c r="CB46" s="138"/>
      <c r="CC46" s="138"/>
      <c r="CD46" s="138"/>
      <c r="CE46" s="138"/>
      <c r="CF46" s="138"/>
      <c r="CG46" s="138"/>
      <c r="CH46" s="138"/>
      <c r="CI46" s="138"/>
      <c r="CJ46" s="138"/>
      <c r="CK46" s="138"/>
      <c r="CL46" s="138"/>
      <c r="CM46" s="138"/>
      <c r="CN46" s="138"/>
      <c r="CO46" s="138"/>
      <c r="CP46" s="138"/>
      <c r="CQ46" s="138"/>
      <c r="CR46" s="138"/>
      <c r="CS46" s="138"/>
    </row>
    <row r="47" spans="1:97" s="2" customFormat="1" ht="17.100000000000001" customHeight="1" x14ac:dyDescent="0.25">
      <c r="A47" s="138"/>
      <c r="B47" s="575" t="s">
        <v>322</v>
      </c>
      <c r="C47" s="576">
        <f t="shared" ref="C47:AH47" si="42">IF(AND(C32&gt;=inicio_inv1,C32&lt;final_inv1),imp_inv1-imp_inv1/(años_amortiz_inv1*12)*(C32-inicio_inv1),0)</f>
        <v>0</v>
      </c>
      <c r="D47" s="576">
        <f t="shared" si="42"/>
        <v>0</v>
      </c>
      <c r="E47" s="576">
        <f t="shared" si="42"/>
        <v>0</v>
      </c>
      <c r="F47" s="576">
        <f t="shared" si="42"/>
        <v>0</v>
      </c>
      <c r="G47" s="576">
        <f t="shared" si="42"/>
        <v>0</v>
      </c>
      <c r="H47" s="576">
        <f t="shared" si="42"/>
        <v>0</v>
      </c>
      <c r="I47" s="576">
        <f t="shared" si="42"/>
        <v>0</v>
      </c>
      <c r="J47" s="576">
        <f t="shared" si="42"/>
        <v>0</v>
      </c>
      <c r="K47" s="576">
        <f t="shared" si="42"/>
        <v>0</v>
      </c>
      <c r="L47" s="576">
        <f t="shared" si="42"/>
        <v>0</v>
      </c>
      <c r="M47" s="576">
        <f t="shared" si="42"/>
        <v>0</v>
      </c>
      <c r="N47" s="576">
        <f t="shared" si="42"/>
        <v>0</v>
      </c>
      <c r="O47" s="576">
        <f t="shared" si="42"/>
        <v>0</v>
      </c>
      <c r="P47" s="577">
        <f t="shared" si="42"/>
        <v>0</v>
      </c>
      <c r="Q47" s="576">
        <f t="shared" si="42"/>
        <v>0</v>
      </c>
      <c r="R47" s="576">
        <f t="shared" si="42"/>
        <v>0</v>
      </c>
      <c r="S47" s="576">
        <f t="shared" si="42"/>
        <v>0</v>
      </c>
      <c r="T47" s="576">
        <f t="shared" si="42"/>
        <v>0</v>
      </c>
      <c r="U47" s="576">
        <f t="shared" si="42"/>
        <v>0</v>
      </c>
      <c r="V47" s="576">
        <f t="shared" si="42"/>
        <v>0</v>
      </c>
      <c r="W47" s="576">
        <f t="shared" si="42"/>
        <v>0</v>
      </c>
      <c r="X47" s="576">
        <f t="shared" si="42"/>
        <v>0</v>
      </c>
      <c r="Y47" s="576">
        <f t="shared" si="42"/>
        <v>0</v>
      </c>
      <c r="Z47" s="576">
        <f t="shared" si="42"/>
        <v>0</v>
      </c>
      <c r="AA47" s="576">
        <f t="shared" si="42"/>
        <v>0</v>
      </c>
      <c r="AB47" s="577">
        <f t="shared" si="42"/>
        <v>0</v>
      </c>
      <c r="AC47" s="576">
        <f t="shared" si="42"/>
        <v>0</v>
      </c>
      <c r="AD47" s="576">
        <f t="shared" si="42"/>
        <v>0</v>
      </c>
      <c r="AE47" s="576">
        <f t="shared" si="42"/>
        <v>0</v>
      </c>
      <c r="AF47" s="576">
        <f t="shared" si="42"/>
        <v>0</v>
      </c>
      <c r="AG47" s="576">
        <f t="shared" si="42"/>
        <v>0</v>
      </c>
      <c r="AH47" s="576">
        <f t="shared" si="42"/>
        <v>0</v>
      </c>
      <c r="AI47" s="576">
        <f t="shared" ref="AI47:BK47" si="43">IF(AND(AI32&gt;=inicio_inv1,AI32&lt;final_inv1),imp_inv1-imp_inv1/(años_amortiz_inv1*12)*(AI32-inicio_inv1),0)</f>
        <v>0</v>
      </c>
      <c r="AJ47" s="576">
        <f t="shared" si="43"/>
        <v>0</v>
      </c>
      <c r="AK47" s="576">
        <f t="shared" si="43"/>
        <v>0</v>
      </c>
      <c r="AL47" s="576">
        <f t="shared" si="43"/>
        <v>0</v>
      </c>
      <c r="AM47" s="576">
        <f t="shared" si="43"/>
        <v>0</v>
      </c>
      <c r="AN47" s="577">
        <f t="shared" si="43"/>
        <v>0</v>
      </c>
      <c r="AO47" s="576">
        <f t="shared" si="43"/>
        <v>0</v>
      </c>
      <c r="AP47" s="576">
        <f t="shared" si="43"/>
        <v>0</v>
      </c>
      <c r="AQ47" s="576">
        <f t="shared" si="43"/>
        <v>0</v>
      </c>
      <c r="AR47" s="576">
        <f t="shared" si="43"/>
        <v>0</v>
      </c>
      <c r="AS47" s="576">
        <f t="shared" si="43"/>
        <v>0</v>
      </c>
      <c r="AT47" s="576">
        <f t="shared" si="43"/>
        <v>0</v>
      </c>
      <c r="AU47" s="576">
        <f t="shared" si="43"/>
        <v>0</v>
      </c>
      <c r="AV47" s="576">
        <f t="shared" si="43"/>
        <v>0</v>
      </c>
      <c r="AW47" s="576">
        <f t="shared" si="43"/>
        <v>0</v>
      </c>
      <c r="AX47" s="576">
        <f t="shared" si="43"/>
        <v>0</v>
      </c>
      <c r="AY47" s="576">
        <f t="shared" si="43"/>
        <v>0</v>
      </c>
      <c r="AZ47" s="577">
        <f t="shared" si="43"/>
        <v>0</v>
      </c>
      <c r="BA47" s="576">
        <f t="shared" si="43"/>
        <v>0</v>
      </c>
      <c r="BB47" s="576">
        <f t="shared" si="43"/>
        <v>0</v>
      </c>
      <c r="BC47" s="576">
        <f t="shared" si="43"/>
        <v>0</v>
      </c>
      <c r="BD47" s="576">
        <f t="shared" si="43"/>
        <v>0</v>
      </c>
      <c r="BE47" s="576">
        <f t="shared" si="43"/>
        <v>0</v>
      </c>
      <c r="BF47" s="576">
        <f t="shared" si="43"/>
        <v>0</v>
      </c>
      <c r="BG47" s="576">
        <f t="shared" si="43"/>
        <v>0</v>
      </c>
      <c r="BH47" s="576">
        <f t="shared" si="43"/>
        <v>0</v>
      </c>
      <c r="BI47" s="576">
        <f t="shared" si="43"/>
        <v>0</v>
      </c>
      <c r="BJ47" s="576">
        <f t="shared" si="43"/>
        <v>0</v>
      </c>
      <c r="BK47" s="578">
        <f t="shared" si="43"/>
        <v>0</v>
      </c>
      <c r="BL47" s="579"/>
      <c r="BM47" s="579"/>
      <c r="BN47" s="138"/>
      <c r="BO47" s="138"/>
      <c r="BP47" s="138"/>
      <c r="BQ47" s="138"/>
      <c r="BR47" s="138"/>
      <c r="BS47" s="138"/>
      <c r="BT47" s="138"/>
      <c r="BU47" s="138"/>
      <c r="BV47" s="138"/>
      <c r="BW47" s="138"/>
      <c r="BX47" s="138"/>
      <c r="BY47" s="138"/>
      <c r="BZ47" s="138"/>
      <c r="CA47" s="138"/>
      <c r="CB47" s="138"/>
      <c r="CC47" s="138"/>
      <c r="CD47" s="138"/>
      <c r="CE47" s="138"/>
      <c r="CF47" s="138"/>
      <c r="CG47" s="138"/>
      <c r="CH47" s="138"/>
      <c r="CI47" s="138"/>
      <c r="CJ47" s="138"/>
      <c r="CK47" s="138"/>
      <c r="CL47" s="138"/>
      <c r="CM47" s="138"/>
      <c r="CN47" s="138"/>
      <c r="CO47" s="138"/>
      <c r="CP47" s="138"/>
      <c r="CQ47" s="138"/>
      <c r="CR47" s="138"/>
      <c r="CS47" s="138"/>
    </row>
    <row r="48" spans="1:97" s="2" customFormat="1" ht="17.100000000000001" customHeight="1" x14ac:dyDescent="0.25">
      <c r="A48" s="138"/>
      <c r="B48" s="575" t="s">
        <v>323</v>
      </c>
      <c r="C48" s="576">
        <f t="shared" ref="C48:AH48" si="44">IF(AND(C32&gt;=inicio_inv2,C32&lt;final_inv2),imp_inv2-imp_inv2/(años_amortiz_inv2*12)*(C32-inicio_inv2),0)</f>
        <v>0</v>
      </c>
      <c r="D48" s="576">
        <f t="shared" si="44"/>
        <v>0</v>
      </c>
      <c r="E48" s="576">
        <f t="shared" si="44"/>
        <v>0</v>
      </c>
      <c r="F48" s="576">
        <f t="shared" si="44"/>
        <v>0</v>
      </c>
      <c r="G48" s="576">
        <f t="shared" si="44"/>
        <v>0</v>
      </c>
      <c r="H48" s="576">
        <f t="shared" si="44"/>
        <v>0</v>
      </c>
      <c r="I48" s="576">
        <f t="shared" si="44"/>
        <v>0</v>
      </c>
      <c r="J48" s="576">
        <f t="shared" si="44"/>
        <v>0</v>
      </c>
      <c r="K48" s="576">
        <f t="shared" si="44"/>
        <v>0</v>
      </c>
      <c r="L48" s="576">
        <f t="shared" si="44"/>
        <v>0</v>
      </c>
      <c r="M48" s="576">
        <f t="shared" si="44"/>
        <v>0</v>
      </c>
      <c r="N48" s="576">
        <f t="shared" si="44"/>
        <v>0</v>
      </c>
      <c r="O48" s="576">
        <f t="shared" si="44"/>
        <v>0</v>
      </c>
      <c r="P48" s="577">
        <f t="shared" si="44"/>
        <v>0</v>
      </c>
      <c r="Q48" s="576">
        <f t="shared" si="44"/>
        <v>0</v>
      </c>
      <c r="R48" s="576">
        <f t="shared" si="44"/>
        <v>0</v>
      </c>
      <c r="S48" s="576">
        <f t="shared" si="44"/>
        <v>0</v>
      </c>
      <c r="T48" s="576">
        <f t="shared" si="44"/>
        <v>0</v>
      </c>
      <c r="U48" s="576">
        <f t="shared" si="44"/>
        <v>0</v>
      </c>
      <c r="V48" s="576">
        <f t="shared" si="44"/>
        <v>0</v>
      </c>
      <c r="W48" s="576">
        <f t="shared" si="44"/>
        <v>0</v>
      </c>
      <c r="X48" s="576">
        <f t="shared" si="44"/>
        <v>0</v>
      </c>
      <c r="Y48" s="576">
        <f t="shared" si="44"/>
        <v>0</v>
      </c>
      <c r="Z48" s="576">
        <f t="shared" si="44"/>
        <v>0</v>
      </c>
      <c r="AA48" s="576">
        <f t="shared" si="44"/>
        <v>0</v>
      </c>
      <c r="AB48" s="577">
        <f t="shared" si="44"/>
        <v>0</v>
      </c>
      <c r="AC48" s="576">
        <f t="shared" si="44"/>
        <v>0</v>
      </c>
      <c r="AD48" s="576">
        <f t="shared" si="44"/>
        <v>0</v>
      </c>
      <c r="AE48" s="576">
        <f t="shared" si="44"/>
        <v>0</v>
      </c>
      <c r="AF48" s="576">
        <f t="shared" si="44"/>
        <v>0</v>
      </c>
      <c r="AG48" s="576">
        <f t="shared" si="44"/>
        <v>0</v>
      </c>
      <c r="AH48" s="576">
        <f t="shared" si="44"/>
        <v>0</v>
      </c>
      <c r="AI48" s="576">
        <f t="shared" ref="AI48:BK48" si="45">IF(AND(AI32&gt;=inicio_inv2,AI32&lt;final_inv2),imp_inv2-imp_inv2/(años_amortiz_inv2*12)*(AI32-inicio_inv2),0)</f>
        <v>0</v>
      </c>
      <c r="AJ48" s="576">
        <f t="shared" si="45"/>
        <v>0</v>
      </c>
      <c r="AK48" s="576">
        <f t="shared" si="45"/>
        <v>0</v>
      </c>
      <c r="AL48" s="576">
        <f t="shared" si="45"/>
        <v>0</v>
      </c>
      <c r="AM48" s="576">
        <f t="shared" si="45"/>
        <v>0</v>
      </c>
      <c r="AN48" s="577">
        <f t="shared" si="45"/>
        <v>0</v>
      </c>
      <c r="AO48" s="576">
        <f t="shared" si="45"/>
        <v>0</v>
      </c>
      <c r="AP48" s="576">
        <f t="shared" si="45"/>
        <v>0</v>
      </c>
      <c r="AQ48" s="576">
        <f t="shared" si="45"/>
        <v>0</v>
      </c>
      <c r="AR48" s="576">
        <f t="shared" si="45"/>
        <v>0</v>
      </c>
      <c r="AS48" s="576">
        <f t="shared" si="45"/>
        <v>0</v>
      </c>
      <c r="AT48" s="576">
        <f t="shared" si="45"/>
        <v>0</v>
      </c>
      <c r="AU48" s="576">
        <f t="shared" si="45"/>
        <v>0</v>
      </c>
      <c r="AV48" s="576">
        <f t="shared" si="45"/>
        <v>0</v>
      </c>
      <c r="AW48" s="576">
        <f t="shared" si="45"/>
        <v>0</v>
      </c>
      <c r="AX48" s="576">
        <f t="shared" si="45"/>
        <v>0</v>
      </c>
      <c r="AY48" s="576">
        <f t="shared" si="45"/>
        <v>0</v>
      </c>
      <c r="AZ48" s="577">
        <f t="shared" si="45"/>
        <v>0</v>
      </c>
      <c r="BA48" s="576">
        <f t="shared" si="45"/>
        <v>0</v>
      </c>
      <c r="BB48" s="576">
        <f t="shared" si="45"/>
        <v>0</v>
      </c>
      <c r="BC48" s="576">
        <f t="shared" si="45"/>
        <v>0</v>
      </c>
      <c r="BD48" s="576">
        <f t="shared" si="45"/>
        <v>0</v>
      </c>
      <c r="BE48" s="576">
        <f t="shared" si="45"/>
        <v>0</v>
      </c>
      <c r="BF48" s="576">
        <f t="shared" si="45"/>
        <v>0</v>
      </c>
      <c r="BG48" s="576">
        <f t="shared" si="45"/>
        <v>0</v>
      </c>
      <c r="BH48" s="576">
        <f t="shared" si="45"/>
        <v>0</v>
      </c>
      <c r="BI48" s="576">
        <f t="shared" si="45"/>
        <v>0</v>
      </c>
      <c r="BJ48" s="576">
        <f t="shared" si="45"/>
        <v>0</v>
      </c>
      <c r="BK48" s="578">
        <f t="shared" si="45"/>
        <v>0</v>
      </c>
      <c r="BL48" s="579"/>
      <c r="BM48" s="579"/>
      <c r="BN48" s="579"/>
      <c r="BO48" s="579"/>
      <c r="BP48" s="579"/>
      <c r="BQ48" s="138"/>
      <c r="BR48" s="138"/>
      <c r="BS48" s="138"/>
      <c r="BT48" s="138"/>
      <c r="BU48" s="138"/>
      <c r="BV48" s="138"/>
      <c r="BW48" s="138"/>
      <c r="BX48" s="138"/>
      <c r="BY48" s="138"/>
      <c r="BZ48" s="138"/>
      <c r="CA48" s="138"/>
      <c r="CB48" s="138"/>
      <c r="CC48" s="138"/>
      <c r="CD48" s="138"/>
      <c r="CE48" s="138"/>
      <c r="CF48" s="138"/>
      <c r="CG48" s="138"/>
      <c r="CH48" s="138"/>
      <c r="CI48" s="138"/>
      <c r="CJ48" s="138"/>
      <c r="CK48" s="138"/>
      <c r="CL48" s="138"/>
      <c r="CM48" s="138"/>
      <c r="CN48" s="138"/>
      <c r="CO48" s="138"/>
      <c r="CP48" s="138"/>
      <c r="CQ48" s="138"/>
      <c r="CR48" s="138"/>
      <c r="CS48" s="138"/>
    </row>
    <row r="49" spans="1:97" s="2" customFormat="1" ht="17.100000000000001" customHeight="1" x14ac:dyDescent="0.25">
      <c r="A49" s="138"/>
      <c r="B49" s="575" t="s">
        <v>324</v>
      </c>
      <c r="C49" s="576">
        <f t="shared" ref="C49:AH49" si="46">IF(AND(C32&gt;=inicio_amortiz_activ1,C32&lt;final_amortiz_activ1),imp_activacion1-imp_activacion1/(años_amortiz_activ1*12)*(C32-inicio_amortiz_activ1),0)+IF(AND(C32&gt;=inicio_trabaj_activacion1,C32&lt;=final_trabaj_activacion1),imp_mensual_trabajo_activ1*(C32+1-inicio_trabaj_activacion1),0)</f>
        <v>0</v>
      </c>
      <c r="D49" s="576">
        <f t="shared" si="46"/>
        <v>0</v>
      </c>
      <c r="E49" s="576">
        <f t="shared" si="46"/>
        <v>0</v>
      </c>
      <c r="F49" s="576">
        <f t="shared" si="46"/>
        <v>0</v>
      </c>
      <c r="G49" s="576">
        <f t="shared" si="46"/>
        <v>0</v>
      </c>
      <c r="H49" s="576">
        <f t="shared" si="46"/>
        <v>0</v>
      </c>
      <c r="I49" s="576">
        <f t="shared" si="46"/>
        <v>0</v>
      </c>
      <c r="J49" s="576">
        <f t="shared" si="46"/>
        <v>0</v>
      </c>
      <c r="K49" s="576">
        <f t="shared" si="46"/>
        <v>0</v>
      </c>
      <c r="L49" s="576">
        <f t="shared" si="46"/>
        <v>0</v>
      </c>
      <c r="M49" s="576">
        <f t="shared" si="46"/>
        <v>0</v>
      </c>
      <c r="N49" s="576">
        <f t="shared" si="46"/>
        <v>0</v>
      </c>
      <c r="O49" s="576">
        <f t="shared" si="46"/>
        <v>0</v>
      </c>
      <c r="P49" s="577">
        <f t="shared" si="46"/>
        <v>0</v>
      </c>
      <c r="Q49" s="576">
        <f t="shared" si="46"/>
        <v>0</v>
      </c>
      <c r="R49" s="576">
        <f t="shared" si="46"/>
        <v>0</v>
      </c>
      <c r="S49" s="576">
        <f t="shared" si="46"/>
        <v>0</v>
      </c>
      <c r="T49" s="576">
        <f t="shared" si="46"/>
        <v>0</v>
      </c>
      <c r="U49" s="576">
        <f t="shared" si="46"/>
        <v>0</v>
      </c>
      <c r="V49" s="576">
        <f t="shared" si="46"/>
        <v>0</v>
      </c>
      <c r="W49" s="576">
        <f t="shared" si="46"/>
        <v>0</v>
      </c>
      <c r="X49" s="576">
        <f t="shared" si="46"/>
        <v>0</v>
      </c>
      <c r="Y49" s="576">
        <f t="shared" si="46"/>
        <v>0</v>
      </c>
      <c r="Z49" s="576">
        <f t="shared" si="46"/>
        <v>0</v>
      </c>
      <c r="AA49" s="576">
        <f t="shared" si="46"/>
        <v>0</v>
      </c>
      <c r="AB49" s="577">
        <f t="shared" si="46"/>
        <v>0</v>
      </c>
      <c r="AC49" s="576">
        <f t="shared" si="46"/>
        <v>0</v>
      </c>
      <c r="AD49" s="576">
        <f t="shared" si="46"/>
        <v>0</v>
      </c>
      <c r="AE49" s="576">
        <f t="shared" si="46"/>
        <v>0</v>
      </c>
      <c r="AF49" s="576">
        <f t="shared" si="46"/>
        <v>0</v>
      </c>
      <c r="AG49" s="576">
        <f t="shared" si="46"/>
        <v>0</v>
      </c>
      <c r="AH49" s="576">
        <f t="shared" si="46"/>
        <v>0</v>
      </c>
      <c r="AI49" s="576">
        <f t="shared" ref="AI49:BK49" si="47">IF(AND(AI32&gt;=inicio_amortiz_activ1,AI32&lt;final_amortiz_activ1),imp_activacion1-imp_activacion1/(años_amortiz_activ1*12)*(AI32-inicio_amortiz_activ1),0)+IF(AND(AI32&gt;=inicio_trabaj_activacion1,AI32&lt;=final_trabaj_activacion1),imp_mensual_trabajo_activ1*(AI32+1-inicio_trabaj_activacion1),0)</f>
        <v>0</v>
      </c>
      <c r="AJ49" s="576">
        <f t="shared" si="47"/>
        <v>0</v>
      </c>
      <c r="AK49" s="576">
        <f t="shared" si="47"/>
        <v>0</v>
      </c>
      <c r="AL49" s="576">
        <f t="shared" si="47"/>
        <v>0</v>
      </c>
      <c r="AM49" s="576">
        <f t="shared" si="47"/>
        <v>0</v>
      </c>
      <c r="AN49" s="577">
        <f t="shared" si="47"/>
        <v>0</v>
      </c>
      <c r="AO49" s="576">
        <f t="shared" si="47"/>
        <v>0</v>
      </c>
      <c r="AP49" s="576">
        <f t="shared" si="47"/>
        <v>0</v>
      </c>
      <c r="AQ49" s="576">
        <f t="shared" si="47"/>
        <v>0</v>
      </c>
      <c r="AR49" s="576">
        <f t="shared" si="47"/>
        <v>0</v>
      </c>
      <c r="AS49" s="576">
        <f t="shared" si="47"/>
        <v>0</v>
      </c>
      <c r="AT49" s="576">
        <f t="shared" si="47"/>
        <v>0</v>
      </c>
      <c r="AU49" s="576">
        <f t="shared" si="47"/>
        <v>0</v>
      </c>
      <c r="AV49" s="576">
        <f t="shared" si="47"/>
        <v>0</v>
      </c>
      <c r="AW49" s="576">
        <f t="shared" si="47"/>
        <v>0</v>
      </c>
      <c r="AX49" s="576">
        <f t="shared" si="47"/>
        <v>0</v>
      </c>
      <c r="AY49" s="576">
        <f t="shared" si="47"/>
        <v>0</v>
      </c>
      <c r="AZ49" s="577">
        <f t="shared" si="47"/>
        <v>0</v>
      </c>
      <c r="BA49" s="576">
        <f t="shared" si="47"/>
        <v>0</v>
      </c>
      <c r="BB49" s="576">
        <f t="shared" si="47"/>
        <v>0</v>
      </c>
      <c r="BC49" s="576">
        <f t="shared" si="47"/>
        <v>0</v>
      </c>
      <c r="BD49" s="576">
        <f t="shared" si="47"/>
        <v>0</v>
      </c>
      <c r="BE49" s="576">
        <f t="shared" si="47"/>
        <v>0</v>
      </c>
      <c r="BF49" s="576">
        <f t="shared" si="47"/>
        <v>0</v>
      </c>
      <c r="BG49" s="576">
        <f t="shared" si="47"/>
        <v>0</v>
      </c>
      <c r="BH49" s="576">
        <f t="shared" si="47"/>
        <v>0</v>
      </c>
      <c r="BI49" s="576">
        <f t="shared" si="47"/>
        <v>0</v>
      </c>
      <c r="BJ49" s="576">
        <f t="shared" si="47"/>
        <v>0</v>
      </c>
      <c r="BK49" s="578">
        <f t="shared" si="47"/>
        <v>0</v>
      </c>
      <c r="BL49" s="579"/>
      <c r="BM49" s="579"/>
      <c r="BN49" s="138"/>
      <c r="BO49" s="138"/>
      <c r="BP49" s="138"/>
      <c r="BQ49" s="138"/>
      <c r="BR49" s="138"/>
      <c r="BS49" s="138"/>
      <c r="BT49" s="138"/>
      <c r="BU49" s="138"/>
      <c r="BV49" s="138"/>
      <c r="BW49" s="138"/>
      <c r="BX49" s="138"/>
      <c r="BY49" s="138"/>
      <c r="BZ49" s="138"/>
      <c r="CA49" s="138"/>
      <c r="CB49" s="138"/>
      <c r="CC49" s="138"/>
      <c r="CD49" s="138"/>
      <c r="CE49" s="138"/>
      <c r="CF49" s="138"/>
      <c r="CG49" s="138"/>
      <c r="CH49" s="138"/>
      <c r="CI49" s="138"/>
      <c r="CJ49" s="138"/>
      <c r="CK49" s="138"/>
      <c r="CL49" s="138"/>
      <c r="CM49" s="138"/>
      <c r="CN49" s="138"/>
      <c r="CO49" s="138"/>
      <c r="CP49" s="138"/>
      <c r="CQ49" s="138"/>
      <c r="CR49" s="138"/>
      <c r="CS49" s="138"/>
    </row>
    <row r="50" spans="1:97" s="2" customFormat="1" ht="17.100000000000001" customHeight="1" x14ac:dyDescent="0.25">
      <c r="A50" s="138"/>
      <c r="B50" s="575" t="s">
        <v>325</v>
      </c>
      <c r="C50" s="576">
        <f t="shared" ref="C50:AH50" si="48">IF(AND(C32&gt;=inicio_amortiz_activ2,C32&lt;final_amortiz_activ2),imp_activacion2-imp_activacion2/(años_amortiz_activ2*12)*(C32-inicio_amortiz_activ2),0)+IF(AND(C32&gt;=inicio_trabaj_activacion2,C32&lt;=final_trabaj_activacion2),imp_mensual_trabajo_activ2*(C32+1-inicio_trabaj_activacion2),0)</f>
        <v>0</v>
      </c>
      <c r="D50" s="576">
        <f t="shared" si="48"/>
        <v>0</v>
      </c>
      <c r="E50" s="576">
        <f t="shared" si="48"/>
        <v>0</v>
      </c>
      <c r="F50" s="576">
        <f t="shared" si="48"/>
        <v>0</v>
      </c>
      <c r="G50" s="576">
        <f t="shared" si="48"/>
        <v>0</v>
      </c>
      <c r="H50" s="576">
        <f t="shared" si="48"/>
        <v>0</v>
      </c>
      <c r="I50" s="576">
        <f t="shared" si="48"/>
        <v>0</v>
      </c>
      <c r="J50" s="576">
        <f t="shared" si="48"/>
        <v>0</v>
      </c>
      <c r="K50" s="576">
        <f t="shared" si="48"/>
        <v>0</v>
      </c>
      <c r="L50" s="576">
        <f t="shared" si="48"/>
        <v>0</v>
      </c>
      <c r="M50" s="576">
        <f t="shared" si="48"/>
        <v>0</v>
      </c>
      <c r="N50" s="576">
        <f t="shared" si="48"/>
        <v>0</v>
      </c>
      <c r="O50" s="576">
        <f t="shared" si="48"/>
        <v>0</v>
      </c>
      <c r="P50" s="577">
        <f t="shared" si="48"/>
        <v>0</v>
      </c>
      <c r="Q50" s="576">
        <f t="shared" si="48"/>
        <v>0</v>
      </c>
      <c r="R50" s="576">
        <f t="shared" si="48"/>
        <v>0</v>
      </c>
      <c r="S50" s="576">
        <f t="shared" si="48"/>
        <v>0</v>
      </c>
      <c r="T50" s="576">
        <f t="shared" si="48"/>
        <v>0</v>
      </c>
      <c r="U50" s="576">
        <f t="shared" si="48"/>
        <v>0</v>
      </c>
      <c r="V50" s="576">
        <f t="shared" si="48"/>
        <v>0</v>
      </c>
      <c r="W50" s="576">
        <f t="shared" si="48"/>
        <v>0</v>
      </c>
      <c r="X50" s="576">
        <f t="shared" si="48"/>
        <v>0</v>
      </c>
      <c r="Y50" s="576">
        <f t="shared" si="48"/>
        <v>0</v>
      </c>
      <c r="Z50" s="576">
        <f t="shared" si="48"/>
        <v>0</v>
      </c>
      <c r="AA50" s="576">
        <f t="shared" si="48"/>
        <v>0</v>
      </c>
      <c r="AB50" s="577">
        <f t="shared" si="48"/>
        <v>0</v>
      </c>
      <c r="AC50" s="576">
        <f t="shared" si="48"/>
        <v>0</v>
      </c>
      <c r="AD50" s="576">
        <f t="shared" si="48"/>
        <v>0</v>
      </c>
      <c r="AE50" s="576">
        <f t="shared" si="48"/>
        <v>0</v>
      </c>
      <c r="AF50" s="576">
        <f t="shared" si="48"/>
        <v>0</v>
      </c>
      <c r="AG50" s="576">
        <f t="shared" si="48"/>
        <v>0</v>
      </c>
      <c r="AH50" s="576">
        <f t="shared" si="48"/>
        <v>0</v>
      </c>
      <c r="AI50" s="576">
        <f t="shared" ref="AI50:BK50" si="49">IF(AND(AI32&gt;=inicio_amortiz_activ2,AI32&lt;final_amortiz_activ2),imp_activacion2-imp_activacion2/(años_amortiz_activ2*12)*(AI32-inicio_amortiz_activ2),0)+IF(AND(AI32&gt;=inicio_trabaj_activacion2,AI32&lt;=final_trabaj_activacion2),imp_mensual_trabajo_activ2*(AI32+1-inicio_trabaj_activacion2),0)</f>
        <v>0</v>
      </c>
      <c r="AJ50" s="576">
        <f t="shared" si="49"/>
        <v>0</v>
      </c>
      <c r="AK50" s="576">
        <f t="shared" si="49"/>
        <v>0</v>
      </c>
      <c r="AL50" s="576">
        <f t="shared" si="49"/>
        <v>0</v>
      </c>
      <c r="AM50" s="576">
        <f t="shared" si="49"/>
        <v>0</v>
      </c>
      <c r="AN50" s="577">
        <f t="shared" si="49"/>
        <v>0</v>
      </c>
      <c r="AO50" s="576">
        <f t="shared" si="49"/>
        <v>0</v>
      </c>
      <c r="AP50" s="576">
        <f t="shared" si="49"/>
        <v>0</v>
      </c>
      <c r="AQ50" s="576">
        <f t="shared" si="49"/>
        <v>0</v>
      </c>
      <c r="AR50" s="576">
        <f t="shared" si="49"/>
        <v>0</v>
      </c>
      <c r="AS50" s="576">
        <f t="shared" si="49"/>
        <v>0</v>
      </c>
      <c r="AT50" s="576">
        <f t="shared" si="49"/>
        <v>0</v>
      </c>
      <c r="AU50" s="576">
        <f t="shared" si="49"/>
        <v>0</v>
      </c>
      <c r="AV50" s="576">
        <f t="shared" si="49"/>
        <v>0</v>
      </c>
      <c r="AW50" s="576">
        <f t="shared" si="49"/>
        <v>0</v>
      </c>
      <c r="AX50" s="576">
        <f t="shared" si="49"/>
        <v>0</v>
      </c>
      <c r="AY50" s="576">
        <f t="shared" si="49"/>
        <v>0</v>
      </c>
      <c r="AZ50" s="577">
        <f t="shared" si="49"/>
        <v>0</v>
      </c>
      <c r="BA50" s="576">
        <f t="shared" si="49"/>
        <v>0</v>
      </c>
      <c r="BB50" s="576">
        <f t="shared" si="49"/>
        <v>0</v>
      </c>
      <c r="BC50" s="576">
        <f t="shared" si="49"/>
        <v>0</v>
      </c>
      <c r="BD50" s="576">
        <f t="shared" si="49"/>
        <v>0</v>
      </c>
      <c r="BE50" s="576">
        <f t="shared" si="49"/>
        <v>0</v>
      </c>
      <c r="BF50" s="576">
        <f t="shared" si="49"/>
        <v>0</v>
      </c>
      <c r="BG50" s="576">
        <f t="shared" si="49"/>
        <v>0</v>
      </c>
      <c r="BH50" s="576">
        <f t="shared" si="49"/>
        <v>0</v>
      </c>
      <c r="BI50" s="576">
        <f t="shared" si="49"/>
        <v>0</v>
      </c>
      <c r="BJ50" s="576">
        <f t="shared" si="49"/>
        <v>0</v>
      </c>
      <c r="BK50" s="578">
        <f t="shared" si="49"/>
        <v>0</v>
      </c>
      <c r="BL50" s="579"/>
      <c r="BM50" s="579"/>
      <c r="BN50" s="138"/>
      <c r="BO50" s="138"/>
      <c r="BP50" s="138"/>
      <c r="BQ50" s="138"/>
      <c r="BR50" s="138"/>
      <c r="BS50" s="138"/>
      <c r="BT50" s="138"/>
      <c r="BU50" s="138"/>
      <c r="BV50" s="138"/>
      <c r="BW50" s="138"/>
      <c r="BX50" s="138"/>
      <c r="BY50" s="138"/>
      <c r="BZ50" s="138"/>
      <c r="CA50" s="138"/>
      <c r="CB50" s="138"/>
      <c r="CC50" s="138"/>
      <c r="CD50" s="138"/>
      <c r="CE50" s="138"/>
      <c r="CF50" s="138"/>
      <c r="CG50" s="138"/>
      <c r="CH50" s="138"/>
      <c r="CI50" s="138"/>
      <c r="CJ50" s="138"/>
      <c r="CK50" s="138"/>
      <c r="CL50" s="138"/>
      <c r="CM50" s="138"/>
      <c r="CN50" s="138"/>
      <c r="CO50" s="138"/>
      <c r="CP50" s="138"/>
      <c r="CQ50" s="138"/>
      <c r="CR50" s="138"/>
      <c r="CS50" s="138"/>
    </row>
    <row r="51" spans="1:97" s="2" customFormat="1" ht="17.100000000000001" customHeight="1" x14ac:dyDescent="0.25">
      <c r="A51" s="138"/>
      <c r="B51" s="580" t="s">
        <v>337</v>
      </c>
      <c r="C51" s="581">
        <f t="shared" ref="C51:AH51" si="50">SUM(C34:C50)</f>
        <v>0</v>
      </c>
      <c r="D51" s="582">
        <f t="shared" si="50"/>
        <v>0</v>
      </c>
      <c r="E51" s="582">
        <f t="shared" si="50"/>
        <v>0</v>
      </c>
      <c r="F51" s="582">
        <f t="shared" si="50"/>
        <v>0</v>
      </c>
      <c r="G51" s="582">
        <f t="shared" si="50"/>
        <v>0</v>
      </c>
      <c r="H51" s="582">
        <f t="shared" si="50"/>
        <v>0</v>
      </c>
      <c r="I51" s="582">
        <f t="shared" si="50"/>
        <v>0</v>
      </c>
      <c r="J51" s="582">
        <f t="shared" si="50"/>
        <v>0</v>
      </c>
      <c r="K51" s="582">
        <f t="shared" si="50"/>
        <v>0</v>
      </c>
      <c r="L51" s="582">
        <f t="shared" si="50"/>
        <v>0</v>
      </c>
      <c r="M51" s="582">
        <f t="shared" si="50"/>
        <v>0</v>
      </c>
      <c r="N51" s="582">
        <f t="shared" si="50"/>
        <v>0</v>
      </c>
      <c r="O51" s="582">
        <f t="shared" si="50"/>
        <v>0</v>
      </c>
      <c r="P51" s="583">
        <f t="shared" si="50"/>
        <v>0</v>
      </c>
      <c r="Q51" s="584">
        <f t="shared" si="50"/>
        <v>0</v>
      </c>
      <c r="R51" s="584">
        <f t="shared" si="50"/>
        <v>0</v>
      </c>
      <c r="S51" s="584">
        <f t="shared" si="50"/>
        <v>0</v>
      </c>
      <c r="T51" s="584">
        <f t="shared" si="50"/>
        <v>0</v>
      </c>
      <c r="U51" s="584">
        <f t="shared" si="50"/>
        <v>0</v>
      </c>
      <c r="V51" s="584">
        <f t="shared" si="50"/>
        <v>0</v>
      </c>
      <c r="W51" s="584">
        <f t="shared" si="50"/>
        <v>0</v>
      </c>
      <c r="X51" s="584">
        <f t="shared" si="50"/>
        <v>0</v>
      </c>
      <c r="Y51" s="584">
        <f t="shared" si="50"/>
        <v>0</v>
      </c>
      <c r="Z51" s="584">
        <f t="shared" si="50"/>
        <v>0</v>
      </c>
      <c r="AA51" s="584">
        <f t="shared" si="50"/>
        <v>0</v>
      </c>
      <c r="AB51" s="583">
        <f t="shared" si="50"/>
        <v>0</v>
      </c>
      <c r="AC51" s="584">
        <f t="shared" si="50"/>
        <v>0</v>
      </c>
      <c r="AD51" s="584">
        <f t="shared" si="50"/>
        <v>0</v>
      </c>
      <c r="AE51" s="584">
        <f t="shared" si="50"/>
        <v>0</v>
      </c>
      <c r="AF51" s="584">
        <f t="shared" si="50"/>
        <v>0</v>
      </c>
      <c r="AG51" s="584">
        <f t="shared" si="50"/>
        <v>0</v>
      </c>
      <c r="AH51" s="584">
        <f t="shared" si="50"/>
        <v>0</v>
      </c>
      <c r="AI51" s="584">
        <f t="shared" ref="AI51:BN51" si="51">SUM(AI34:AI50)</f>
        <v>0</v>
      </c>
      <c r="AJ51" s="584">
        <f t="shared" si="51"/>
        <v>0</v>
      </c>
      <c r="AK51" s="584">
        <f t="shared" si="51"/>
        <v>0</v>
      </c>
      <c r="AL51" s="584">
        <f t="shared" si="51"/>
        <v>0</v>
      </c>
      <c r="AM51" s="584">
        <f t="shared" si="51"/>
        <v>0</v>
      </c>
      <c r="AN51" s="583">
        <f t="shared" si="51"/>
        <v>0</v>
      </c>
      <c r="AO51" s="584">
        <f t="shared" si="51"/>
        <v>0</v>
      </c>
      <c r="AP51" s="584">
        <f t="shared" si="51"/>
        <v>0</v>
      </c>
      <c r="AQ51" s="584">
        <f t="shared" si="51"/>
        <v>0</v>
      </c>
      <c r="AR51" s="584">
        <f t="shared" si="51"/>
        <v>0</v>
      </c>
      <c r="AS51" s="584">
        <f t="shared" si="51"/>
        <v>0</v>
      </c>
      <c r="AT51" s="584">
        <f t="shared" si="51"/>
        <v>0</v>
      </c>
      <c r="AU51" s="584">
        <f t="shared" si="51"/>
        <v>0</v>
      </c>
      <c r="AV51" s="584">
        <f t="shared" si="51"/>
        <v>0</v>
      </c>
      <c r="AW51" s="584">
        <f t="shared" si="51"/>
        <v>0</v>
      </c>
      <c r="AX51" s="584">
        <f t="shared" si="51"/>
        <v>0</v>
      </c>
      <c r="AY51" s="584">
        <f t="shared" si="51"/>
        <v>0</v>
      </c>
      <c r="AZ51" s="583">
        <f t="shared" si="51"/>
        <v>0</v>
      </c>
      <c r="BA51" s="584">
        <f t="shared" si="51"/>
        <v>0</v>
      </c>
      <c r="BB51" s="584">
        <f t="shared" si="51"/>
        <v>0</v>
      </c>
      <c r="BC51" s="584">
        <f t="shared" si="51"/>
        <v>0</v>
      </c>
      <c r="BD51" s="584">
        <f t="shared" si="51"/>
        <v>0</v>
      </c>
      <c r="BE51" s="584">
        <f t="shared" si="51"/>
        <v>0</v>
      </c>
      <c r="BF51" s="584">
        <f t="shared" si="51"/>
        <v>0</v>
      </c>
      <c r="BG51" s="584">
        <f t="shared" si="51"/>
        <v>0</v>
      </c>
      <c r="BH51" s="584">
        <f t="shared" si="51"/>
        <v>0</v>
      </c>
      <c r="BI51" s="584">
        <f t="shared" si="51"/>
        <v>0</v>
      </c>
      <c r="BJ51" s="584">
        <f t="shared" si="51"/>
        <v>0</v>
      </c>
      <c r="BK51" s="585">
        <f t="shared" si="51"/>
        <v>0</v>
      </c>
      <c r="BL51" s="579"/>
      <c r="BM51" s="579"/>
      <c r="BN51" s="138"/>
      <c r="BO51" s="138"/>
      <c r="BP51" s="138"/>
      <c r="BQ51" s="138"/>
      <c r="BR51" s="138"/>
      <c r="BS51" s="138"/>
      <c r="BT51" s="138"/>
      <c r="BU51" s="138"/>
      <c r="BV51" s="138"/>
      <c r="BW51" s="138"/>
      <c r="BX51" s="138"/>
      <c r="BY51" s="138"/>
      <c r="BZ51" s="138"/>
      <c r="CA51" s="138"/>
      <c r="CB51" s="138"/>
      <c r="CC51" s="138"/>
      <c r="CD51" s="138"/>
      <c r="CE51" s="138"/>
      <c r="CF51" s="138"/>
      <c r="CG51" s="138"/>
      <c r="CH51" s="138"/>
      <c r="CI51" s="138"/>
      <c r="CJ51" s="138"/>
      <c r="CK51" s="138"/>
      <c r="CL51" s="138"/>
      <c r="CM51" s="138"/>
      <c r="CN51" s="138"/>
      <c r="CO51" s="138"/>
      <c r="CP51" s="138"/>
      <c r="CQ51" s="138"/>
      <c r="CR51" s="138"/>
      <c r="CS51" s="138"/>
    </row>
    <row r="52" spans="1:97" s="2" customFormat="1" ht="17.100000000000001" customHeight="1" x14ac:dyDescent="0.25">
      <c r="A52" s="138"/>
      <c r="B52" s="586" t="s">
        <v>124</v>
      </c>
      <c r="C52" s="587"/>
      <c r="D52" s="588"/>
      <c r="E52" s="588"/>
      <c r="F52" s="588"/>
      <c r="G52" s="588"/>
      <c r="H52" s="588"/>
      <c r="I52" s="588"/>
      <c r="J52" s="588"/>
      <c r="K52" s="588"/>
      <c r="L52" s="588"/>
      <c r="M52" s="588"/>
      <c r="N52" s="588"/>
      <c r="O52" s="589"/>
      <c r="P52" s="590"/>
      <c r="Q52" s="591"/>
      <c r="R52" s="591"/>
      <c r="S52" s="591"/>
      <c r="T52" s="591"/>
      <c r="U52" s="591"/>
      <c r="V52" s="591"/>
      <c r="W52" s="591"/>
      <c r="X52" s="591"/>
      <c r="Y52" s="591"/>
      <c r="Z52" s="591"/>
      <c r="AA52" s="592"/>
      <c r="AB52" s="591"/>
      <c r="AC52" s="591"/>
      <c r="AD52" s="591"/>
      <c r="AE52" s="591"/>
      <c r="AF52" s="591"/>
      <c r="AG52" s="591"/>
      <c r="AH52" s="591"/>
      <c r="AI52" s="591"/>
      <c r="AJ52" s="591"/>
      <c r="AK52" s="591"/>
      <c r="AL52" s="591"/>
      <c r="AM52" s="591"/>
      <c r="AN52" s="593"/>
      <c r="AO52" s="591"/>
      <c r="AP52" s="591"/>
      <c r="AQ52" s="591"/>
      <c r="AR52" s="591"/>
      <c r="AS52" s="591"/>
      <c r="AT52" s="591"/>
      <c r="AU52" s="591"/>
      <c r="AV52" s="591"/>
      <c r="AW52" s="591"/>
      <c r="AX52" s="591"/>
      <c r="AY52" s="573"/>
      <c r="AZ52" s="591"/>
      <c r="BA52" s="591"/>
      <c r="BB52" s="591"/>
      <c r="BC52" s="591"/>
      <c r="BD52" s="591"/>
      <c r="BE52" s="591"/>
      <c r="BF52" s="591"/>
      <c r="BG52" s="591"/>
      <c r="BH52" s="591"/>
      <c r="BI52" s="591"/>
      <c r="BJ52" s="591"/>
      <c r="BK52" s="592"/>
      <c r="BL52" s="574"/>
      <c r="BM52" s="138"/>
      <c r="BN52" s="138"/>
      <c r="BO52" s="138"/>
      <c r="BP52" s="138"/>
      <c r="BQ52" s="138"/>
      <c r="BR52" s="138"/>
      <c r="BS52" s="138"/>
      <c r="BT52" s="138"/>
      <c r="BU52" s="138"/>
      <c r="BV52" s="138"/>
      <c r="BW52" s="138"/>
      <c r="BX52" s="138"/>
      <c r="BY52" s="138"/>
      <c r="BZ52" s="138"/>
      <c r="CA52" s="138"/>
      <c r="CB52" s="138"/>
      <c r="CC52" s="138"/>
      <c r="CD52" s="138"/>
      <c r="CE52" s="138"/>
      <c r="CF52" s="138"/>
      <c r="CG52" s="138"/>
      <c r="CH52" s="138"/>
      <c r="CI52" s="138"/>
      <c r="CJ52" s="138"/>
      <c r="CK52" s="138"/>
      <c r="CL52" s="138"/>
      <c r="CM52" s="138"/>
      <c r="CN52" s="138"/>
      <c r="CO52" s="138"/>
      <c r="CP52" s="138"/>
      <c r="CQ52" s="138"/>
      <c r="CR52" s="138"/>
      <c r="CS52" s="138"/>
    </row>
    <row r="53" spans="1:97" s="2" customFormat="1" ht="27" customHeight="1" x14ac:dyDescent="0.25">
      <c r="A53" s="138"/>
      <c r="B53" s="594" t="s">
        <v>338</v>
      </c>
      <c r="C53" s="576">
        <f t="shared" ref="C53:AH53" si="52">IF(AND(C32&gt;=mes_fianza,C32&lt;(mes_fianza+año_fin_fianza*12)),importe_fianza,0)</f>
        <v>0</v>
      </c>
      <c r="D53" s="576">
        <f t="shared" si="52"/>
        <v>0</v>
      </c>
      <c r="E53" s="576">
        <f t="shared" si="52"/>
        <v>0</v>
      </c>
      <c r="F53" s="576">
        <f t="shared" si="52"/>
        <v>0</v>
      </c>
      <c r="G53" s="576">
        <f t="shared" si="52"/>
        <v>0</v>
      </c>
      <c r="H53" s="576">
        <f t="shared" si="52"/>
        <v>0</v>
      </c>
      <c r="I53" s="576">
        <f t="shared" si="52"/>
        <v>0</v>
      </c>
      <c r="J53" s="576">
        <f t="shared" si="52"/>
        <v>0</v>
      </c>
      <c r="K53" s="576">
        <f t="shared" si="52"/>
        <v>0</v>
      </c>
      <c r="L53" s="576">
        <f t="shared" si="52"/>
        <v>0</v>
      </c>
      <c r="M53" s="576">
        <f t="shared" si="52"/>
        <v>0</v>
      </c>
      <c r="N53" s="576">
        <f t="shared" si="52"/>
        <v>0</v>
      </c>
      <c r="O53" s="578">
        <f t="shared" si="52"/>
        <v>0</v>
      </c>
      <c r="P53" s="576">
        <f t="shared" si="52"/>
        <v>0</v>
      </c>
      <c r="Q53" s="576">
        <f t="shared" si="52"/>
        <v>0</v>
      </c>
      <c r="R53" s="576">
        <f t="shared" si="52"/>
        <v>0</v>
      </c>
      <c r="S53" s="576">
        <f t="shared" si="52"/>
        <v>0</v>
      </c>
      <c r="T53" s="576">
        <f t="shared" si="52"/>
        <v>0</v>
      </c>
      <c r="U53" s="576">
        <f t="shared" si="52"/>
        <v>0</v>
      </c>
      <c r="V53" s="576">
        <f t="shared" si="52"/>
        <v>0</v>
      </c>
      <c r="W53" s="576">
        <f t="shared" si="52"/>
        <v>0</v>
      </c>
      <c r="X53" s="576">
        <f t="shared" si="52"/>
        <v>0</v>
      </c>
      <c r="Y53" s="576">
        <f t="shared" si="52"/>
        <v>0</v>
      </c>
      <c r="Z53" s="576">
        <f t="shared" si="52"/>
        <v>0</v>
      </c>
      <c r="AA53" s="578">
        <f t="shared" si="52"/>
        <v>0</v>
      </c>
      <c r="AB53" s="576">
        <f t="shared" si="52"/>
        <v>0</v>
      </c>
      <c r="AC53" s="576">
        <f t="shared" si="52"/>
        <v>0</v>
      </c>
      <c r="AD53" s="576">
        <f t="shared" si="52"/>
        <v>0</v>
      </c>
      <c r="AE53" s="576">
        <f t="shared" si="52"/>
        <v>0</v>
      </c>
      <c r="AF53" s="576">
        <f t="shared" si="52"/>
        <v>0</v>
      </c>
      <c r="AG53" s="576">
        <f t="shared" si="52"/>
        <v>0</v>
      </c>
      <c r="AH53" s="576">
        <f t="shared" si="52"/>
        <v>0</v>
      </c>
      <c r="AI53" s="576">
        <f t="shared" ref="AI53:BK53" si="53">IF(AND(AI32&gt;=mes_fianza,AI32&lt;(mes_fianza+año_fin_fianza*12)),importe_fianza,0)</f>
        <v>0</v>
      </c>
      <c r="AJ53" s="576">
        <f t="shared" si="53"/>
        <v>0</v>
      </c>
      <c r="AK53" s="576">
        <f t="shared" si="53"/>
        <v>0</v>
      </c>
      <c r="AL53" s="576">
        <f t="shared" si="53"/>
        <v>0</v>
      </c>
      <c r="AM53" s="576">
        <f t="shared" si="53"/>
        <v>0</v>
      </c>
      <c r="AN53" s="577">
        <f t="shared" si="53"/>
        <v>0</v>
      </c>
      <c r="AO53" s="576">
        <f t="shared" si="53"/>
        <v>0</v>
      </c>
      <c r="AP53" s="576">
        <f t="shared" si="53"/>
        <v>0</v>
      </c>
      <c r="AQ53" s="576">
        <f t="shared" si="53"/>
        <v>0</v>
      </c>
      <c r="AR53" s="576">
        <f t="shared" si="53"/>
        <v>0</v>
      </c>
      <c r="AS53" s="576">
        <f t="shared" si="53"/>
        <v>0</v>
      </c>
      <c r="AT53" s="576">
        <f t="shared" si="53"/>
        <v>0</v>
      </c>
      <c r="AU53" s="576">
        <f t="shared" si="53"/>
        <v>0</v>
      </c>
      <c r="AV53" s="576">
        <f t="shared" si="53"/>
        <v>0</v>
      </c>
      <c r="AW53" s="576">
        <f t="shared" si="53"/>
        <v>0</v>
      </c>
      <c r="AX53" s="576">
        <f t="shared" si="53"/>
        <v>0</v>
      </c>
      <c r="AY53" s="578">
        <f t="shared" si="53"/>
        <v>0</v>
      </c>
      <c r="AZ53" s="576">
        <f t="shared" si="53"/>
        <v>0</v>
      </c>
      <c r="BA53" s="576">
        <f t="shared" si="53"/>
        <v>0</v>
      </c>
      <c r="BB53" s="576">
        <f t="shared" si="53"/>
        <v>0</v>
      </c>
      <c r="BC53" s="576">
        <f t="shared" si="53"/>
        <v>0</v>
      </c>
      <c r="BD53" s="576">
        <f t="shared" si="53"/>
        <v>0</v>
      </c>
      <c r="BE53" s="576">
        <f t="shared" si="53"/>
        <v>0</v>
      </c>
      <c r="BF53" s="576">
        <f t="shared" si="53"/>
        <v>0</v>
      </c>
      <c r="BG53" s="576">
        <f t="shared" si="53"/>
        <v>0</v>
      </c>
      <c r="BH53" s="576">
        <f t="shared" si="53"/>
        <v>0</v>
      </c>
      <c r="BI53" s="576">
        <f t="shared" si="53"/>
        <v>0</v>
      </c>
      <c r="BJ53" s="576">
        <f t="shared" si="53"/>
        <v>0</v>
      </c>
      <c r="BK53" s="578">
        <f t="shared" si="53"/>
        <v>0</v>
      </c>
      <c r="BL53" s="579"/>
      <c r="BM53" s="579"/>
      <c r="BN53" s="579"/>
      <c r="BO53" s="595"/>
      <c r="BP53" s="138"/>
      <c r="BQ53" s="138"/>
      <c r="BR53" s="138"/>
      <c r="BS53" s="138"/>
      <c r="BT53" s="138"/>
      <c r="BU53" s="138"/>
      <c r="BV53" s="138"/>
      <c r="BW53" s="138"/>
      <c r="BX53" s="138"/>
      <c r="BY53" s="138"/>
      <c r="BZ53" s="138"/>
      <c r="CA53" s="138"/>
      <c r="CB53" s="138"/>
      <c r="CC53" s="138"/>
      <c r="CD53" s="138"/>
      <c r="CE53" s="138"/>
      <c r="CF53" s="138"/>
      <c r="CG53" s="138"/>
      <c r="CH53" s="138"/>
      <c r="CI53" s="138"/>
      <c r="CJ53" s="138"/>
      <c r="CK53" s="138"/>
      <c r="CL53" s="138"/>
      <c r="CM53" s="138"/>
      <c r="CN53" s="138"/>
      <c r="CO53" s="138"/>
      <c r="CP53" s="138"/>
      <c r="CQ53" s="138"/>
      <c r="CR53" s="138"/>
      <c r="CS53" s="138"/>
    </row>
    <row r="54" spans="1:97" s="2" customFormat="1" ht="33.950000000000003" customHeight="1" x14ac:dyDescent="0.25">
      <c r="A54" s="138"/>
      <c r="B54" s="596" t="s">
        <v>339</v>
      </c>
      <c r="C54" s="587"/>
      <c r="D54" s="588"/>
      <c r="E54" s="588"/>
      <c r="F54" s="588"/>
      <c r="G54" s="588"/>
      <c r="H54" s="588"/>
      <c r="I54" s="588"/>
      <c r="J54" s="588"/>
      <c r="K54" s="588"/>
      <c r="L54" s="588"/>
      <c r="M54" s="588"/>
      <c r="N54" s="588"/>
      <c r="O54" s="589"/>
      <c r="P54" s="569"/>
      <c r="Q54" s="597"/>
      <c r="R54" s="597"/>
      <c r="S54" s="597"/>
      <c r="T54" s="597"/>
      <c r="U54" s="597"/>
      <c r="V54" s="597"/>
      <c r="W54" s="597"/>
      <c r="X54" s="597"/>
      <c r="Y54" s="597"/>
      <c r="Z54" s="597"/>
      <c r="AA54" s="598"/>
      <c r="AB54" s="571"/>
      <c r="AC54" s="571"/>
      <c r="AD54" s="571"/>
      <c r="AE54" s="571"/>
      <c r="AF54" s="571"/>
      <c r="AG54" s="571"/>
      <c r="AH54" s="571"/>
      <c r="AI54" s="571"/>
      <c r="AJ54" s="571"/>
      <c r="AK54" s="571"/>
      <c r="AL54" s="571"/>
      <c r="AM54" s="571"/>
      <c r="AN54" s="572"/>
      <c r="AO54" s="571"/>
      <c r="AP54" s="571"/>
      <c r="AQ54" s="571"/>
      <c r="AR54" s="571"/>
      <c r="AS54" s="571"/>
      <c r="AT54" s="571"/>
      <c r="AU54" s="571"/>
      <c r="AV54" s="571"/>
      <c r="AW54" s="571"/>
      <c r="AX54" s="571"/>
      <c r="AY54" s="573"/>
      <c r="AZ54" s="571"/>
      <c r="BA54" s="571"/>
      <c r="BB54" s="571"/>
      <c r="BC54" s="571"/>
      <c r="BD54" s="571"/>
      <c r="BE54" s="571"/>
      <c r="BF54" s="571"/>
      <c r="BG54" s="571"/>
      <c r="BH54" s="571"/>
      <c r="BI54" s="571"/>
      <c r="BJ54" s="571"/>
      <c r="BK54" s="573"/>
      <c r="BL54" s="574"/>
      <c r="BM54" s="138"/>
      <c r="BN54" s="138"/>
      <c r="BO54" s="138"/>
      <c r="BP54" s="138"/>
      <c r="BQ54" s="138"/>
      <c r="BR54" s="138"/>
      <c r="BS54" s="138"/>
      <c r="BT54" s="138"/>
      <c r="BU54" s="138"/>
      <c r="BV54" s="138"/>
      <c r="BW54" s="138"/>
      <c r="BX54" s="138"/>
      <c r="BY54" s="138"/>
      <c r="BZ54" s="138"/>
      <c r="CA54" s="138"/>
      <c r="CB54" s="138"/>
      <c r="CC54" s="138"/>
      <c r="CD54" s="138"/>
      <c r="CE54" s="138"/>
      <c r="CF54" s="138"/>
      <c r="CG54" s="138"/>
      <c r="CH54" s="138"/>
      <c r="CI54" s="138"/>
      <c r="CJ54" s="138"/>
      <c r="CK54" s="138"/>
      <c r="CL54" s="138"/>
      <c r="CM54" s="138"/>
      <c r="CN54" s="138"/>
      <c r="CO54" s="138"/>
      <c r="CP54" s="138"/>
      <c r="CQ54" s="138"/>
      <c r="CR54" s="138"/>
      <c r="CS54" s="138"/>
    </row>
    <row r="55" spans="1:97" s="2" customFormat="1" ht="17.100000000000001" customHeight="1" x14ac:dyDescent="0.25">
      <c r="A55" s="138"/>
      <c r="B55" s="575" t="s">
        <v>328</v>
      </c>
      <c r="C55" s="576">
        <f t="shared" ref="C55:AH55" si="54">IF(AND(C32&gt;=inicio_inv1,C32&lt;final_inv1),imp_subv_inv1-imp_subv_inv1/(años_amortiz_inv1*12)*(C32-inicio_inv1),0)</f>
        <v>0</v>
      </c>
      <c r="D55" s="576">
        <f t="shared" si="54"/>
        <v>0</v>
      </c>
      <c r="E55" s="576">
        <f t="shared" si="54"/>
        <v>0</v>
      </c>
      <c r="F55" s="576">
        <f t="shared" si="54"/>
        <v>0</v>
      </c>
      <c r="G55" s="576">
        <f t="shared" si="54"/>
        <v>0</v>
      </c>
      <c r="H55" s="576">
        <f t="shared" si="54"/>
        <v>0</v>
      </c>
      <c r="I55" s="576">
        <f t="shared" si="54"/>
        <v>0</v>
      </c>
      <c r="J55" s="576">
        <f t="shared" si="54"/>
        <v>0</v>
      </c>
      <c r="K55" s="576">
        <f t="shared" si="54"/>
        <v>0</v>
      </c>
      <c r="L55" s="576">
        <f t="shared" si="54"/>
        <v>0</v>
      </c>
      <c r="M55" s="576">
        <f t="shared" si="54"/>
        <v>0</v>
      </c>
      <c r="N55" s="576">
        <f t="shared" si="54"/>
        <v>0</v>
      </c>
      <c r="O55" s="578">
        <f t="shared" si="54"/>
        <v>0</v>
      </c>
      <c r="P55" s="576">
        <f t="shared" si="54"/>
        <v>0</v>
      </c>
      <c r="Q55" s="576">
        <f t="shared" si="54"/>
        <v>0</v>
      </c>
      <c r="R55" s="576">
        <f t="shared" si="54"/>
        <v>0</v>
      </c>
      <c r="S55" s="576">
        <f t="shared" si="54"/>
        <v>0</v>
      </c>
      <c r="T55" s="576">
        <f t="shared" si="54"/>
        <v>0</v>
      </c>
      <c r="U55" s="576">
        <f t="shared" si="54"/>
        <v>0</v>
      </c>
      <c r="V55" s="576">
        <f t="shared" si="54"/>
        <v>0</v>
      </c>
      <c r="W55" s="576">
        <f t="shared" si="54"/>
        <v>0</v>
      </c>
      <c r="X55" s="576">
        <f t="shared" si="54"/>
        <v>0</v>
      </c>
      <c r="Y55" s="576">
        <f t="shared" si="54"/>
        <v>0</v>
      </c>
      <c r="Z55" s="576">
        <f t="shared" si="54"/>
        <v>0</v>
      </c>
      <c r="AA55" s="578">
        <f t="shared" si="54"/>
        <v>0</v>
      </c>
      <c r="AB55" s="576">
        <f t="shared" si="54"/>
        <v>0</v>
      </c>
      <c r="AC55" s="576">
        <f t="shared" si="54"/>
        <v>0</v>
      </c>
      <c r="AD55" s="576">
        <f t="shared" si="54"/>
        <v>0</v>
      </c>
      <c r="AE55" s="576">
        <f t="shared" si="54"/>
        <v>0</v>
      </c>
      <c r="AF55" s="576">
        <f t="shared" si="54"/>
        <v>0</v>
      </c>
      <c r="AG55" s="576">
        <f t="shared" si="54"/>
        <v>0</v>
      </c>
      <c r="AH55" s="576">
        <f t="shared" si="54"/>
        <v>0</v>
      </c>
      <c r="AI55" s="576">
        <f t="shared" ref="AI55:BK55" si="55">IF(AND(AI32&gt;=inicio_inv1,AI32&lt;final_inv1),imp_subv_inv1-imp_subv_inv1/(años_amortiz_inv1*12)*(AI32-inicio_inv1),0)</f>
        <v>0</v>
      </c>
      <c r="AJ55" s="576">
        <f t="shared" si="55"/>
        <v>0</v>
      </c>
      <c r="AK55" s="576">
        <f t="shared" si="55"/>
        <v>0</v>
      </c>
      <c r="AL55" s="576">
        <f t="shared" si="55"/>
        <v>0</v>
      </c>
      <c r="AM55" s="576">
        <f t="shared" si="55"/>
        <v>0</v>
      </c>
      <c r="AN55" s="577">
        <f t="shared" si="55"/>
        <v>0</v>
      </c>
      <c r="AO55" s="576">
        <f t="shared" si="55"/>
        <v>0</v>
      </c>
      <c r="AP55" s="576">
        <f t="shared" si="55"/>
        <v>0</v>
      </c>
      <c r="AQ55" s="576">
        <f t="shared" si="55"/>
        <v>0</v>
      </c>
      <c r="AR55" s="576">
        <f t="shared" si="55"/>
        <v>0</v>
      </c>
      <c r="AS55" s="576">
        <f t="shared" si="55"/>
        <v>0</v>
      </c>
      <c r="AT55" s="576">
        <f t="shared" si="55"/>
        <v>0</v>
      </c>
      <c r="AU55" s="576">
        <f t="shared" si="55"/>
        <v>0</v>
      </c>
      <c r="AV55" s="576">
        <f t="shared" si="55"/>
        <v>0</v>
      </c>
      <c r="AW55" s="576">
        <f t="shared" si="55"/>
        <v>0</v>
      </c>
      <c r="AX55" s="576">
        <f t="shared" si="55"/>
        <v>0</v>
      </c>
      <c r="AY55" s="578">
        <f t="shared" si="55"/>
        <v>0</v>
      </c>
      <c r="AZ55" s="576">
        <f t="shared" si="55"/>
        <v>0</v>
      </c>
      <c r="BA55" s="576">
        <f t="shared" si="55"/>
        <v>0</v>
      </c>
      <c r="BB55" s="576">
        <f t="shared" si="55"/>
        <v>0</v>
      </c>
      <c r="BC55" s="576">
        <f t="shared" si="55"/>
        <v>0</v>
      </c>
      <c r="BD55" s="576">
        <f t="shared" si="55"/>
        <v>0</v>
      </c>
      <c r="BE55" s="576">
        <f t="shared" si="55"/>
        <v>0</v>
      </c>
      <c r="BF55" s="576">
        <f t="shared" si="55"/>
        <v>0</v>
      </c>
      <c r="BG55" s="576">
        <f t="shared" si="55"/>
        <v>0</v>
      </c>
      <c r="BH55" s="576">
        <f t="shared" si="55"/>
        <v>0</v>
      </c>
      <c r="BI55" s="576">
        <f t="shared" si="55"/>
        <v>0</v>
      </c>
      <c r="BJ55" s="576">
        <f t="shared" si="55"/>
        <v>0</v>
      </c>
      <c r="BK55" s="578">
        <f t="shared" si="55"/>
        <v>0</v>
      </c>
      <c r="BL55" s="579"/>
      <c r="BM55" s="579"/>
      <c r="BN55" s="579"/>
      <c r="BO55" s="579"/>
      <c r="BP55" s="138"/>
      <c r="BQ55" s="138"/>
      <c r="BR55" s="138"/>
      <c r="BS55" s="138"/>
      <c r="BT55" s="138"/>
      <c r="BU55" s="138"/>
      <c r="BV55" s="138"/>
      <c r="BW55" s="138"/>
      <c r="BX55" s="138"/>
      <c r="BY55" s="138"/>
      <c r="BZ55" s="138"/>
      <c r="CA55" s="138"/>
      <c r="CB55" s="138"/>
      <c r="CC55" s="138"/>
      <c r="CD55" s="138"/>
      <c r="CE55" s="138"/>
      <c r="CF55" s="138"/>
      <c r="CG55" s="138"/>
      <c r="CH55" s="138"/>
      <c r="CI55" s="138"/>
      <c r="CJ55" s="138"/>
      <c r="CK55" s="138"/>
      <c r="CL55" s="138"/>
      <c r="CM55" s="138"/>
      <c r="CN55" s="138"/>
      <c r="CO55" s="138"/>
      <c r="CP55" s="138"/>
      <c r="CQ55" s="138"/>
      <c r="CR55" s="138"/>
      <c r="CS55" s="138"/>
    </row>
    <row r="56" spans="1:97" s="2" customFormat="1" ht="17.100000000000001" customHeight="1" x14ac:dyDescent="0.25">
      <c r="A56" s="138"/>
      <c r="B56" s="575" t="s">
        <v>329</v>
      </c>
      <c r="C56" s="576">
        <f t="shared" ref="C56:AH56" si="56">IF(AND(C32&gt;=inicio_inv2,C32&lt;final_inv2),imp_subv_inv2-imp_subv_inv2/(años_amortiz_inv2*12)*(C32-inicio_inv2),0)</f>
        <v>0</v>
      </c>
      <c r="D56" s="576">
        <f t="shared" si="56"/>
        <v>0</v>
      </c>
      <c r="E56" s="576">
        <f t="shared" si="56"/>
        <v>0</v>
      </c>
      <c r="F56" s="576">
        <f t="shared" si="56"/>
        <v>0</v>
      </c>
      <c r="G56" s="576">
        <f t="shared" si="56"/>
        <v>0</v>
      </c>
      <c r="H56" s="576">
        <f t="shared" si="56"/>
        <v>0</v>
      </c>
      <c r="I56" s="576">
        <f t="shared" si="56"/>
        <v>0</v>
      </c>
      <c r="J56" s="576">
        <f t="shared" si="56"/>
        <v>0</v>
      </c>
      <c r="K56" s="576">
        <f t="shared" si="56"/>
        <v>0</v>
      </c>
      <c r="L56" s="576">
        <f t="shared" si="56"/>
        <v>0</v>
      </c>
      <c r="M56" s="576">
        <f t="shared" si="56"/>
        <v>0</v>
      </c>
      <c r="N56" s="576">
        <f t="shared" si="56"/>
        <v>0</v>
      </c>
      <c r="O56" s="578">
        <f t="shared" si="56"/>
        <v>0</v>
      </c>
      <c r="P56" s="576">
        <f t="shared" si="56"/>
        <v>0</v>
      </c>
      <c r="Q56" s="576">
        <f t="shared" si="56"/>
        <v>0</v>
      </c>
      <c r="R56" s="576">
        <f t="shared" si="56"/>
        <v>0</v>
      </c>
      <c r="S56" s="576">
        <f t="shared" si="56"/>
        <v>0</v>
      </c>
      <c r="T56" s="576">
        <f t="shared" si="56"/>
        <v>0</v>
      </c>
      <c r="U56" s="576">
        <f t="shared" si="56"/>
        <v>0</v>
      </c>
      <c r="V56" s="576">
        <f t="shared" si="56"/>
        <v>0</v>
      </c>
      <c r="W56" s="576">
        <f t="shared" si="56"/>
        <v>0</v>
      </c>
      <c r="X56" s="576">
        <f t="shared" si="56"/>
        <v>0</v>
      </c>
      <c r="Y56" s="576">
        <f t="shared" si="56"/>
        <v>0</v>
      </c>
      <c r="Z56" s="576">
        <f t="shared" si="56"/>
        <v>0</v>
      </c>
      <c r="AA56" s="578">
        <f t="shared" si="56"/>
        <v>0</v>
      </c>
      <c r="AB56" s="576">
        <f t="shared" si="56"/>
        <v>0</v>
      </c>
      <c r="AC56" s="576">
        <f t="shared" si="56"/>
        <v>0</v>
      </c>
      <c r="AD56" s="576">
        <f t="shared" si="56"/>
        <v>0</v>
      </c>
      <c r="AE56" s="576">
        <f t="shared" si="56"/>
        <v>0</v>
      </c>
      <c r="AF56" s="576">
        <f t="shared" si="56"/>
        <v>0</v>
      </c>
      <c r="AG56" s="576">
        <f t="shared" si="56"/>
        <v>0</v>
      </c>
      <c r="AH56" s="576">
        <f t="shared" si="56"/>
        <v>0</v>
      </c>
      <c r="AI56" s="576">
        <f t="shared" ref="AI56:BK56" si="57">IF(AND(AI32&gt;=inicio_inv2,AI32&lt;final_inv2),imp_subv_inv2-imp_subv_inv2/(años_amortiz_inv2*12)*(AI32-inicio_inv2),0)</f>
        <v>0</v>
      </c>
      <c r="AJ56" s="576">
        <f t="shared" si="57"/>
        <v>0</v>
      </c>
      <c r="AK56" s="576">
        <f t="shared" si="57"/>
        <v>0</v>
      </c>
      <c r="AL56" s="576">
        <f t="shared" si="57"/>
        <v>0</v>
      </c>
      <c r="AM56" s="576">
        <f t="shared" si="57"/>
        <v>0</v>
      </c>
      <c r="AN56" s="577">
        <f t="shared" si="57"/>
        <v>0</v>
      </c>
      <c r="AO56" s="576">
        <f t="shared" si="57"/>
        <v>0</v>
      </c>
      <c r="AP56" s="576">
        <f t="shared" si="57"/>
        <v>0</v>
      </c>
      <c r="AQ56" s="576">
        <f t="shared" si="57"/>
        <v>0</v>
      </c>
      <c r="AR56" s="576">
        <f t="shared" si="57"/>
        <v>0</v>
      </c>
      <c r="AS56" s="576">
        <f t="shared" si="57"/>
        <v>0</v>
      </c>
      <c r="AT56" s="576">
        <f t="shared" si="57"/>
        <v>0</v>
      </c>
      <c r="AU56" s="576">
        <f t="shared" si="57"/>
        <v>0</v>
      </c>
      <c r="AV56" s="576">
        <f t="shared" si="57"/>
        <v>0</v>
      </c>
      <c r="AW56" s="576">
        <f t="shared" si="57"/>
        <v>0</v>
      </c>
      <c r="AX56" s="576">
        <f t="shared" si="57"/>
        <v>0</v>
      </c>
      <c r="AY56" s="578">
        <f t="shared" si="57"/>
        <v>0</v>
      </c>
      <c r="AZ56" s="576">
        <f t="shared" si="57"/>
        <v>0</v>
      </c>
      <c r="BA56" s="576">
        <f t="shared" si="57"/>
        <v>0</v>
      </c>
      <c r="BB56" s="576">
        <f t="shared" si="57"/>
        <v>0</v>
      </c>
      <c r="BC56" s="576">
        <f t="shared" si="57"/>
        <v>0</v>
      </c>
      <c r="BD56" s="576">
        <f t="shared" si="57"/>
        <v>0</v>
      </c>
      <c r="BE56" s="576">
        <f t="shared" si="57"/>
        <v>0</v>
      </c>
      <c r="BF56" s="576">
        <f t="shared" si="57"/>
        <v>0</v>
      </c>
      <c r="BG56" s="576">
        <f t="shared" si="57"/>
        <v>0</v>
      </c>
      <c r="BH56" s="576">
        <f t="shared" si="57"/>
        <v>0</v>
      </c>
      <c r="BI56" s="576">
        <f t="shared" si="57"/>
        <v>0</v>
      </c>
      <c r="BJ56" s="576">
        <f t="shared" si="57"/>
        <v>0</v>
      </c>
      <c r="BK56" s="578">
        <f t="shared" si="57"/>
        <v>0</v>
      </c>
      <c r="BL56" s="579"/>
      <c r="BM56" s="579"/>
      <c r="BN56" s="579"/>
      <c r="BO56" s="579"/>
      <c r="BP56" s="138"/>
      <c r="BQ56" s="138"/>
      <c r="BR56" s="138"/>
      <c r="BS56" s="138"/>
      <c r="BT56" s="138"/>
      <c r="BU56" s="138"/>
      <c r="BV56" s="138"/>
      <c r="BW56" s="138"/>
      <c r="BX56" s="138"/>
      <c r="BY56" s="138"/>
      <c r="BZ56" s="138"/>
      <c r="CA56" s="138"/>
      <c r="CB56" s="138"/>
      <c r="CC56" s="138"/>
      <c r="CD56" s="138"/>
      <c r="CE56" s="138"/>
      <c r="CF56" s="138"/>
      <c r="CG56" s="138"/>
      <c r="CH56" s="138"/>
      <c r="CI56" s="138"/>
      <c r="CJ56" s="138"/>
      <c r="CK56" s="138"/>
      <c r="CL56" s="138"/>
      <c r="CM56" s="138"/>
      <c r="CN56" s="138"/>
      <c r="CO56" s="138"/>
      <c r="CP56" s="138"/>
      <c r="CQ56" s="138"/>
      <c r="CR56" s="138"/>
      <c r="CS56" s="138"/>
    </row>
    <row r="57" spans="1:97" s="2" customFormat="1" ht="17.100000000000001" customHeight="1" x14ac:dyDescent="0.25">
      <c r="A57" s="138"/>
      <c r="B57" s="575" t="s">
        <v>330</v>
      </c>
      <c r="C57" s="576">
        <f t="shared" ref="C57:AH57" si="58">IF(AND(C32&gt;=inicio_amortiz_activ1,C32&lt;final_amortiz_activ1),imp_subv_activ1-imp_subv_activ1/(años_amortiz_activ1*12)*(C32-inicio_amortiz_activ1),0)</f>
        <v>0</v>
      </c>
      <c r="D57" s="576">
        <f t="shared" si="58"/>
        <v>0</v>
      </c>
      <c r="E57" s="576">
        <f t="shared" si="58"/>
        <v>0</v>
      </c>
      <c r="F57" s="576">
        <f t="shared" si="58"/>
        <v>0</v>
      </c>
      <c r="G57" s="576">
        <f t="shared" si="58"/>
        <v>0</v>
      </c>
      <c r="H57" s="576">
        <f t="shared" si="58"/>
        <v>0</v>
      </c>
      <c r="I57" s="576">
        <f t="shared" si="58"/>
        <v>0</v>
      </c>
      <c r="J57" s="576">
        <f t="shared" si="58"/>
        <v>0</v>
      </c>
      <c r="K57" s="576">
        <f t="shared" si="58"/>
        <v>0</v>
      </c>
      <c r="L57" s="576">
        <f t="shared" si="58"/>
        <v>0</v>
      </c>
      <c r="M57" s="576">
        <f t="shared" si="58"/>
        <v>0</v>
      </c>
      <c r="N57" s="576">
        <f t="shared" si="58"/>
        <v>0</v>
      </c>
      <c r="O57" s="578">
        <f t="shared" si="58"/>
        <v>0</v>
      </c>
      <c r="P57" s="576">
        <f t="shared" si="58"/>
        <v>0</v>
      </c>
      <c r="Q57" s="576">
        <f t="shared" si="58"/>
        <v>0</v>
      </c>
      <c r="R57" s="576">
        <f t="shared" si="58"/>
        <v>0</v>
      </c>
      <c r="S57" s="576">
        <f t="shared" si="58"/>
        <v>0</v>
      </c>
      <c r="T57" s="576">
        <f t="shared" si="58"/>
        <v>0</v>
      </c>
      <c r="U57" s="576">
        <f t="shared" si="58"/>
        <v>0</v>
      </c>
      <c r="V57" s="576">
        <f t="shared" si="58"/>
        <v>0</v>
      </c>
      <c r="W57" s="576">
        <f t="shared" si="58"/>
        <v>0</v>
      </c>
      <c r="X57" s="576">
        <f t="shared" si="58"/>
        <v>0</v>
      </c>
      <c r="Y57" s="576">
        <f t="shared" si="58"/>
        <v>0</v>
      </c>
      <c r="Z57" s="576">
        <f t="shared" si="58"/>
        <v>0</v>
      </c>
      <c r="AA57" s="578">
        <f t="shared" si="58"/>
        <v>0</v>
      </c>
      <c r="AB57" s="576">
        <f t="shared" si="58"/>
        <v>0</v>
      </c>
      <c r="AC57" s="576">
        <f t="shared" si="58"/>
        <v>0</v>
      </c>
      <c r="AD57" s="576">
        <f t="shared" si="58"/>
        <v>0</v>
      </c>
      <c r="AE57" s="576">
        <f t="shared" si="58"/>
        <v>0</v>
      </c>
      <c r="AF57" s="576">
        <f t="shared" si="58"/>
        <v>0</v>
      </c>
      <c r="AG57" s="576">
        <f t="shared" si="58"/>
        <v>0</v>
      </c>
      <c r="AH57" s="576">
        <f t="shared" si="58"/>
        <v>0</v>
      </c>
      <c r="AI57" s="576">
        <f t="shared" ref="AI57:BK57" si="59">IF(AND(AI32&gt;=inicio_amortiz_activ1,AI32&lt;final_amortiz_activ1),imp_subv_activ1-imp_subv_activ1/(años_amortiz_activ1*12)*(AI32-inicio_amortiz_activ1),0)</f>
        <v>0</v>
      </c>
      <c r="AJ57" s="576">
        <f t="shared" si="59"/>
        <v>0</v>
      </c>
      <c r="AK57" s="576">
        <f t="shared" si="59"/>
        <v>0</v>
      </c>
      <c r="AL57" s="576">
        <f t="shared" si="59"/>
        <v>0</v>
      </c>
      <c r="AM57" s="576">
        <f t="shared" si="59"/>
        <v>0</v>
      </c>
      <c r="AN57" s="577">
        <f t="shared" si="59"/>
        <v>0</v>
      </c>
      <c r="AO57" s="576">
        <f t="shared" si="59"/>
        <v>0</v>
      </c>
      <c r="AP57" s="576">
        <f t="shared" si="59"/>
        <v>0</v>
      </c>
      <c r="AQ57" s="576">
        <f t="shared" si="59"/>
        <v>0</v>
      </c>
      <c r="AR57" s="576">
        <f t="shared" si="59"/>
        <v>0</v>
      </c>
      <c r="AS57" s="576">
        <f t="shared" si="59"/>
        <v>0</v>
      </c>
      <c r="AT57" s="576">
        <f t="shared" si="59"/>
        <v>0</v>
      </c>
      <c r="AU57" s="576">
        <f t="shared" si="59"/>
        <v>0</v>
      </c>
      <c r="AV57" s="576">
        <f t="shared" si="59"/>
        <v>0</v>
      </c>
      <c r="AW57" s="576">
        <f t="shared" si="59"/>
        <v>0</v>
      </c>
      <c r="AX57" s="576">
        <f t="shared" si="59"/>
        <v>0</v>
      </c>
      <c r="AY57" s="578">
        <f t="shared" si="59"/>
        <v>0</v>
      </c>
      <c r="AZ57" s="576">
        <f t="shared" si="59"/>
        <v>0</v>
      </c>
      <c r="BA57" s="576">
        <f t="shared" si="59"/>
        <v>0</v>
      </c>
      <c r="BB57" s="576">
        <f t="shared" si="59"/>
        <v>0</v>
      </c>
      <c r="BC57" s="576">
        <f t="shared" si="59"/>
        <v>0</v>
      </c>
      <c r="BD57" s="576">
        <f t="shared" si="59"/>
        <v>0</v>
      </c>
      <c r="BE57" s="576">
        <f t="shared" si="59"/>
        <v>0</v>
      </c>
      <c r="BF57" s="576">
        <f t="shared" si="59"/>
        <v>0</v>
      </c>
      <c r="BG57" s="576">
        <f t="shared" si="59"/>
        <v>0</v>
      </c>
      <c r="BH57" s="576">
        <f t="shared" si="59"/>
        <v>0</v>
      </c>
      <c r="BI57" s="576">
        <f t="shared" si="59"/>
        <v>0</v>
      </c>
      <c r="BJ57" s="576">
        <f t="shared" si="59"/>
        <v>0</v>
      </c>
      <c r="BK57" s="578">
        <f t="shared" si="59"/>
        <v>0</v>
      </c>
      <c r="BL57" s="579"/>
      <c r="BM57" s="579"/>
      <c r="BN57" s="579"/>
      <c r="BO57" s="579"/>
      <c r="BP57" s="138"/>
      <c r="BQ57" s="138"/>
      <c r="BR57" s="138"/>
      <c r="BS57" s="138"/>
      <c r="BT57" s="138"/>
      <c r="BU57" s="138"/>
      <c r="BV57" s="138"/>
      <c r="BW57" s="138"/>
      <c r="BX57" s="138"/>
      <c r="BY57" s="138"/>
      <c r="BZ57" s="138"/>
      <c r="CA57" s="138"/>
      <c r="CB57" s="138"/>
      <c r="CC57" s="138"/>
      <c r="CD57" s="138"/>
      <c r="CE57" s="138"/>
      <c r="CF57" s="138"/>
      <c r="CG57" s="138"/>
      <c r="CH57" s="138"/>
      <c r="CI57" s="138"/>
      <c r="CJ57" s="138"/>
      <c r="CK57" s="138"/>
      <c r="CL57" s="138"/>
      <c r="CM57" s="138"/>
      <c r="CN57" s="138"/>
      <c r="CO57" s="138"/>
      <c r="CP57" s="138"/>
      <c r="CQ57" s="138"/>
      <c r="CR57" s="138"/>
      <c r="CS57" s="138"/>
    </row>
    <row r="58" spans="1:97" s="2" customFormat="1" ht="17.100000000000001" customHeight="1" x14ac:dyDescent="0.25">
      <c r="A58" s="138"/>
      <c r="B58" s="599" t="s">
        <v>331</v>
      </c>
      <c r="C58" s="600">
        <f t="shared" ref="C58:AH58" si="60">IF(AND(C32&gt;=inicio_amortiz_activ2,C32&lt;final_amortiz_activ2),imp_subv_activ2-imp_subv_activ2/(años_amortiz_activ2*12)*(C32-inicio_amortiz_activ2),0)</f>
        <v>0</v>
      </c>
      <c r="D58" s="600">
        <f t="shared" si="60"/>
        <v>0</v>
      </c>
      <c r="E58" s="600">
        <f t="shared" si="60"/>
        <v>0</v>
      </c>
      <c r="F58" s="600">
        <f t="shared" si="60"/>
        <v>0</v>
      </c>
      <c r="G58" s="600">
        <f t="shared" si="60"/>
        <v>0</v>
      </c>
      <c r="H58" s="600">
        <f t="shared" si="60"/>
        <v>0</v>
      </c>
      <c r="I58" s="600">
        <f t="shared" si="60"/>
        <v>0</v>
      </c>
      <c r="J58" s="600">
        <f t="shared" si="60"/>
        <v>0</v>
      </c>
      <c r="K58" s="600">
        <f t="shared" si="60"/>
        <v>0</v>
      </c>
      <c r="L58" s="600">
        <f t="shared" si="60"/>
        <v>0</v>
      </c>
      <c r="M58" s="600">
        <f t="shared" si="60"/>
        <v>0</v>
      </c>
      <c r="N58" s="600">
        <f t="shared" si="60"/>
        <v>0</v>
      </c>
      <c r="O58" s="601">
        <f t="shared" si="60"/>
        <v>0</v>
      </c>
      <c r="P58" s="600">
        <f t="shared" si="60"/>
        <v>0</v>
      </c>
      <c r="Q58" s="600">
        <f t="shared" si="60"/>
        <v>0</v>
      </c>
      <c r="R58" s="600">
        <f t="shared" si="60"/>
        <v>0</v>
      </c>
      <c r="S58" s="600">
        <f t="shared" si="60"/>
        <v>0</v>
      </c>
      <c r="T58" s="600">
        <f t="shared" si="60"/>
        <v>0</v>
      </c>
      <c r="U58" s="600">
        <f t="shared" si="60"/>
        <v>0</v>
      </c>
      <c r="V58" s="600">
        <f t="shared" si="60"/>
        <v>0</v>
      </c>
      <c r="W58" s="600">
        <f t="shared" si="60"/>
        <v>0</v>
      </c>
      <c r="X58" s="600">
        <f t="shared" si="60"/>
        <v>0</v>
      </c>
      <c r="Y58" s="600">
        <f t="shared" si="60"/>
        <v>0</v>
      </c>
      <c r="Z58" s="600">
        <f t="shared" si="60"/>
        <v>0</v>
      </c>
      <c r="AA58" s="601">
        <f t="shared" si="60"/>
        <v>0</v>
      </c>
      <c r="AB58" s="600">
        <f t="shared" si="60"/>
        <v>0</v>
      </c>
      <c r="AC58" s="600">
        <f t="shared" si="60"/>
        <v>0</v>
      </c>
      <c r="AD58" s="600">
        <f t="shared" si="60"/>
        <v>0</v>
      </c>
      <c r="AE58" s="600">
        <f t="shared" si="60"/>
        <v>0</v>
      </c>
      <c r="AF58" s="600">
        <f t="shared" si="60"/>
        <v>0</v>
      </c>
      <c r="AG58" s="600">
        <f t="shared" si="60"/>
        <v>0</v>
      </c>
      <c r="AH58" s="600">
        <f t="shared" si="60"/>
        <v>0</v>
      </c>
      <c r="AI58" s="600">
        <f t="shared" ref="AI58:BK58" si="61">IF(AND(AI32&gt;=inicio_amortiz_activ2,AI32&lt;final_amortiz_activ2),imp_subv_activ2-imp_subv_activ2/(años_amortiz_activ2*12)*(AI32-inicio_amortiz_activ2),0)</f>
        <v>0</v>
      </c>
      <c r="AJ58" s="600">
        <f t="shared" si="61"/>
        <v>0</v>
      </c>
      <c r="AK58" s="600">
        <f t="shared" si="61"/>
        <v>0</v>
      </c>
      <c r="AL58" s="600">
        <f t="shared" si="61"/>
        <v>0</v>
      </c>
      <c r="AM58" s="600">
        <f t="shared" si="61"/>
        <v>0</v>
      </c>
      <c r="AN58" s="602">
        <f t="shared" si="61"/>
        <v>0</v>
      </c>
      <c r="AO58" s="600">
        <f t="shared" si="61"/>
        <v>0</v>
      </c>
      <c r="AP58" s="600">
        <f t="shared" si="61"/>
        <v>0</v>
      </c>
      <c r="AQ58" s="600">
        <f t="shared" si="61"/>
        <v>0</v>
      </c>
      <c r="AR58" s="600">
        <f t="shared" si="61"/>
        <v>0</v>
      </c>
      <c r="AS58" s="600">
        <f t="shared" si="61"/>
        <v>0</v>
      </c>
      <c r="AT58" s="600">
        <f t="shared" si="61"/>
        <v>0</v>
      </c>
      <c r="AU58" s="600">
        <f t="shared" si="61"/>
        <v>0</v>
      </c>
      <c r="AV58" s="600">
        <f t="shared" si="61"/>
        <v>0</v>
      </c>
      <c r="AW58" s="600">
        <f t="shared" si="61"/>
        <v>0</v>
      </c>
      <c r="AX58" s="600">
        <f t="shared" si="61"/>
        <v>0</v>
      </c>
      <c r="AY58" s="601">
        <f t="shared" si="61"/>
        <v>0</v>
      </c>
      <c r="AZ58" s="600">
        <f t="shared" si="61"/>
        <v>0</v>
      </c>
      <c r="BA58" s="600">
        <f t="shared" si="61"/>
        <v>0</v>
      </c>
      <c r="BB58" s="600">
        <f t="shared" si="61"/>
        <v>0</v>
      </c>
      <c r="BC58" s="600">
        <f t="shared" si="61"/>
        <v>0</v>
      </c>
      <c r="BD58" s="600">
        <f t="shared" si="61"/>
        <v>0</v>
      </c>
      <c r="BE58" s="600">
        <f t="shared" si="61"/>
        <v>0</v>
      </c>
      <c r="BF58" s="600">
        <f t="shared" si="61"/>
        <v>0</v>
      </c>
      <c r="BG58" s="600">
        <f t="shared" si="61"/>
        <v>0</v>
      </c>
      <c r="BH58" s="600">
        <f t="shared" si="61"/>
        <v>0</v>
      </c>
      <c r="BI58" s="600">
        <f t="shared" si="61"/>
        <v>0</v>
      </c>
      <c r="BJ58" s="600">
        <f t="shared" si="61"/>
        <v>0</v>
      </c>
      <c r="BK58" s="601">
        <f t="shared" si="61"/>
        <v>0</v>
      </c>
      <c r="BL58" s="579"/>
      <c r="BM58" s="579"/>
      <c r="BN58" s="579"/>
      <c r="BO58" s="579"/>
      <c r="BP58" s="138"/>
      <c r="BQ58" s="138"/>
      <c r="BR58" s="138"/>
      <c r="BS58" s="138"/>
      <c r="BT58" s="138"/>
      <c r="BU58" s="138"/>
      <c r="BV58" s="138"/>
      <c r="BW58" s="138"/>
      <c r="BX58" s="138"/>
      <c r="BY58" s="138"/>
      <c r="BZ58" s="138"/>
      <c r="CA58" s="138"/>
      <c r="CB58" s="138"/>
      <c r="CC58" s="138"/>
      <c r="CD58" s="138"/>
      <c r="CE58" s="138"/>
      <c r="CF58" s="138"/>
      <c r="CG58" s="138"/>
      <c r="CH58" s="138"/>
      <c r="CI58" s="138"/>
      <c r="CJ58" s="138"/>
      <c r="CK58" s="138"/>
      <c r="CL58" s="138"/>
      <c r="CM58" s="138"/>
      <c r="CN58" s="138"/>
      <c r="CO58" s="138"/>
      <c r="CP58" s="138"/>
      <c r="CQ58" s="138"/>
      <c r="CR58" s="138"/>
      <c r="CS58" s="138"/>
    </row>
    <row r="59" spans="1:97" s="2" customFormat="1" ht="17.100000000000001" customHeight="1" x14ac:dyDescent="0.25">
      <c r="A59" s="138"/>
      <c r="B59" s="603" t="s">
        <v>340</v>
      </c>
      <c r="C59" s="543">
        <f t="shared" ref="C59:AH59" si="62">SUM(C55:C58)</f>
        <v>0</v>
      </c>
      <c r="D59" s="543">
        <f t="shared" si="62"/>
        <v>0</v>
      </c>
      <c r="E59" s="543">
        <f t="shared" si="62"/>
        <v>0</v>
      </c>
      <c r="F59" s="543">
        <f t="shared" si="62"/>
        <v>0</v>
      </c>
      <c r="G59" s="543">
        <f t="shared" si="62"/>
        <v>0</v>
      </c>
      <c r="H59" s="543">
        <f t="shared" si="62"/>
        <v>0</v>
      </c>
      <c r="I59" s="543">
        <f t="shared" si="62"/>
        <v>0</v>
      </c>
      <c r="J59" s="543">
        <f t="shared" si="62"/>
        <v>0</v>
      </c>
      <c r="K59" s="543">
        <f t="shared" si="62"/>
        <v>0</v>
      </c>
      <c r="L59" s="543">
        <f t="shared" si="62"/>
        <v>0</v>
      </c>
      <c r="M59" s="543">
        <f t="shared" si="62"/>
        <v>0</v>
      </c>
      <c r="N59" s="543">
        <f t="shared" si="62"/>
        <v>0</v>
      </c>
      <c r="O59" s="544">
        <f t="shared" si="62"/>
        <v>0</v>
      </c>
      <c r="P59" s="543">
        <f t="shared" si="62"/>
        <v>0</v>
      </c>
      <c r="Q59" s="543">
        <f t="shared" si="62"/>
        <v>0</v>
      </c>
      <c r="R59" s="543">
        <f t="shared" si="62"/>
        <v>0</v>
      </c>
      <c r="S59" s="543">
        <f t="shared" si="62"/>
        <v>0</v>
      </c>
      <c r="T59" s="543">
        <f t="shared" si="62"/>
        <v>0</v>
      </c>
      <c r="U59" s="543">
        <f t="shared" si="62"/>
        <v>0</v>
      </c>
      <c r="V59" s="543">
        <f t="shared" si="62"/>
        <v>0</v>
      </c>
      <c r="W59" s="543">
        <f t="shared" si="62"/>
        <v>0</v>
      </c>
      <c r="X59" s="543">
        <f t="shared" si="62"/>
        <v>0</v>
      </c>
      <c r="Y59" s="543">
        <f t="shared" si="62"/>
        <v>0</v>
      </c>
      <c r="Z59" s="543">
        <f t="shared" si="62"/>
        <v>0</v>
      </c>
      <c r="AA59" s="544">
        <f t="shared" si="62"/>
        <v>0</v>
      </c>
      <c r="AB59" s="543">
        <f t="shared" si="62"/>
        <v>0</v>
      </c>
      <c r="AC59" s="543">
        <f t="shared" si="62"/>
        <v>0</v>
      </c>
      <c r="AD59" s="543">
        <f t="shared" si="62"/>
        <v>0</v>
      </c>
      <c r="AE59" s="543">
        <f t="shared" si="62"/>
        <v>0</v>
      </c>
      <c r="AF59" s="543">
        <f t="shared" si="62"/>
        <v>0</v>
      </c>
      <c r="AG59" s="543">
        <f t="shared" si="62"/>
        <v>0</v>
      </c>
      <c r="AH59" s="543">
        <f t="shared" si="62"/>
        <v>0</v>
      </c>
      <c r="AI59" s="543">
        <f t="shared" ref="AI59:BN59" si="63">SUM(AI55:AI58)</f>
        <v>0</v>
      </c>
      <c r="AJ59" s="543">
        <f t="shared" si="63"/>
        <v>0</v>
      </c>
      <c r="AK59" s="543">
        <f t="shared" si="63"/>
        <v>0</v>
      </c>
      <c r="AL59" s="543">
        <f t="shared" si="63"/>
        <v>0</v>
      </c>
      <c r="AM59" s="543">
        <f t="shared" si="63"/>
        <v>0</v>
      </c>
      <c r="AN59" s="604">
        <f t="shared" si="63"/>
        <v>0</v>
      </c>
      <c r="AO59" s="543">
        <f t="shared" si="63"/>
        <v>0</v>
      </c>
      <c r="AP59" s="543">
        <f t="shared" si="63"/>
        <v>0</v>
      </c>
      <c r="AQ59" s="543">
        <f t="shared" si="63"/>
        <v>0</v>
      </c>
      <c r="AR59" s="543">
        <f t="shared" si="63"/>
        <v>0</v>
      </c>
      <c r="AS59" s="543">
        <f t="shared" si="63"/>
        <v>0</v>
      </c>
      <c r="AT59" s="543">
        <f t="shared" si="63"/>
        <v>0</v>
      </c>
      <c r="AU59" s="543">
        <f t="shared" si="63"/>
        <v>0</v>
      </c>
      <c r="AV59" s="543">
        <f t="shared" si="63"/>
        <v>0</v>
      </c>
      <c r="AW59" s="543">
        <f t="shared" si="63"/>
        <v>0</v>
      </c>
      <c r="AX59" s="543">
        <f t="shared" si="63"/>
        <v>0</v>
      </c>
      <c r="AY59" s="544">
        <f t="shared" si="63"/>
        <v>0</v>
      </c>
      <c r="AZ59" s="543">
        <f t="shared" si="63"/>
        <v>0</v>
      </c>
      <c r="BA59" s="543">
        <f t="shared" si="63"/>
        <v>0</v>
      </c>
      <c r="BB59" s="543">
        <f t="shared" si="63"/>
        <v>0</v>
      </c>
      <c r="BC59" s="543">
        <f t="shared" si="63"/>
        <v>0</v>
      </c>
      <c r="BD59" s="543">
        <f t="shared" si="63"/>
        <v>0</v>
      </c>
      <c r="BE59" s="543">
        <f t="shared" si="63"/>
        <v>0</v>
      </c>
      <c r="BF59" s="543">
        <f t="shared" si="63"/>
        <v>0</v>
      </c>
      <c r="BG59" s="543">
        <f t="shared" si="63"/>
        <v>0</v>
      </c>
      <c r="BH59" s="543">
        <f t="shared" si="63"/>
        <v>0</v>
      </c>
      <c r="BI59" s="543">
        <f t="shared" si="63"/>
        <v>0</v>
      </c>
      <c r="BJ59" s="543">
        <f t="shared" si="63"/>
        <v>0</v>
      </c>
      <c r="BK59" s="544">
        <f t="shared" si="63"/>
        <v>0</v>
      </c>
      <c r="BL59" s="138"/>
      <c r="BM59" s="138"/>
      <c r="BN59" s="138"/>
      <c r="BO59" s="138"/>
      <c r="BP59" s="138"/>
      <c r="BQ59" s="138"/>
      <c r="BR59" s="138"/>
      <c r="BS59" s="138"/>
      <c r="BT59" s="138"/>
      <c r="BU59" s="138"/>
      <c r="BV59" s="138"/>
      <c r="BW59" s="138"/>
      <c r="BX59" s="138"/>
      <c r="BY59" s="138"/>
      <c r="BZ59" s="138"/>
      <c r="CA59" s="138"/>
      <c r="CB59" s="138"/>
      <c r="CC59" s="138"/>
      <c r="CD59" s="138"/>
      <c r="CE59" s="138"/>
      <c r="CF59" s="138"/>
      <c r="CG59" s="138"/>
      <c r="CH59" s="138"/>
      <c r="CI59" s="138"/>
      <c r="CJ59" s="138"/>
      <c r="CK59" s="138"/>
      <c r="CL59" s="138"/>
      <c r="CM59" s="138"/>
      <c r="CN59" s="138"/>
      <c r="CO59" s="138"/>
      <c r="CP59" s="138"/>
      <c r="CQ59" s="138"/>
      <c r="CR59" s="138"/>
      <c r="CS59" s="138"/>
    </row>
    <row r="60" spans="1:97" s="2" customFormat="1" x14ac:dyDescent="0.25">
      <c r="A60" s="138"/>
      <c r="B60" s="324"/>
      <c r="C60" s="605"/>
      <c r="D60" s="605"/>
      <c r="E60" s="606"/>
      <c r="F60" s="606"/>
      <c r="G60" s="606"/>
      <c r="H60" s="606"/>
      <c r="I60" s="606"/>
      <c r="J60" s="606"/>
      <c r="K60" s="606"/>
      <c r="L60" s="606"/>
      <c r="M60" s="606"/>
      <c r="N60" s="606"/>
      <c r="O60" s="606"/>
      <c r="P60" s="606"/>
      <c r="Q60" s="606"/>
      <c r="R60" s="606"/>
      <c r="S60" s="606"/>
      <c r="T60" s="606"/>
      <c r="U60" s="606"/>
      <c r="V60" s="606"/>
      <c r="W60" s="606"/>
      <c r="X60" s="606"/>
      <c r="Y60" s="606"/>
      <c r="Z60" s="606"/>
      <c r="AA60" s="606"/>
      <c r="AB60" s="606"/>
      <c r="AC60" s="606"/>
      <c r="AD60" s="606"/>
      <c r="AE60" s="606"/>
      <c r="AF60" s="606"/>
      <c r="AG60" s="606"/>
      <c r="AH60" s="606"/>
      <c r="AI60" s="606"/>
      <c r="AJ60" s="606"/>
      <c r="AK60" s="606"/>
      <c r="AL60" s="606"/>
      <c r="AM60" s="606"/>
      <c r="AN60" s="606"/>
      <c r="AO60" s="606"/>
      <c r="AP60" s="606"/>
      <c r="AQ60" s="606"/>
      <c r="AR60" s="606"/>
      <c r="AS60" s="606"/>
      <c r="AT60" s="606"/>
      <c r="AU60" s="606"/>
      <c r="AV60" s="606"/>
      <c r="AW60" s="606"/>
      <c r="AX60" s="606"/>
      <c r="AY60" s="606"/>
      <c r="AZ60" s="606"/>
      <c r="BA60" s="606"/>
      <c r="BB60" s="606"/>
      <c r="BC60" s="606"/>
      <c r="BD60" s="606"/>
      <c r="BE60" s="606"/>
      <c r="BF60" s="606"/>
      <c r="BG60" s="606"/>
      <c r="BH60" s="606"/>
      <c r="BI60" s="606"/>
      <c r="BJ60" s="606"/>
      <c r="BK60" s="607"/>
      <c r="BL60" s="138"/>
      <c r="BM60" s="138"/>
      <c r="BN60" s="138"/>
      <c r="BO60" s="138"/>
      <c r="BP60" s="138"/>
      <c r="BQ60" s="138"/>
      <c r="BR60" s="138"/>
      <c r="BS60" s="138"/>
      <c r="BT60" s="138"/>
      <c r="BU60" s="138"/>
      <c r="BV60" s="138"/>
      <c r="BW60" s="138"/>
      <c r="BX60" s="138"/>
      <c r="BY60" s="138"/>
      <c r="BZ60" s="138"/>
      <c r="CA60" s="138"/>
      <c r="CB60" s="138"/>
      <c r="CC60" s="138"/>
      <c r="CD60" s="138"/>
      <c r="CE60" s="138"/>
      <c r="CF60" s="138"/>
      <c r="CG60" s="138"/>
      <c r="CH60" s="138"/>
      <c r="CI60" s="138"/>
      <c r="CJ60" s="138"/>
      <c r="CK60" s="138"/>
      <c r="CL60" s="138"/>
      <c r="CM60" s="138"/>
      <c r="CN60" s="138"/>
      <c r="CO60" s="138"/>
      <c r="CP60" s="138"/>
      <c r="CQ60" s="138"/>
      <c r="CR60" s="138"/>
      <c r="CS60" s="138"/>
    </row>
    <row r="61" spans="1:97" s="2" customFormat="1" ht="17.100000000000001" customHeight="1" x14ac:dyDescent="0.25">
      <c r="A61" s="138"/>
      <c r="B61" s="1555" t="s">
        <v>341</v>
      </c>
      <c r="C61" s="605"/>
      <c r="D61" s="605"/>
      <c r="E61" s="606"/>
      <c r="F61" s="606"/>
      <c r="G61" s="606"/>
      <c r="H61" s="606"/>
      <c r="I61" s="606"/>
      <c r="J61" s="606"/>
      <c r="K61" s="606"/>
      <c r="L61" s="606"/>
      <c r="M61" s="606"/>
      <c r="N61" s="606"/>
      <c r="O61" s="606"/>
      <c r="P61" s="606"/>
      <c r="Q61" s="606"/>
      <c r="R61" s="606"/>
      <c r="S61" s="606"/>
      <c r="T61" s="606"/>
      <c r="U61" s="606"/>
      <c r="V61" s="606"/>
      <c r="W61" s="606"/>
      <c r="X61" s="606"/>
      <c r="Y61" s="606"/>
      <c r="Z61" s="606"/>
      <c r="AA61" s="606"/>
      <c r="AB61" s="606"/>
      <c r="AC61" s="606"/>
      <c r="AD61" s="606"/>
      <c r="AE61" s="606"/>
      <c r="AF61" s="606"/>
      <c r="AG61" s="606"/>
      <c r="AH61" s="606"/>
      <c r="AI61" s="606"/>
      <c r="AJ61" s="606"/>
      <c r="AK61" s="606"/>
      <c r="AL61" s="606"/>
      <c r="AM61" s="606"/>
      <c r="AN61" s="606"/>
      <c r="AO61" s="606"/>
      <c r="AP61" s="606"/>
      <c r="AQ61" s="606"/>
      <c r="AR61" s="606"/>
      <c r="AS61" s="606"/>
      <c r="AT61" s="606"/>
      <c r="AU61" s="606"/>
      <c r="AV61" s="606"/>
      <c r="AW61" s="606"/>
      <c r="AX61" s="606"/>
      <c r="AY61" s="606"/>
      <c r="AZ61" s="606"/>
      <c r="BA61" s="606"/>
      <c r="BB61" s="606"/>
      <c r="BC61" s="606"/>
      <c r="BD61" s="606"/>
      <c r="BE61" s="606"/>
      <c r="BF61" s="606"/>
      <c r="BG61" s="606"/>
      <c r="BH61" s="606"/>
      <c r="BI61" s="606"/>
      <c r="BJ61" s="606"/>
      <c r="BK61" s="607"/>
      <c r="BL61" s="138"/>
      <c r="BM61" s="138"/>
      <c r="BN61" s="138"/>
      <c r="BO61" s="138"/>
      <c r="BP61" s="138"/>
      <c r="BQ61" s="138"/>
      <c r="BR61" s="138"/>
      <c r="BS61" s="138"/>
      <c r="BT61" s="138"/>
      <c r="BU61" s="138"/>
      <c r="BV61" s="138"/>
      <c r="BW61" s="138"/>
      <c r="BX61" s="138"/>
      <c r="BY61" s="138"/>
      <c r="BZ61" s="138"/>
      <c r="CA61" s="138"/>
      <c r="CB61" s="138"/>
      <c r="CC61" s="138"/>
      <c r="CD61" s="138"/>
      <c r="CE61" s="138"/>
      <c r="CF61" s="138"/>
      <c r="CG61" s="138"/>
      <c r="CH61" s="138"/>
      <c r="CI61" s="138"/>
      <c r="CJ61" s="138"/>
      <c r="CK61" s="138"/>
      <c r="CL61" s="138"/>
      <c r="CM61" s="138"/>
      <c r="CN61" s="138"/>
      <c r="CO61" s="138"/>
      <c r="CP61" s="138"/>
      <c r="CQ61" s="138"/>
      <c r="CR61" s="138"/>
      <c r="CS61" s="138"/>
    </row>
    <row r="62" spans="1:97" s="2" customFormat="1" ht="21" customHeight="1" x14ac:dyDescent="0.25">
      <c r="A62" s="138"/>
      <c r="B62" s="1556"/>
      <c r="C62" s="608">
        <v>0</v>
      </c>
      <c r="D62" s="609">
        <v>1</v>
      </c>
      <c r="E62" s="610">
        <v>2</v>
      </c>
      <c r="F62" s="610">
        <v>3</v>
      </c>
      <c r="G62" s="610">
        <v>4</v>
      </c>
      <c r="H62" s="610">
        <v>5</v>
      </c>
      <c r="I62" s="610">
        <v>6</v>
      </c>
      <c r="J62" s="609">
        <v>7</v>
      </c>
      <c r="K62" s="609">
        <v>8</v>
      </c>
      <c r="L62" s="610">
        <v>9</v>
      </c>
      <c r="M62" s="610">
        <v>10</v>
      </c>
      <c r="N62" s="610">
        <v>11</v>
      </c>
      <c r="O62" s="611">
        <v>12</v>
      </c>
      <c r="P62" s="610">
        <v>13</v>
      </c>
      <c r="Q62" s="609">
        <v>14</v>
      </c>
      <c r="R62" s="609">
        <v>15</v>
      </c>
      <c r="S62" s="610">
        <v>16</v>
      </c>
      <c r="T62" s="610">
        <v>17</v>
      </c>
      <c r="U62" s="610">
        <v>18</v>
      </c>
      <c r="V62" s="610">
        <v>19</v>
      </c>
      <c r="W62" s="610">
        <v>20</v>
      </c>
      <c r="X62" s="609">
        <v>21</v>
      </c>
      <c r="Y62" s="609">
        <v>22</v>
      </c>
      <c r="Z62" s="610">
        <v>23</v>
      </c>
      <c r="AA62" s="612">
        <v>24</v>
      </c>
      <c r="AB62" s="610">
        <v>25</v>
      </c>
      <c r="AC62" s="610">
        <v>26</v>
      </c>
      <c r="AD62" s="610">
        <v>27</v>
      </c>
      <c r="AE62" s="609">
        <v>28</v>
      </c>
      <c r="AF62" s="609">
        <v>29</v>
      </c>
      <c r="AG62" s="610">
        <v>30</v>
      </c>
      <c r="AH62" s="610">
        <v>31</v>
      </c>
      <c r="AI62" s="610">
        <v>32</v>
      </c>
      <c r="AJ62" s="610">
        <v>33</v>
      </c>
      <c r="AK62" s="610">
        <v>34</v>
      </c>
      <c r="AL62" s="609">
        <v>35</v>
      </c>
      <c r="AM62" s="482">
        <v>36</v>
      </c>
      <c r="AN62" s="610">
        <v>37</v>
      </c>
      <c r="AO62" s="610">
        <v>38</v>
      </c>
      <c r="AP62" s="610">
        <v>39</v>
      </c>
      <c r="AQ62" s="610">
        <v>40</v>
      </c>
      <c r="AR62" s="610">
        <v>41</v>
      </c>
      <c r="AS62" s="609">
        <v>42</v>
      </c>
      <c r="AT62" s="609">
        <v>43</v>
      </c>
      <c r="AU62" s="610">
        <v>44</v>
      </c>
      <c r="AV62" s="610">
        <v>45</v>
      </c>
      <c r="AW62" s="610">
        <v>46</v>
      </c>
      <c r="AX62" s="610">
        <v>47</v>
      </c>
      <c r="AY62" s="612">
        <v>48</v>
      </c>
      <c r="AZ62" s="609">
        <v>49</v>
      </c>
      <c r="BA62" s="609">
        <v>50</v>
      </c>
      <c r="BB62" s="610">
        <v>51</v>
      </c>
      <c r="BC62" s="610">
        <v>52</v>
      </c>
      <c r="BD62" s="610">
        <v>53</v>
      </c>
      <c r="BE62" s="610">
        <v>54</v>
      </c>
      <c r="BF62" s="610">
        <v>55</v>
      </c>
      <c r="BG62" s="609">
        <v>56</v>
      </c>
      <c r="BH62" s="609">
        <v>57</v>
      </c>
      <c r="BI62" s="610">
        <v>58</v>
      </c>
      <c r="BJ62" s="610">
        <v>59</v>
      </c>
      <c r="BK62" s="613">
        <v>60</v>
      </c>
      <c r="BL62" s="138"/>
      <c r="BM62" s="138"/>
      <c r="BN62" s="138"/>
      <c r="BO62" s="138"/>
      <c r="BP62" s="138"/>
      <c r="BQ62" s="138"/>
      <c r="BR62" s="138"/>
      <c r="BS62" s="138"/>
      <c r="BT62" s="138"/>
      <c r="BU62" s="138"/>
      <c r="BV62" s="138"/>
      <c r="BW62" s="138"/>
      <c r="BX62" s="138"/>
      <c r="BY62" s="138"/>
      <c r="BZ62" s="138"/>
      <c r="CA62" s="138"/>
      <c r="CB62" s="138"/>
      <c r="CC62" s="138"/>
      <c r="CD62" s="138"/>
      <c r="CE62" s="138"/>
      <c r="CF62" s="138"/>
      <c r="CG62" s="138"/>
      <c r="CH62" s="138"/>
      <c r="CI62" s="138"/>
      <c r="CJ62" s="138"/>
      <c r="CK62" s="138"/>
      <c r="CL62" s="138"/>
      <c r="CM62" s="138"/>
      <c r="CN62" s="138"/>
      <c r="CO62" s="138"/>
      <c r="CP62" s="138"/>
      <c r="CQ62" s="138"/>
      <c r="CR62" s="138"/>
      <c r="CS62" s="138"/>
    </row>
    <row r="63" spans="1:97" s="2" customFormat="1" ht="17.100000000000001" customHeight="1" x14ac:dyDescent="0.25">
      <c r="A63" s="138"/>
      <c r="B63" s="614" t="s">
        <v>342</v>
      </c>
      <c r="C63" s="489">
        <f>'HIPOTESIS '!D63+IF(C62=mes_ampliacion_capital_1,Ampliación_de_capital_1,0)</f>
        <v>1000</v>
      </c>
      <c r="D63" s="489">
        <f t="shared" ref="D63:AI63" si="64">IF(D62=mes_ampliacion_capital_1,Ampliación_de_capital_1,0)</f>
        <v>0</v>
      </c>
      <c r="E63" s="489">
        <f t="shared" si="64"/>
        <v>0</v>
      </c>
      <c r="F63" s="489">
        <f t="shared" si="64"/>
        <v>0</v>
      </c>
      <c r="G63" s="489">
        <f t="shared" si="64"/>
        <v>0</v>
      </c>
      <c r="H63" s="489">
        <f t="shared" si="64"/>
        <v>0</v>
      </c>
      <c r="I63" s="489">
        <f t="shared" si="64"/>
        <v>0</v>
      </c>
      <c r="J63" s="489">
        <f t="shared" si="64"/>
        <v>0</v>
      </c>
      <c r="K63" s="489">
        <f t="shared" si="64"/>
        <v>0</v>
      </c>
      <c r="L63" s="489">
        <f t="shared" si="64"/>
        <v>0</v>
      </c>
      <c r="M63" s="489">
        <f t="shared" si="64"/>
        <v>0</v>
      </c>
      <c r="N63" s="489">
        <f t="shared" si="64"/>
        <v>0</v>
      </c>
      <c r="O63" s="489">
        <f t="shared" si="64"/>
        <v>0</v>
      </c>
      <c r="P63" s="489">
        <f t="shared" si="64"/>
        <v>0</v>
      </c>
      <c r="Q63" s="489">
        <f t="shared" si="64"/>
        <v>0</v>
      </c>
      <c r="R63" s="489">
        <f t="shared" si="64"/>
        <v>0</v>
      </c>
      <c r="S63" s="489">
        <f t="shared" si="64"/>
        <v>0</v>
      </c>
      <c r="T63" s="489">
        <f t="shared" si="64"/>
        <v>0</v>
      </c>
      <c r="U63" s="489">
        <f t="shared" si="64"/>
        <v>0</v>
      </c>
      <c r="V63" s="489">
        <f t="shared" si="64"/>
        <v>0</v>
      </c>
      <c r="W63" s="489">
        <f t="shared" si="64"/>
        <v>0</v>
      </c>
      <c r="X63" s="489">
        <f t="shared" si="64"/>
        <v>0</v>
      </c>
      <c r="Y63" s="489">
        <f t="shared" si="64"/>
        <v>0</v>
      </c>
      <c r="Z63" s="489">
        <f t="shared" si="64"/>
        <v>0</v>
      </c>
      <c r="AA63" s="489">
        <f t="shared" si="64"/>
        <v>0</v>
      </c>
      <c r="AB63" s="489">
        <f t="shared" si="64"/>
        <v>0</v>
      </c>
      <c r="AC63" s="489">
        <f t="shared" si="64"/>
        <v>0</v>
      </c>
      <c r="AD63" s="489">
        <f t="shared" si="64"/>
        <v>0</v>
      </c>
      <c r="AE63" s="489">
        <f t="shared" si="64"/>
        <v>0</v>
      </c>
      <c r="AF63" s="489">
        <f t="shared" si="64"/>
        <v>0</v>
      </c>
      <c r="AG63" s="489">
        <f t="shared" si="64"/>
        <v>0</v>
      </c>
      <c r="AH63" s="489">
        <f t="shared" si="64"/>
        <v>0</v>
      </c>
      <c r="AI63" s="489">
        <f t="shared" si="64"/>
        <v>0</v>
      </c>
      <c r="AJ63" s="489">
        <f t="shared" ref="AJ63:BO63" si="65">IF(AJ62=mes_ampliacion_capital_1,Ampliación_de_capital_1,0)</f>
        <v>0</v>
      </c>
      <c r="AK63" s="489">
        <f t="shared" si="65"/>
        <v>0</v>
      </c>
      <c r="AL63" s="489">
        <f t="shared" si="65"/>
        <v>0</v>
      </c>
      <c r="AM63" s="489">
        <f t="shared" si="65"/>
        <v>0</v>
      </c>
      <c r="AN63" s="489">
        <f t="shared" si="65"/>
        <v>0</v>
      </c>
      <c r="AO63" s="489">
        <f t="shared" si="65"/>
        <v>0</v>
      </c>
      <c r="AP63" s="489">
        <f t="shared" si="65"/>
        <v>0</v>
      </c>
      <c r="AQ63" s="489">
        <f t="shared" si="65"/>
        <v>0</v>
      </c>
      <c r="AR63" s="489">
        <f t="shared" si="65"/>
        <v>0</v>
      </c>
      <c r="AS63" s="489">
        <f t="shared" si="65"/>
        <v>0</v>
      </c>
      <c r="AT63" s="489">
        <f t="shared" si="65"/>
        <v>0</v>
      </c>
      <c r="AU63" s="489">
        <f t="shared" si="65"/>
        <v>0</v>
      </c>
      <c r="AV63" s="489">
        <f t="shared" si="65"/>
        <v>0</v>
      </c>
      <c r="AW63" s="489">
        <f t="shared" si="65"/>
        <v>0</v>
      </c>
      <c r="AX63" s="489">
        <f t="shared" si="65"/>
        <v>0</v>
      </c>
      <c r="AY63" s="489">
        <f t="shared" si="65"/>
        <v>0</v>
      </c>
      <c r="AZ63" s="489">
        <f t="shared" si="65"/>
        <v>0</v>
      </c>
      <c r="BA63" s="489">
        <f t="shared" si="65"/>
        <v>0</v>
      </c>
      <c r="BB63" s="489">
        <f t="shared" si="65"/>
        <v>0</v>
      </c>
      <c r="BC63" s="489">
        <f t="shared" si="65"/>
        <v>0</v>
      </c>
      <c r="BD63" s="489">
        <f t="shared" si="65"/>
        <v>0</v>
      </c>
      <c r="BE63" s="489">
        <f t="shared" si="65"/>
        <v>0</v>
      </c>
      <c r="BF63" s="489">
        <f t="shared" si="65"/>
        <v>0</v>
      </c>
      <c r="BG63" s="489">
        <f t="shared" si="65"/>
        <v>0</v>
      </c>
      <c r="BH63" s="489">
        <f t="shared" si="65"/>
        <v>0</v>
      </c>
      <c r="BI63" s="489">
        <f t="shared" si="65"/>
        <v>0</v>
      </c>
      <c r="BJ63" s="489">
        <f t="shared" si="65"/>
        <v>0</v>
      </c>
      <c r="BK63" s="489">
        <f t="shared" si="65"/>
        <v>0</v>
      </c>
      <c r="BL63" s="138"/>
      <c r="BM63" s="138"/>
      <c r="BN63" s="138"/>
      <c r="BO63" s="138"/>
      <c r="BP63" s="138"/>
      <c r="BQ63" s="138"/>
      <c r="BR63" s="138"/>
      <c r="BS63" s="138"/>
      <c r="BT63" s="138"/>
      <c r="BU63" s="138"/>
      <c r="BV63" s="138"/>
      <c r="BW63" s="138"/>
      <c r="BX63" s="138"/>
      <c r="BY63" s="138"/>
      <c r="BZ63" s="138"/>
      <c r="CA63" s="138"/>
      <c r="CB63" s="138"/>
      <c r="CC63" s="138"/>
      <c r="CD63" s="138"/>
      <c r="CE63" s="138"/>
      <c r="CF63" s="138"/>
      <c r="CG63" s="138"/>
      <c r="CH63" s="138"/>
      <c r="CI63" s="138"/>
      <c r="CJ63" s="138"/>
      <c r="CK63" s="138"/>
      <c r="CL63" s="138"/>
      <c r="CM63" s="138"/>
      <c r="CN63" s="138"/>
      <c r="CO63" s="138"/>
      <c r="CP63" s="138"/>
      <c r="CQ63" s="138"/>
      <c r="CR63" s="138"/>
      <c r="CS63" s="138"/>
    </row>
    <row r="64" spans="1:97" s="2" customFormat="1" ht="17.100000000000001" customHeight="1" x14ac:dyDescent="0.25">
      <c r="A64" s="138"/>
      <c r="B64" s="615" t="s">
        <v>343</v>
      </c>
      <c r="C64" s="505">
        <f>C63</f>
        <v>1000</v>
      </c>
      <c r="D64" s="505">
        <f t="shared" ref="D64:AI64" si="66">C64+D63</f>
        <v>1000</v>
      </c>
      <c r="E64" s="505">
        <f t="shared" si="66"/>
        <v>1000</v>
      </c>
      <c r="F64" s="505">
        <f t="shared" si="66"/>
        <v>1000</v>
      </c>
      <c r="G64" s="505">
        <f t="shared" si="66"/>
        <v>1000</v>
      </c>
      <c r="H64" s="505">
        <f t="shared" si="66"/>
        <v>1000</v>
      </c>
      <c r="I64" s="505">
        <f t="shared" si="66"/>
        <v>1000</v>
      </c>
      <c r="J64" s="505">
        <f t="shared" si="66"/>
        <v>1000</v>
      </c>
      <c r="K64" s="505">
        <f t="shared" si="66"/>
        <v>1000</v>
      </c>
      <c r="L64" s="505">
        <f t="shared" si="66"/>
        <v>1000</v>
      </c>
      <c r="M64" s="505">
        <f t="shared" si="66"/>
        <v>1000</v>
      </c>
      <c r="N64" s="505">
        <f t="shared" si="66"/>
        <v>1000</v>
      </c>
      <c r="O64" s="505">
        <f t="shared" si="66"/>
        <v>1000</v>
      </c>
      <c r="P64" s="563">
        <f t="shared" si="66"/>
        <v>1000</v>
      </c>
      <c r="Q64" s="505">
        <f t="shared" si="66"/>
        <v>1000</v>
      </c>
      <c r="R64" s="505">
        <f t="shared" si="66"/>
        <v>1000</v>
      </c>
      <c r="S64" s="505">
        <f t="shared" si="66"/>
        <v>1000</v>
      </c>
      <c r="T64" s="505">
        <f t="shared" si="66"/>
        <v>1000</v>
      </c>
      <c r="U64" s="505">
        <f t="shared" si="66"/>
        <v>1000</v>
      </c>
      <c r="V64" s="505">
        <f t="shared" si="66"/>
        <v>1000</v>
      </c>
      <c r="W64" s="505">
        <f t="shared" si="66"/>
        <v>1000</v>
      </c>
      <c r="X64" s="505">
        <f t="shared" si="66"/>
        <v>1000</v>
      </c>
      <c r="Y64" s="505">
        <f t="shared" si="66"/>
        <v>1000</v>
      </c>
      <c r="Z64" s="505">
        <f t="shared" si="66"/>
        <v>1000</v>
      </c>
      <c r="AA64" s="505">
        <f t="shared" si="66"/>
        <v>1000</v>
      </c>
      <c r="AB64" s="563">
        <f t="shared" si="66"/>
        <v>1000</v>
      </c>
      <c r="AC64" s="505">
        <f t="shared" si="66"/>
        <v>1000</v>
      </c>
      <c r="AD64" s="505">
        <f t="shared" si="66"/>
        <v>1000</v>
      </c>
      <c r="AE64" s="505">
        <f t="shared" si="66"/>
        <v>1000</v>
      </c>
      <c r="AF64" s="505">
        <f t="shared" si="66"/>
        <v>1000</v>
      </c>
      <c r="AG64" s="505">
        <f t="shared" si="66"/>
        <v>1000</v>
      </c>
      <c r="AH64" s="505">
        <f t="shared" si="66"/>
        <v>1000</v>
      </c>
      <c r="AI64" s="505">
        <f t="shared" si="66"/>
        <v>1000</v>
      </c>
      <c r="AJ64" s="505">
        <f t="shared" ref="AJ64:BO64" si="67">AI64+AJ63</f>
        <v>1000</v>
      </c>
      <c r="AK64" s="505">
        <f t="shared" si="67"/>
        <v>1000</v>
      </c>
      <c r="AL64" s="505">
        <f t="shared" si="67"/>
        <v>1000</v>
      </c>
      <c r="AM64" s="505">
        <f t="shared" si="67"/>
        <v>1000</v>
      </c>
      <c r="AN64" s="563">
        <f t="shared" si="67"/>
        <v>1000</v>
      </c>
      <c r="AO64" s="505">
        <f t="shared" si="67"/>
        <v>1000</v>
      </c>
      <c r="AP64" s="505">
        <f t="shared" si="67"/>
        <v>1000</v>
      </c>
      <c r="AQ64" s="505">
        <f t="shared" si="67"/>
        <v>1000</v>
      </c>
      <c r="AR64" s="505">
        <f t="shared" si="67"/>
        <v>1000</v>
      </c>
      <c r="AS64" s="505">
        <f t="shared" si="67"/>
        <v>1000</v>
      </c>
      <c r="AT64" s="505">
        <f t="shared" si="67"/>
        <v>1000</v>
      </c>
      <c r="AU64" s="505">
        <f t="shared" si="67"/>
        <v>1000</v>
      </c>
      <c r="AV64" s="505">
        <f t="shared" si="67"/>
        <v>1000</v>
      </c>
      <c r="AW64" s="505">
        <f t="shared" si="67"/>
        <v>1000</v>
      </c>
      <c r="AX64" s="505">
        <f t="shared" si="67"/>
        <v>1000</v>
      </c>
      <c r="AY64" s="505">
        <f t="shared" si="67"/>
        <v>1000</v>
      </c>
      <c r="AZ64" s="563">
        <f t="shared" si="67"/>
        <v>1000</v>
      </c>
      <c r="BA64" s="505">
        <f t="shared" si="67"/>
        <v>1000</v>
      </c>
      <c r="BB64" s="505">
        <f t="shared" si="67"/>
        <v>1000</v>
      </c>
      <c r="BC64" s="505">
        <f t="shared" si="67"/>
        <v>1000</v>
      </c>
      <c r="BD64" s="505">
        <f t="shared" si="67"/>
        <v>1000</v>
      </c>
      <c r="BE64" s="505">
        <f t="shared" si="67"/>
        <v>1000</v>
      </c>
      <c r="BF64" s="505">
        <f t="shared" si="67"/>
        <v>1000</v>
      </c>
      <c r="BG64" s="505">
        <f t="shared" si="67"/>
        <v>1000</v>
      </c>
      <c r="BH64" s="505">
        <f t="shared" si="67"/>
        <v>1000</v>
      </c>
      <c r="BI64" s="505">
        <f t="shared" si="67"/>
        <v>1000</v>
      </c>
      <c r="BJ64" s="505">
        <f t="shared" si="67"/>
        <v>1000</v>
      </c>
      <c r="BK64" s="506">
        <f t="shared" si="67"/>
        <v>1000</v>
      </c>
      <c r="BL64" s="138"/>
      <c r="BM64" s="138"/>
      <c r="BN64" s="138"/>
      <c r="BO64" s="138"/>
      <c r="BP64" s="138"/>
      <c r="BQ64" s="138"/>
      <c r="BR64" s="138"/>
      <c r="BS64" s="138"/>
      <c r="BT64" s="138"/>
      <c r="BU64" s="138"/>
      <c r="BV64" s="138"/>
      <c r="BW64" s="138"/>
      <c r="BX64" s="138"/>
      <c r="BY64" s="138"/>
      <c r="BZ64" s="138"/>
      <c r="CA64" s="138"/>
      <c r="CB64" s="138"/>
      <c r="CC64" s="138"/>
      <c r="CD64" s="138"/>
      <c r="CE64" s="138"/>
      <c r="CF64" s="138"/>
      <c r="CG64" s="138"/>
      <c r="CH64" s="138"/>
      <c r="CI64" s="138"/>
      <c r="CJ64" s="138"/>
      <c r="CK64" s="138"/>
      <c r="CL64" s="138"/>
      <c r="CM64" s="138"/>
      <c r="CN64" s="138"/>
      <c r="CO64" s="138"/>
      <c r="CP64" s="138"/>
      <c r="CQ64" s="138"/>
      <c r="CR64" s="138"/>
      <c r="CS64" s="138"/>
    </row>
    <row r="65" spans="1:97" s="2" customFormat="1" x14ac:dyDescent="0.25">
      <c r="A65" s="138"/>
      <c r="B65" s="324"/>
      <c r="C65" s="605"/>
      <c r="D65" s="605"/>
      <c r="E65" s="605"/>
      <c r="F65" s="606"/>
      <c r="G65" s="606"/>
      <c r="H65" s="606"/>
      <c r="I65" s="606"/>
      <c r="J65" s="606"/>
      <c r="K65" s="606"/>
      <c r="L65" s="606"/>
      <c r="M65" s="606"/>
      <c r="N65" s="606"/>
      <c r="O65" s="606"/>
      <c r="P65" s="606"/>
      <c r="Q65" s="606"/>
      <c r="R65" s="606"/>
      <c r="S65" s="606"/>
      <c r="T65" s="606"/>
      <c r="U65" s="606"/>
      <c r="V65" s="606"/>
      <c r="W65" s="606"/>
      <c r="X65" s="606"/>
      <c r="Y65" s="606"/>
      <c r="Z65" s="606"/>
      <c r="AA65" s="606"/>
      <c r="AB65" s="606"/>
      <c r="AC65" s="606"/>
      <c r="AD65" s="606"/>
      <c r="AE65" s="606"/>
      <c r="AF65" s="606"/>
      <c r="AG65" s="606"/>
      <c r="AH65" s="606"/>
      <c r="AI65" s="606"/>
      <c r="AJ65" s="606"/>
      <c r="AK65" s="606"/>
      <c r="AL65" s="606"/>
      <c r="AM65" s="606"/>
      <c r="AN65" s="606"/>
      <c r="AO65" s="606"/>
      <c r="AP65" s="606"/>
      <c r="AQ65" s="606"/>
      <c r="AR65" s="606"/>
      <c r="AS65" s="606"/>
      <c r="AT65" s="606"/>
      <c r="AU65" s="606"/>
      <c r="AV65" s="606"/>
      <c r="AW65" s="606"/>
      <c r="AX65" s="606"/>
      <c r="AY65" s="606"/>
      <c r="AZ65" s="606"/>
      <c r="BA65" s="606"/>
      <c r="BB65" s="606"/>
      <c r="BC65" s="606"/>
      <c r="BD65" s="606"/>
      <c r="BE65" s="606"/>
      <c r="BF65" s="606"/>
      <c r="BG65" s="606"/>
      <c r="BH65" s="606"/>
      <c r="BI65" s="606"/>
      <c r="BJ65" s="606"/>
      <c r="BK65" s="607"/>
      <c r="BL65" s="138"/>
      <c r="BM65" s="138"/>
      <c r="BN65" s="138"/>
      <c r="BO65" s="138"/>
      <c r="BP65" s="138"/>
      <c r="BQ65" s="138"/>
      <c r="BR65" s="138"/>
      <c r="BS65" s="138"/>
      <c r="BT65" s="138"/>
      <c r="BU65" s="138"/>
      <c r="BV65" s="138"/>
      <c r="BW65" s="138"/>
      <c r="BX65" s="138"/>
      <c r="BY65" s="138"/>
      <c r="BZ65" s="138"/>
      <c r="CA65" s="138"/>
      <c r="CB65" s="138"/>
      <c r="CC65" s="138"/>
      <c r="CD65" s="138"/>
      <c r="CE65" s="138"/>
      <c r="CF65" s="138"/>
      <c r="CG65" s="138"/>
      <c r="CH65" s="138"/>
      <c r="CI65" s="138"/>
      <c r="CJ65" s="138"/>
      <c r="CK65" s="138"/>
      <c r="CL65" s="138"/>
      <c r="CM65" s="138"/>
      <c r="CN65" s="138"/>
      <c r="CO65" s="138"/>
      <c r="CP65" s="138"/>
      <c r="CQ65" s="138"/>
      <c r="CR65" s="138"/>
      <c r="CS65" s="138"/>
    </row>
    <row r="66" spans="1:97" s="2" customFormat="1" ht="30.95" customHeight="1" x14ac:dyDescent="0.25">
      <c r="A66" s="138"/>
      <c r="B66" s="1549" t="s">
        <v>344</v>
      </c>
      <c r="C66" s="1547" t="s">
        <v>315</v>
      </c>
      <c r="D66" s="1548"/>
      <c r="E66" s="1548"/>
      <c r="F66" s="1548"/>
      <c r="G66" s="1548"/>
      <c r="H66" s="1548"/>
      <c r="I66" s="1548"/>
      <c r="J66" s="1548"/>
      <c r="K66" s="1548"/>
      <c r="L66" s="1548"/>
      <c r="M66" s="1548"/>
      <c r="N66" s="1548"/>
      <c r="O66" s="1548"/>
      <c r="P66" s="1548"/>
      <c r="Q66" s="1548"/>
      <c r="R66" s="1548"/>
      <c r="S66" s="1548"/>
      <c r="T66" s="1548"/>
      <c r="U66" s="1548"/>
      <c r="V66" s="1548"/>
      <c r="W66" s="1548"/>
      <c r="X66" s="1548"/>
      <c r="Y66" s="1548"/>
      <c r="Z66" s="1548"/>
      <c r="AA66" s="1548"/>
      <c r="AB66" s="1548"/>
      <c r="AC66" s="1548"/>
      <c r="AD66" s="1548"/>
      <c r="AE66" s="1548"/>
      <c r="AF66" s="1548"/>
      <c r="AG66" s="1548"/>
      <c r="AH66" s="1548"/>
      <c r="AI66" s="1548"/>
      <c r="AJ66" s="1548"/>
      <c r="AK66" s="1548"/>
      <c r="AL66" s="1548"/>
      <c r="AM66" s="1548"/>
      <c r="AN66" s="1548"/>
      <c r="AO66" s="1548"/>
      <c r="AP66" s="1548"/>
      <c r="AQ66" s="1548"/>
      <c r="AR66" s="1548"/>
      <c r="AS66" s="1548"/>
      <c r="AT66" s="1548"/>
      <c r="AU66" s="1548"/>
      <c r="AV66" s="1548"/>
      <c r="AW66" s="1548"/>
      <c r="AX66" s="1548"/>
      <c r="AY66" s="1548"/>
      <c r="AZ66" s="1548"/>
      <c r="BA66" s="1548"/>
      <c r="BB66" s="1548"/>
      <c r="BC66" s="1548"/>
      <c r="BD66" s="1548"/>
      <c r="BE66" s="1548"/>
      <c r="BF66" s="1548"/>
      <c r="BG66" s="1548"/>
      <c r="BH66" s="1548"/>
      <c r="BI66" s="1548"/>
      <c r="BJ66" s="1548"/>
      <c r="BK66" s="1548"/>
      <c r="BL66" s="138"/>
      <c r="BM66" s="138"/>
      <c r="BN66" s="138"/>
      <c r="BO66" s="138"/>
      <c r="BP66" s="138"/>
      <c r="BQ66" s="138"/>
      <c r="BR66" s="138"/>
      <c r="BS66" s="138"/>
      <c r="BT66" s="138"/>
      <c r="BU66" s="138"/>
      <c r="BV66" s="138"/>
      <c r="BW66" s="138"/>
      <c r="BX66" s="138"/>
      <c r="BY66" s="138"/>
      <c r="BZ66" s="138"/>
      <c r="CA66" s="138"/>
      <c r="CB66" s="138"/>
      <c r="CC66" s="138"/>
      <c r="CD66" s="138"/>
      <c r="CE66" s="138"/>
      <c r="CF66" s="138"/>
      <c r="CG66" s="138"/>
      <c r="CH66" s="138"/>
      <c r="CI66" s="138"/>
      <c r="CJ66" s="138"/>
      <c r="CK66" s="138"/>
      <c r="CL66" s="138"/>
      <c r="CM66" s="138"/>
      <c r="CN66" s="138"/>
      <c r="CO66" s="138"/>
      <c r="CP66" s="138"/>
      <c r="CQ66" s="138"/>
      <c r="CR66" s="138"/>
      <c r="CS66" s="138"/>
    </row>
    <row r="67" spans="1:97" s="2" customFormat="1" ht="21.95" customHeight="1" x14ac:dyDescent="0.25">
      <c r="A67" s="138"/>
      <c r="B67" s="1550"/>
      <c r="C67" s="616">
        <v>0</v>
      </c>
      <c r="D67" s="617">
        <v>1</v>
      </c>
      <c r="E67" s="618">
        <v>2</v>
      </c>
      <c r="F67" s="618">
        <v>3</v>
      </c>
      <c r="G67" s="618">
        <v>4</v>
      </c>
      <c r="H67" s="618">
        <v>5</v>
      </c>
      <c r="I67" s="618">
        <v>6</v>
      </c>
      <c r="J67" s="618">
        <v>7</v>
      </c>
      <c r="K67" s="618">
        <v>8</v>
      </c>
      <c r="L67" s="618">
        <v>9</v>
      </c>
      <c r="M67" s="618">
        <v>10</v>
      </c>
      <c r="N67" s="618">
        <v>11</v>
      </c>
      <c r="O67" s="619">
        <v>12</v>
      </c>
      <c r="P67" s="618">
        <v>13</v>
      </c>
      <c r="Q67" s="618">
        <v>14</v>
      </c>
      <c r="R67" s="618">
        <v>15</v>
      </c>
      <c r="S67" s="618">
        <v>16</v>
      </c>
      <c r="T67" s="618">
        <v>17</v>
      </c>
      <c r="U67" s="618">
        <v>18</v>
      </c>
      <c r="V67" s="618">
        <v>19</v>
      </c>
      <c r="W67" s="618">
        <v>20</v>
      </c>
      <c r="X67" s="618">
        <v>21</v>
      </c>
      <c r="Y67" s="618">
        <v>22</v>
      </c>
      <c r="Z67" s="618">
        <v>23</v>
      </c>
      <c r="AA67" s="619">
        <v>24</v>
      </c>
      <c r="AB67" s="618">
        <v>25</v>
      </c>
      <c r="AC67" s="618">
        <v>26</v>
      </c>
      <c r="AD67" s="618">
        <v>27</v>
      </c>
      <c r="AE67" s="618">
        <v>28</v>
      </c>
      <c r="AF67" s="618">
        <v>29</v>
      </c>
      <c r="AG67" s="618">
        <v>30</v>
      </c>
      <c r="AH67" s="618">
        <v>31</v>
      </c>
      <c r="AI67" s="618">
        <v>32</v>
      </c>
      <c r="AJ67" s="618">
        <v>33</v>
      </c>
      <c r="AK67" s="618">
        <v>34</v>
      </c>
      <c r="AL67" s="618">
        <v>35</v>
      </c>
      <c r="AM67" s="619">
        <v>36</v>
      </c>
      <c r="AN67" s="618">
        <v>37</v>
      </c>
      <c r="AO67" s="618">
        <v>38</v>
      </c>
      <c r="AP67" s="618">
        <v>39</v>
      </c>
      <c r="AQ67" s="618">
        <v>40</v>
      </c>
      <c r="AR67" s="618">
        <v>41</v>
      </c>
      <c r="AS67" s="618">
        <v>42</v>
      </c>
      <c r="AT67" s="618">
        <v>43</v>
      </c>
      <c r="AU67" s="618">
        <v>44</v>
      </c>
      <c r="AV67" s="618">
        <v>45</v>
      </c>
      <c r="AW67" s="618">
        <v>46</v>
      </c>
      <c r="AX67" s="618">
        <v>47</v>
      </c>
      <c r="AY67" s="619">
        <v>48</v>
      </c>
      <c r="AZ67" s="618">
        <v>49</v>
      </c>
      <c r="BA67" s="618">
        <v>50</v>
      </c>
      <c r="BB67" s="618">
        <v>51</v>
      </c>
      <c r="BC67" s="618">
        <v>52</v>
      </c>
      <c r="BD67" s="618">
        <v>53</v>
      </c>
      <c r="BE67" s="618">
        <v>54</v>
      </c>
      <c r="BF67" s="618">
        <v>55</v>
      </c>
      <c r="BG67" s="618">
        <v>56</v>
      </c>
      <c r="BH67" s="618">
        <v>57</v>
      </c>
      <c r="BI67" s="618">
        <v>58</v>
      </c>
      <c r="BJ67" s="618">
        <v>59</v>
      </c>
      <c r="BK67" s="620">
        <v>60</v>
      </c>
      <c r="BL67" s="138"/>
      <c r="BM67" s="138"/>
      <c r="BN67" s="138"/>
      <c r="BO67" s="138"/>
      <c r="BP67" s="138"/>
      <c r="BQ67" s="138"/>
      <c r="BR67" s="138"/>
      <c r="BS67" s="138"/>
      <c r="BT67" s="138"/>
      <c r="BU67" s="138"/>
      <c r="BV67" s="138"/>
      <c r="BW67" s="138"/>
      <c r="BX67" s="138"/>
      <c r="BY67" s="138"/>
      <c r="BZ67" s="138"/>
      <c r="CA67" s="138"/>
      <c r="CB67" s="138"/>
      <c r="CC67" s="138"/>
      <c r="CD67" s="138"/>
      <c r="CE67" s="138"/>
      <c r="CF67" s="138"/>
      <c r="CG67" s="138"/>
      <c r="CH67" s="138"/>
      <c r="CI67" s="138"/>
      <c r="CJ67" s="138"/>
      <c r="CK67" s="138"/>
      <c r="CL67" s="138"/>
      <c r="CM67" s="138"/>
      <c r="CN67" s="138"/>
      <c r="CO67" s="138"/>
      <c r="CP67" s="138"/>
      <c r="CQ67" s="138"/>
      <c r="CR67" s="138"/>
      <c r="CS67" s="138"/>
    </row>
    <row r="68" spans="1:97" s="2" customFormat="1" ht="38.1" customHeight="1" x14ac:dyDescent="0.25">
      <c r="A68" s="138"/>
      <c r="B68" s="621" t="s">
        <v>345</v>
      </c>
      <c r="C68" s="488">
        <f t="shared" ref="C68:AH68" si="68">IF(AND(C67&gt;=(inicio_p1),C67&lt;final_p1),IF(AND(C67&gt;=(inicio_p1),C67&lt;=inicio_p1+carencia_p1),imp_p1,B68-C72),0)</f>
        <v>0</v>
      </c>
      <c r="D68" s="489">
        <f t="shared" si="68"/>
        <v>0</v>
      </c>
      <c r="E68" s="489">
        <f t="shared" si="68"/>
        <v>0</v>
      </c>
      <c r="F68" s="489">
        <f t="shared" si="68"/>
        <v>0</v>
      </c>
      <c r="G68" s="489">
        <f t="shared" si="68"/>
        <v>0</v>
      </c>
      <c r="H68" s="489">
        <f t="shared" si="68"/>
        <v>0</v>
      </c>
      <c r="I68" s="489">
        <f t="shared" si="68"/>
        <v>0</v>
      </c>
      <c r="J68" s="489">
        <f t="shared" si="68"/>
        <v>0</v>
      </c>
      <c r="K68" s="489">
        <f t="shared" si="68"/>
        <v>0</v>
      </c>
      <c r="L68" s="489">
        <f t="shared" si="68"/>
        <v>0</v>
      </c>
      <c r="M68" s="489">
        <f t="shared" si="68"/>
        <v>0</v>
      </c>
      <c r="N68" s="489">
        <f t="shared" si="68"/>
        <v>0</v>
      </c>
      <c r="O68" s="489">
        <f t="shared" si="68"/>
        <v>0</v>
      </c>
      <c r="P68" s="565">
        <f t="shared" si="68"/>
        <v>0</v>
      </c>
      <c r="Q68" s="489">
        <f t="shared" si="68"/>
        <v>0</v>
      </c>
      <c r="R68" s="489">
        <f t="shared" si="68"/>
        <v>0</v>
      </c>
      <c r="S68" s="489">
        <f t="shared" si="68"/>
        <v>0</v>
      </c>
      <c r="T68" s="489">
        <f t="shared" si="68"/>
        <v>0</v>
      </c>
      <c r="U68" s="489">
        <f t="shared" si="68"/>
        <v>0</v>
      </c>
      <c r="V68" s="489">
        <f t="shared" si="68"/>
        <v>0</v>
      </c>
      <c r="W68" s="489">
        <f t="shared" si="68"/>
        <v>0</v>
      </c>
      <c r="X68" s="489">
        <f t="shared" si="68"/>
        <v>0</v>
      </c>
      <c r="Y68" s="489">
        <f t="shared" si="68"/>
        <v>0</v>
      </c>
      <c r="Z68" s="489">
        <f t="shared" si="68"/>
        <v>0</v>
      </c>
      <c r="AA68" s="489">
        <f t="shared" si="68"/>
        <v>0</v>
      </c>
      <c r="AB68" s="565">
        <f t="shared" si="68"/>
        <v>0</v>
      </c>
      <c r="AC68" s="489">
        <f t="shared" si="68"/>
        <v>0</v>
      </c>
      <c r="AD68" s="489">
        <f t="shared" si="68"/>
        <v>0</v>
      </c>
      <c r="AE68" s="489">
        <f t="shared" si="68"/>
        <v>0</v>
      </c>
      <c r="AF68" s="489">
        <f t="shared" si="68"/>
        <v>0</v>
      </c>
      <c r="AG68" s="489">
        <f t="shared" si="68"/>
        <v>0</v>
      </c>
      <c r="AH68" s="489">
        <f t="shared" si="68"/>
        <v>0</v>
      </c>
      <c r="AI68" s="489">
        <f t="shared" ref="AI68:BN68" si="69">IF(AND(AI67&gt;=(inicio_p1),AI67&lt;final_p1),IF(AND(AI67&gt;=(inicio_p1),AI67&lt;=inicio_p1+carencia_p1),imp_p1,AH68-AI72),0)</f>
        <v>0</v>
      </c>
      <c r="AJ68" s="489">
        <f t="shared" si="69"/>
        <v>0</v>
      </c>
      <c r="AK68" s="489">
        <f t="shared" si="69"/>
        <v>0</v>
      </c>
      <c r="AL68" s="489">
        <f t="shared" si="69"/>
        <v>0</v>
      </c>
      <c r="AM68" s="489">
        <f t="shared" si="69"/>
        <v>0</v>
      </c>
      <c r="AN68" s="565">
        <f t="shared" si="69"/>
        <v>0</v>
      </c>
      <c r="AO68" s="489">
        <f t="shared" si="69"/>
        <v>0</v>
      </c>
      <c r="AP68" s="489">
        <f t="shared" si="69"/>
        <v>0</v>
      </c>
      <c r="AQ68" s="489">
        <f t="shared" si="69"/>
        <v>0</v>
      </c>
      <c r="AR68" s="489">
        <f t="shared" si="69"/>
        <v>0</v>
      </c>
      <c r="AS68" s="489">
        <f t="shared" si="69"/>
        <v>0</v>
      </c>
      <c r="AT68" s="489">
        <f t="shared" si="69"/>
        <v>0</v>
      </c>
      <c r="AU68" s="489">
        <f t="shared" si="69"/>
        <v>0</v>
      </c>
      <c r="AV68" s="489">
        <f t="shared" si="69"/>
        <v>0</v>
      </c>
      <c r="AW68" s="489">
        <f t="shared" si="69"/>
        <v>0</v>
      </c>
      <c r="AX68" s="489">
        <f t="shared" si="69"/>
        <v>0</v>
      </c>
      <c r="AY68" s="489">
        <f t="shared" si="69"/>
        <v>0</v>
      </c>
      <c r="AZ68" s="565">
        <f t="shared" si="69"/>
        <v>0</v>
      </c>
      <c r="BA68" s="489">
        <f t="shared" si="69"/>
        <v>0</v>
      </c>
      <c r="BB68" s="489">
        <f t="shared" si="69"/>
        <v>0</v>
      </c>
      <c r="BC68" s="489">
        <f t="shared" si="69"/>
        <v>0</v>
      </c>
      <c r="BD68" s="489">
        <f t="shared" si="69"/>
        <v>0</v>
      </c>
      <c r="BE68" s="489">
        <f t="shared" si="69"/>
        <v>0</v>
      </c>
      <c r="BF68" s="489">
        <f t="shared" si="69"/>
        <v>0</v>
      </c>
      <c r="BG68" s="489">
        <f t="shared" si="69"/>
        <v>0</v>
      </c>
      <c r="BH68" s="489">
        <f t="shared" si="69"/>
        <v>0</v>
      </c>
      <c r="BI68" s="489">
        <f t="shared" si="69"/>
        <v>0</v>
      </c>
      <c r="BJ68" s="489">
        <f t="shared" si="69"/>
        <v>0</v>
      </c>
      <c r="BK68" s="490">
        <f t="shared" si="69"/>
        <v>0</v>
      </c>
      <c r="BL68" s="622"/>
      <c r="BM68" s="138"/>
      <c r="BN68" s="138"/>
      <c r="BO68" s="138"/>
      <c r="BP68" s="138"/>
      <c r="BQ68" s="138"/>
      <c r="BR68" s="138"/>
      <c r="BS68" s="138"/>
      <c r="BT68" s="138"/>
      <c r="BU68" s="138"/>
      <c r="BV68" s="138"/>
      <c r="BW68" s="138"/>
      <c r="BX68" s="138"/>
      <c r="BY68" s="138"/>
      <c r="BZ68" s="138"/>
      <c r="CA68" s="138"/>
      <c r="CB68" s="138"/>
      <c r="CC68" s="138"/>
      <c r="CD68" s="138"/>
      <c r="CE68" s="138"/>
      <c r="CF68" s="138"/>
      <c r="CG68" s="138"/>
      <c r="CH68" s="138"/>
      <c r="CI68" s="138"/>
      <c r="CJ68" s="138"/>
      <c r="CK68" s="138"/>
      <c r="CL68" s="138"/>
      <c r="CM68" s="138"/>
      <c r="CN68" s="138"/>
      <c r="CO68" s="138"/>
      <c r="CP68" s="138"/>
      <c r="CQ68" s="138"/>
      <c r="CR68" s="138"/>
      <c r="CS68" s="138"/>
    </row>
    <row r="69" spans="1:97" s="45" customFormat="1" ht="17.100000000000001" customHeight="1" x14ac:dyDescent="0.25">
      <c r="A69" s="138"/>
      <c r="B69" s="623" t="s">
        <v>346</v>
      </c>
      <c r="C69" s="496">
        <f t="shared" ref="C69:AH69" si="70">IF(C67&gt;=inicio_p1,SUM(D72:O72),0)</f>
        <v>0</v>
      </c>
      <c r="D69" s="624">
        <f t="shared" si="70"/>
        <v>0</v>
      </c>
      <c r="E69" s="624">
        <f t="shared" si="70"/>
        <v>0</v>
      </c>
      <c r="F69" s="624">
        <f t="shared" si="70"/>
        <v>0</v>
      </c>
      <c r="G69" s="624">
        <f t="shared" si="70"/>
        <v>0</v>
      </c>
      <c r="H69" s="624">
        <f t="shared" si="70"/>
        <v>0</v>
      </c>
      <c r="I69" s="624">
        <f t="shared" si="70"/>
        <v>0</v>
      </c>
      <c r="J69" s="624">
        <f t="shared" si="70"/>
        <v>0</v>
      </c>
      <c r="K69" s="624">
        <f t="shared" si="70"/>
        <v>0</v>
      </c>
      <c r="L69" s="624">
        <f t="shared" si="70"/>
        <v>0</v>
      </c>
      <c r="M69" s="624">
        <f t="shared" si="70"/>
        <v>0</v>
      </c>
      <c r="N69" s="624">
        <f t="shared" si="70"/>
        <v>0</v>
      </c>
      <c r="O69" s="624">
        <f t="shared" si="70"/>
        <v>0</v>
      </c>
      <c r="P69" s="625">
        <f t="shared" si="70"/>
        <v>0</v>
      </c>
      <c r="Q69" s="624">
        <f t="shared" si="70"/>
        <v>0</v>
      </c>
      <c r="R69" s="624">
        <f t="shared" si="70"/>
        <v>0</v>
      </c>
      <c r="S69" s="624">
        <f t="shared" si="70"/>
        <v>0</v>
      </c>
      <c r="T69" s="624">
        <f t="shared" si="70"/>
        <v>0</v>
      </c>
      <c r="U69" s="624">
        <f t="shared" si="70"/>
        <v>0</v>
      </c>
      <c r="V69" s="624">
        <f t="shared" si="70"/>
        <v>0</v>
      </c>
      <c r="W69" s="624">
        <f t="shared" si="70"/>
        <v>0</v>
      </c>
      <c r="X69" s="624">
        <f t="shared" si="70"/>
        <v>0</v>
      </c>
      <c r="Y69" s="624">
        <f t="shared" si="70"/>
        <v>0</v>
      </c>
      <c r="Z69" s="624">
        <f t="shared" si="70"/>
        <v>0</v>
      </c>
      <c r="AA69" s="624">
        <f t="shared" si="70"/>
        <v>0</v>
      </c>
      <c r="AB69" s="625">
        <f t="shared" si="70"/>
        <v>0</v>
      </c>
      <c r="AC69" s="624">
        <f t="shared" si="70"/>
        <v>0</v>
      </c>
      <c r="AD69" s="624">
        <f t="shared" si="70"/>
        <v>0</v>
      </c>
      <c r="AE69" s="624">
        <f t="shared" si="70"/>
        <v>0</v>
      </c>
      <c r="AF69" s="624">
        <f t="shared" si="70"/>
        <v>0</v>
      </c>
      <c r="AG69" s="624">
        <f t="shared" si="70"/>
        <v>0</v>
      </c>
      <c r="AH69" s="624">
        <f t="shared" si="70"/>
        <v>0</v>
      </c>
      <c r="AI69" s="624">
        <f t="shared" ref="AI69:BN69" si="71">IF(AI67&gt;=inicio_p1,SUM(AJ72:AU72),0)</f>
        <v>0</v>
      </c>
      <c r="AJ69" s="624">
        <f t="shared" si="71"/>
        <v>0</v>
      </c>
      <c r="AK69" s="624">
        <f t="shared" si="71"/>
        <v>0</v>
      </c>
      <c r="AL69" s="624">
        <f t="shared" si="71"/>
        <v>0</v>
      </c>
      <c r="AM69" s="624">
        <f t="shared" si="71"/>
        <v>0</v>
      </c>
      <c r="AN69" s="625">
        <f t="shared" si="71"/>
        <v>0</v>
      </c>
      <c r="AO69" s="624">
        <f t="shared" si="71"/>
        <v>0</v>
      </c>
      <c r="AP69" s="624">
        <f t="shared" si="71"/>
        <v>0</v>
      </c>
      <c r="AQ69" s="624">
        <f t="shared" si="71"/>
        <v>0</v>
      </c>
      <c r="AR69" s="624">
        <f t="shared" si="71"/>
        <v>0</v>
      </c>
      <c r="AS69" s="624">
        <f t="shared" si="71"/>
        <v>0</v>
      </c>
      <c r="AT69" s="624">
        <f t="shared" si="71"/>
        <v>0</v>
      </c>
      <c r="AU69" s="624">
        <f t="shared" si="71"/>
        <v>0</v>
      </c>
      <c r="AV69" s="624">
        <f t="shared" si="71"/>
        <v>0</v>
      </c>
      <c r="AW69" s="624">
        <f t="shared" si="71"/>
        <v>0</v>
      </c>
      <c r="AX69" s="624">
        <f t="shared" si="71"/>
        <v>0</v>
      </c>
      <c r="AY69" s="624">
        <f t="shared" si="71"/>
        <v>0</v>
      </c>
      <c r="AZ69" s="625">
        <f t="shared" si="71"/>
        <v>0</v>
      </c>
      <c r="BA69" s="624">
        <f t="shared" si="71"/>
        <v>0</v>
      </c>
      <c r="BB69" s="624">
        <f t="shared" si="71"/>
        <v>0</v>
      </c>
      <c r="BC69" s="624">
        <f t="shared" si="71"/>
        <v>0</v>
      </c>
      <c r="BD69" s="624">
        <f t="shared" si="71"/>
        <v>0</v>
      </c>
      <c r="BE69" s="624">
        <f t="shared" si="71"/>
        <v>0</v>
      </c>
      <c r="BF69" s="624">
        <f t="shared" si="71"/>
        <v>0</v>
      </c>
      <c r="BG69" s="624">
        <f t="shared" si="71"/>
        <v>0</v>
      </c>
      <c r="BH69" s="624">
        <f t="shared" si="71"/>
        <v>0</v>
      </c>
      <c r="BI69" s="624">
        <f t="shared" si="71"/>
        <v>0</v>
      </c>
      <c r="BJ69" s="624">
        <f t="shared" si="71"/>
        <v>0</v>
      </c>
      <c r="BK69" s="626">
        <f t="shared" si="71"/>
        <v>0</v>
      </c>
      <c r="BL69" s="138"/>
      <c r="BM69" s="138"/>
      <c r="BN69" s="138"/>
      <c r="BO69" s="138"/>
      <c r="BP69" s="138"/>
      <c r="BQ69" s="138"/>
      <c r="BR69" s="138"/>
      <c r="BS69" s="138"/>
      <c r="BT69" s="138"/>
      <c r="BU69" s="138"/>
      <c r="BV69" s="138"/>
      <c r="BW69" s="138"/>
      <c r="BX69" s="138"/>
      <c r="BY69" s="138"/>
      <c r="BZ69" s="138"/>
      <c r="CA69" s="138"/>
      <c r="CB69" s="138"/>
      <c r="CC69" s="138"/>
      <c r="CD69" s="138"/>
      <c r="CE69" s="138"/>
      <c r="CF69" s="138"/>
      <c r="CG69" s="138"/>
      <c r="CH69" s="138"/>
      <c r="CI69" s="138"/>
      <c r="CJ69" s="138"/>
      <c r="CK69" s="138"/>
      <c r="CL69" s="138"/>
      <c r="CM69" s="138"/>
      <c r="CN69" s="138"/>
      <c r="CO69" s="138"/>
      <c r="CP69" s="138"/>
      <c r="CQ69" s="138"/>
      <c r="CR69" s="138"/>
      <c r="CS69" s="138"/>
    </row>
    <row r="70" spans="1:97" s="45" customFormat="1" ht="17.100000000000001" customHeight="1" x14ac:dyDescent="0.25">
      <c r="A70" s="138"/>
      <c r="B70" s="623" t="s">
        <v>347</v>
      </c>
      <c r="C70" s="496">
        <f t="shared" ref="C70:AH70" si="72">C68-C69</f>
        <v>0</v>
      </c>
      <c r="D70" s="624">
        <f t="shared" si="72"/>
        <v>0</v>
      </c>
      <c r="E70" s="624">
        <f t="shared" si="72"/>
        <v>0</v>
      </c>
      <c r="F70" s="624">
        <f t="shared" si="72"/>
        <v>0</v>
      </c>
      <c r="G70" s="624">
        <f t="shared" si="72"/>
        <v>0</v>
      </c>
      <c r="H70" s="624">
        <f t="shared" si="72"/>
        <v>0</v>
      </c>
      <c r="I70" s="624">
        <f t="shared" si="72"/>
        <v>0</v>
      </c>
      <c r="J70" s="624">
        <f t="shared" si="72"/>
        <v>0</v>
      </c>
      <c r="K70" s="624">
        <f t="shared" si="72"/>
        <v>0</v>
      </c>
      <c r="L70" s="624">
        <f t="shared" si="72"/>
        <v>0</v>
      </c>
      <c r="M70" s="624">
        <f t="shared" si="72"/>
        <v>0</v>
      </c>
      <c r="N70" s="624">
        <f t="shared" si="72"/>
        <v>0</v>
      </c>
      <c r="O70" s="624">
        <f t="shared" si="72"/>
        <v>0</v>
      </c>
      <c r="P70" s="625">
        <f t="shared" si="72"/>
        <v>0</v>
      </c>
      <c r="Q70" s="624">
        <f t="shared" si="72"/>
        <v>0</v>
      </c>
      <c r="R70" s="624">
        <f t="shared" si="72"/>
        <v>0</v>
      </c>
      <c r="S70" s="624">
        <f t="shared" si="72"/>
        <v>0</v>
      </c>
      <c r="T70" s="624">
        <f t="shared" si="72"/>
        <v>0</v>
      </c>
      <c r="U70" s="624">
        <f t="shared" si="72"/>
        <v>0</v>
      </c>
      <c r="V70" s="624">
        <f t="shared" si="72"/>
        <v>0</v>
      </c>
      <c r="W70" s="624">
        <f t="shared" si="72"/>
        <v>0</v>
      </c>
      <c r="X70" s="624">
        <f t="shared" si="72"/>
        <v>0</v>
      </c>
      <c r="Y70" s="624">
        <f t="shared" si="72"/>
        <v>0</v>
      </c>
      <c r="Z70" s="624">
        <f t="shared" si="72"/>
        <v>0</v>
      </c>
      <c r="AA70" s="624">
        <f t="shared" si="72"/>
        <v>0</v>
      </c>
      <c r="AB70" s="625">
        <f t="shared" si="72"/>
        <v>0</v>
      </c>
      <c r="AC70" s="624">
        <f t="shared" si="72"/>
        <v>0</v>
      </c>
      <c r="AD70" s="624">
        <f t="shared" si="72"/>
        <v>0</v>
      </c>
      <c r="AE70" s="624">
        <f t="shared" si="72"/>
        <v>0</v>
      </c>
      <c r="AF70" s="624">
        <f t="shared" si="72"/>
        <v>0</v>
      </c>
      <c r="AG70" s="624">
        <f t="shared" si="72"/>
        <v>0</v>
      </c>
      <c r="AH70" s="624">
        <f t="shared" si="72"/>
        <v>0</v>
      </c>
      <c r="AI70" s="624">
        <f t="shared" ref="AI70:BN70" si="73">AI68-AI69</f>
        <v>0</v>
      </c>
      <c r="AJ70" s="624">
        <f t="shared" si="73"/>
        <v>0</v>
      </c>
      <c r="AK70" s="624">
        <f t="shared" si="73"/>
        <v>0</v>
      </c>
      <c r="AL70" s="624">
        <f t="shared" si="73"/>
        <v>0</v>
      </c>
      <c r="AM70" s="624">
        <f t="shared" si="73"/>
        <v>0</v>
      </c>
      <c r="AN70" s="625">
        <f t="shared" si="73"/>
        <v>0</v>
      </c>
      <c r="AO70" s="624">
        <f t="shared" si="73"/>
        <v>0</v>
      </c>
      <c r="AP70" s="624">
        <f t="shared" si="73"/>
        <v>0</v>
      </c>
      <c r="AQ70" s="624">
        <f t="shared" si="73"/>
        <v>0</v>
      </c>
      <c r="AR70" s="624">
        <f t="shared" si="73"/>
        <v>0</v>
      </c>
      <c r="AS70" s="624">
        <f t="shared" si="73"/>
        <v>0</v>
      </c>
      <c r="AT70" s="624">
        <f t="shared" si="73"/>
        <v>0</v>
      </c>
      <c r="AU70" s="624">
        <f t="shared" si="73"/>
        <v>0</v>
      </c>
      <c r="AV70" s="624">
        <f t="shared" si="73"/>
        <v>0</v>
      </c>
      <c r="AW70" s="624">
        <f t="shared" si="73"/>
        <v>0</v>
      </c>
      <c r="AX70" s="624">
        <f t="shared" si="73"/>
        <v>0</v>
      </c>
      <c r="AY70" s="624">
        <f t="shared" si="73"/>
        <v>0</v>
      </c>
      <c r="AZ70" s="625">
        <f t="shared" si="73"/>
        <v>0</v>
      </c>
      <c r="BA70" s="624">
        <f t="shared" si="73"/>
        <v>0</v>
      </c>
      <c r="BB70" s="624">
        <f t="shared" si="73"/>
        <v>0</v>
      </c>
      <c r="BC70" s="624">
        <f t="shared" si="73"/>
        <v>0</v>
      </c>
      <c r="BD70" s="624">
        <f t="shared" si="73"/>
        <v>0</v>
      </c>
      <c r="BE70" s="624">
        <f t="shared" si="73"/>
        <v>0</v>
      </c>
      <c r="BF70" s="624">
        <f t="shared" si="73"/>
        <v>0</v>
      </c>
      <c r="BG70" s="624">
        <f t="shared" si="73"/>
        <v>0</v>
      </c>
      <c r="BH70" s="624">
        <f t="shared" si="73"/>
        <v>0</v>
      </c>
      <c r="BI70" s="624">
        <f t="shared" si="73"/>
        <v>0</v>
      </c>
      <c r="BJ70" s="624">
        <f t="shared" si="73"/>
        <v>0</v>
      </c>
      <c r="BK70" s="626">
        <f t="shared" si="73"/>
        <v>0</v>
      </c>
      <c r="BL70" s="138"/>
      <c r="BM70" s="138"/>
      <c r="BN70" s="138"/>
      <c r="BO70" s="138"/>
      <c r="BP70" s="138"/>
      <c r="BQ70" s="138"/>
      <c r="BR70" s="138"/>
      <c r="BS70" s="138"/>
      <c r="BT70" s="138"/>
      <c r="BU70" s="138"/>
      <c r="BV70" s="138"/>
      <c r="BW70" s="138"/>
      <c r="BX70" s="138"/>
      <c r="BY70" s="138"/>
      <c r="BZ70" s="138"/>
      <c r="CA70" s="138"/>
      <c r="CB70" s="138"/>
      <c r="CC70" s="138"/>
      <c r="CD70" s="138"/>
      <c r="CE70" s="138"/>
      <c r="CF70" s="138"/>
      <c r="CG70" s="138"/>
      <c r="CH70" s="138"/>
      <c r="CI70" s="138"/>
      <c r="CJ70" s="138"/>
      <c r="CK70" s="138"/>
      <c r="CL70" s="138"/>
      <c r="CM70" s="138"/>
      <c r="CN70" s="138"/>
      <c r="CO70" s="138"/>
      <c r="CP70" s="138"/>
      <c r="CQ70" s="138"/>
      <c r="CR70" s="138"/>
      <c r="CS70" s="138"/>
    </row>
    <row r="71" spans="1:97" s="2" customFormat="1" ht="17.100000000000001" customHeight="1" x14ac:dyDescent="0.25">
      <c r="A71" s="138"/>
      <c r="B71" s="627" t="s">
        <v>348</v>
      </c>
      <c r="C71" s="496">
        <f>IF(AND(C67&gt;(inicio_p1+carencia_p1),C67&lt;=(final_p1)),PMT(interes_p2/12,meses_amortiz_p1,-imp_p1),0)</f>
        <v>0</v>
      </c>
      <c r="D71" s="497">
        <f t="shared" ref="D71:AI71" si="74">IF(AND(D67&gt;(inicio_p1+carencia_p1),D67&lt;=(final_p1)),PMT(interes_p1/12,meses_amortiz_p1,-imp_p1),0)</f>
        <v>0</v>
      </c>
      <c r="E71" s="497">
        <f t="shared" si="74"/>
        <v>0</v>
      </c>
      <c r="F71" s="497">
        <f t="shared" si="74"/>
        <v>0</v>
      </c>
      <c r="G71" s="497">
        <f t="shared" si="74"/>
        <v>0</v>
      </c>
      <c r="H71" s="497">
        <f t="shared" si="74"/>
        <v>0</v>
      </c>
      <c r="I71" s="497">
        <f t="shared" si="74"/>
        <v>0</v>
      </c>
      <c r="J71" s="497">
        <f t="shared" si="74"/>
        <v>0</v>
      </c>
      <c r="K71" s="497">
        <f t="shared" si="74"/>
        <v>0</v>
      </c>
      <c r="L71" s="497">
        <f t="shared" si="74"/>
        <v>0</v>
      </c>
      <c r="M71" s="497">
        <f t="shared" si="74"/>
        <v>0</v>
      </c>
      <c r="N71" s="497">
        <f t="shared" si="74"/>
        <v>0</v>
      </c>
      <c r="O71" s="497">
        <f t="shared" si="74"/>
        <v>0</v>
      </c>
      <c r="P71" s="497">
        <f t="shared" si="74"/>
        <v>0</v>
      </c>
      <c r="Q71" s="497">
        <f t="shared" si="74"/>
        <v>0</v>
      </c>
      <c r="R71" s="497">
        <f t="shared" si="74"/>
        <v>0</v>
      </c>
      <c r="S71" s="497">
        <f t="shared" si="74"/>
        <v>0</v>
      </c>
      <c r="T71" s="497">
        <f t="shared" si="74"/>
        <v>0</v>
      </c>
      <c r="U71" s="497">
        <f t="shared" si="74"/>
        <v>0</v>
      </c>
      <c r="V71" s="497">
        <f t="shared" si="74"/>
        <v>0</v>
      </c>
      <c r="W71" s="497">
        <f t="shared" si="74"/>
        <v>0</v>
      </c>
      <c r="X71" s="497">
        <f t="shared" si="74"/>
        <v>0</v>
      </c>
      <c r="Y71" s="497">
        <f t="shared" si="74"/>
        <v>0</v>
      </c>
      <c r="Z71" s="497">
        <f t="shared" si="74"/>
        <v>0</v>
      </c>
      <c r="AA71" s="497">
        <f t="shared" si="74"/>
        <v>0</v>
      </c>
      <c r="AB71" s="497">
        <f t="shared" si="74"/>
        <v>0</v>
      </c>
      <c r="AC71" s="497">
        <f t="shared" si="74"/>
        <v>0</v>
      </c>
      <c r="AD71" s="497">
        <f t="shared" si="74"/>
        <v>0</v>
      </c>
      <c r="AE71" s="497">
        <f t="shared" si="74"/>
        <v>0</v>
      </c>
      <c r="AF71" s="497">
        <f t="shared" si="74"/>
        <v>0</v>
      </c>
      <c r="AG71" s="497">
        <f t="shared" si="74"/>
        <v>0</v>
      </c>
      <c r="AH71" s="497">
        <f t="shared" si="74"/>
        <v>0</v>
      </c>
      <c r="AI71" s="497">
        <f t="shared" si="74"/>
        <v>0</v>
      </c>
      <c r="AJ71" s="497">
        <f t="shared" ref="AJ71:BK71" si="75">IF(AND(AJ67&gt;(inicio_p1+carencia_p1),AJ67&lt;=(final_p1)),PMT(interes_p1/12,meses_amortiz_p1,-imp_p1),0)</f>
        <v>0</v>
      </c>
      <c r="AK71" s="497">
        <f t="shared" si="75"/>
        <v>0</v>
      </c>
      <c r="AL71" s="497">
        <f t="shared" si="75"/>
        <v>0</v>
      </c>
      <c r="AM71" s="497">
        <f t="shared" si="75"/>
        <v>0</v>
      </c>
      <c r="AN71" s="497">
        <f t="shared" si="75"/>
        <v>0</v>
      </c>
      <c r="AO71" s="497">
        <f t="shared" si="75"/>
        <v>0</v>
      </c>
      <c r="AP71" s="497">
        <f t="shared" si="75"/>
        <v>0</v>
      </c>
      <c r="AQ71" s="497">
        <f t="shared" si="75"/>
        <v>0</v>
      </c>
      <c r="AR71" s="497">
        <f t="shared" si="75"/>
        <v>0</v>
      </c>
      <c r="AS71" s="497">
        <f t="shared" si="75"/>
        <v>0</v>
      </c>
      <c r="AT71" s="497">
        <f t="shared" si="75"/>
        <v>0</v>
      </c>
      <c r="AU71" s="497">
        <f t="shared" si="75"/>
        <v>0</v>
      </c>
      <c r="AV71" s="497">
        <f t="shared" si="75"/>
        <v>0</v>
      </c>
      <c r="AW71" s="497">
        <f t="shared" si="75"/>
        <v>0</v>
      </c>
      <c r="AX71" s="497">
        <f t="shared" si="75"/>
        <v>0</v>
      </c>
      <c r="AY71" s="497">
        <f t="shared" si="75"/>
        <v>0</v>
      </c>
      <c r="AZ71" s="497">
        <f t="shared" si="75"/>
        <v>0</v>
      </c>
      <c r="BA71" s="497">
        <f t="shared" si="75"/>
        <v>0</v>
      </c>
      <c r="BB71" s="497">
        <f t="shared" si="75"/>
        <v>0</v>
      </c>
      <c r="BC71" s="497">
        <f t="shared" si="75"/>
        <v>0</v>
      </c>
      <c r="BD71" s="497">
        <f t="shared" si="75"/>
        <v>0</v>
      </c>
      <c r="BE71" s="497">
        <f t="shared" si="75"/>
        <v>0</v>
      </c>
      <c r="BF71" s="497">
        <f t="shared" si="75"/>
        <v>0</v>
      </c>
      <c r="BG71" s="497">
        <f t="shared" si="75"/>
        <v>0</v>
      </c>
      <c r="BH71" s="497">
        <f t="shared" si="75"/>
        <v>0</v>
      </c>
      <c r="BI71" s="497">
        <f t="shared" si="75"/>
        <v>0</v>
      </c>
      <c r="BJ71" s="497">
        <f t="shared" si="75"/>
        <v>0</v>
      </c>
      <c r="BK71" s="497">
        <f t="shared" si="75"/>
        <v>0</v>
      </c>
      <c r="BL71" s="622"/>
      <c r="BM71" s="138"/>
      <c r="BN71" s="138"/>
      <c r="BO71" s="138"/>
      <c r="BP71" s="138"/>
      <c r="BQ71" s="138"/>
      <c r="BR71" s="138"/>
      <c r="BS71" s="138"/>
      <c r="BT71" s="138"/>
      <c r="BU71" s="138"/>
      <c r="BV71" s="138"/>
      <c r="BW71" s="138"/>
      <c r="BX71" s="138"/>
      <c r="BY71" s="138"/>
      <c r="BZ71" s="138"/>
      <c r="CA71" s="138"/>
      <c r="CB71" s="138"/>
      <c r="CC71" s="138"/>
      <c r="CD71" s="138"/>
      <c r="CE71" s="138"/>
      <c r="CF71" s="138"/>
      <c r="CG71" s="138"/>
      <c r="CH71" s="138"/>
      <c r="CI71" s="138"/>
      <c r="CJ71" s="138"/>
      <c r="CK71" s="138"/>
      <c r="CL71" s="138"/>
      <c r="CM71" s="138"/>
      <c r="CN71" s="138"/>
      <c r="CO71" s="138"/>
      <c r="CP71" s="138"/>
      <c r="CQ71" s="138"/>
      <c r="CR71" s="138"/>
      <c r="CS71" s="138"/>
    </row>
    <row r="72" spans="1:97" s="2" customFormat="1" ht="17.100000000000001" customHeight="1" x14ac:dyDescent="0.25">
      <c r="A72" s="138"/>
      <c r="B72" s="627" t="s">
        <v>349</v>
      </c>
      <c r="C72" s="496">
        <f t="shared" ref="C72:AH72" si="76">IF(C71&gt;0,C71-C73,0)</f>
        <v>0</v>
      </c>
      <c r="D72" s="497">
        <f t="shared" si="76"/>
        <v>0</v>
      </c>
      <c r="E72" s="497">
        <f t="shared" si="76"/>
        <v>0</v>
      </c>
      <c r="F72" s="497">
        <f t="shared" si="76"/>
        <v>0</v>
      </c>
      <c r="G72" s="497">
        <f t="shared" si="76"/>
        <v>0</v>
      </c>
      <c r="H72" s="497">
        <f t="shared" si="76"/>
        <v>0</v>
      </c>
      <c r="I72" s="497">
        <f t="shared" si="76"/>
        <v>0</v>
      </c>
      <c r="J72" s="497">
        <f t="shared" si="76"/>
        <v>0</v>
      </c>
      <c r="K72" s="497">
        <f t="shared" si="76"/>
        <v>0</v>
      </c>
      <c r="L72" s="497">
        <f t="shared" si="76"/>
        <v>0</v>
      </c>
      <c r="M72" s="497">
        <f t="shared" si="76"/>
        <v>0</v>
      </c>
      <c r="N72" s="497">
        <f t="shared" si="76"/>
        <v>0</v>
      </c>
      <c r="O72" s="497">
        <f t="shared" si="76"/>
        <v>0</v>
      </c>
      <c r="P72" s="561">
        <f t="shared" si="76"/>
        <v>0</v>
      </c>
      <c r="Q72" s="497">
        <f t="shared" si="76"/>
        <v>0</v>
      </c>
      <c r="R72" s="497">
        <f t="shared" si="76"/>
        <v>0</v>
      </c>
      <c r="S72" s="497">
        <f t="shared" si="76"/>
        <v>0</v>
      </c>
      <c r="T72" s="497">
        <f t="shared" si="76"/>
        <v>0</v>
      </c>
      <c r="U72" s="497">
        <f t="shared" si="76"/>
        <v>0</v>
      </c>
      <c r="V72" s="497">
        <f t="shared" si="76"/>
        <v>0</v>
      </c>
      <c r="W72" s="497">
        <f t="shared" si="76"/>
        <v>0</v>
      </c>
      <c r="X72" s="497">
        <f t="shared" si="76"/>
        <v>0</v>
      </c>
      <c r="Y72" s="497">
        <f t="shared" si="76"/>
        <v>0</v>
      </c>
      <c r="Z72" s="497">
        <f t="shared" si="76"/>
        <v>0</v>
      </c>
      <c r="AA72" s="497">
        <f t="shared" si="76"/>
        <v>0</v>
      </c>
      <c r="AB72" s="561">
        <f t="shared" si="76"/>
        <v>0</v>
      </c>
      <c r="AC72" s="497">
        <f t="shared" si="76"/>
        <v>0</v>
      </c>
      <c r="AD72" s="497">
        <f t="shared" si="76"/>
        <v>0</v>
      </c>
      <c r="AE72" s="497">
        <f t="shared" si="76"/>
        <v>0</v>
      </c>
      <c r="AF72" s="497">
        <f t="shared" si="76"/>
        <v>0</v>
      </c>
      <c r="AG72" s="497">
        <f t="shared" si="76"/>
        <v>0</v>
      </c>
      <c r="AH72" s="497">
        <f t="shared" si="76"/>
        <v>0</v>
      </c>
      <c r="AI72" s="497">
        <f t="shared" ref="AI72:BN72" si="77">IF(AI71&gt;0,AI71-AI73,0)</f>
        <v>0</v>
      </c>
      <c r="AJ72" s="497">
        <f t="shared" si="77"/>
        <v>0</v>
      </c>
      <c r="AK72" s="497">
        <f t="shared" si="77"/>
        <v>0</v>
      </c>
      <c r="AL72" s="497">
        <f t="shared" si="77"/>
        <v>0</v>
      </c>
      <c r="AM72" s="497">
        <f t="shared" si="77"/>
        <v>0</v>
      </c>
      <c r="AN72" s="561">
        <f t="shared" si="77"/>
        <v>0</v>
      </c>
      <c r="AO72" s="497">
        <f t="shared" si="77"/>
        <v>0</v>
      </c>
      <c r="AP72" s="497">
        <f t="shared" si="77"/>
        <v>0</v>
      </c>
      <c r="AQ72" s="497">
        <f t="shared" si="77"/>
        <v>0</v>
      </c>
      <c r="AR72" s="497">
        <f t="shared" si="77"/>
        <v>0</v>
      </c>
      <c r="AS72" s="497">
        <f t="shared" si="77"/>
        <v>0</v>
      </c>
      <c r="AT72" s="497">
        <f t="shared" si="77"/>
        <v>0</v>
      </c>
      <c r="AU72" s="497">
        <f t="shared" si="77"/>
        <v>0</v>
      </c>
      <c r="AV72" s="497">
        <f t="shared" si="77"/>
        <v>0</v>
      </c>
      <c r="AW72" s="497">
        <f t="shared" si="77"/>
        <v>0</v>
      </c>
      <c r="AX72" s="497">
        <f t="shared" si="77"/>
        <v>0</v>
      </c>
      <c r="AY72" s="497">
        <f t="shared" si="77"/>
        <v>0</v>
      </c>
      <c r="AZ72" s="561">
        <f t="shared" si="77"/>
        <v>0</v>
      </c>
      <c r="BA72" s="497">
        <f t="shared" si="77"/>
        <v>0</v>
      </c>
      <c r="BB72" s="497">
        <f t="shared" si="77"/>
        <v>0</v>
      </c>
      <c r="BC72" s="497">
        <f t="shared" si="77"/>
        <v>0</v>
      </c>
      <c r="BD72" s="497">
        <f t="shared" si="77"/>
        <v>0</v>
      </c>
      <c r="BE72" s="497">
        <f t="shared" si="77"/>
        <v>0</v>
      </c>
      <c r="BF72" s="497">
        <f t="shared" si="77"/>
        <v>0</v>
      </c>
      <c r="BG72" s="497">
        <f t="shared" si="77"/>
        <v>0</v>
      </c>
      <c r="BH72" s="497">
        <f t="shared" si="77"/>
        <v>0</v>
      </c>
      <c r="BI72" s="497">
        <f t="shared" si="77"/>
        <v>0</v>
      </c>
      <c r="BJ72" s="497">
        <f t="shared" si="77"/>
        <v>0</v>
      </c>
      <c r="BK72" s="498">
        <f t="shared" si="77"/>
        <v>0</v>
      </c>
      <c r="BL72" s="628"/>
      <c r="BM72" s="138"/>
      <c r="BN72" s="138"/>
      <c r="BO72" s="138"/>
      <c r="BP72" s="138"/>
      <c r="BQ72" s="138"/>
      <c r="BR72" s="138"/>
      <c r="BS72" s="138"/>
      <c r="BT72" s="138"/>
      <c r="BU72" s="138"/>
      <c r="BV72" s="138"/>
      <c r="BW72" s="138"/>
      <c r="BX72" s="138"/>
      <c r="BY72" s="138"/>
      <c r="BZ72" s="138"/>
      <c r="CA72" s="138"/>
      <c r="CB72" s="138"/>
      <c r="CC72" s="138"/>
      <c r="CD72" s="138"/>
      <c r="CE72" s="138"/>
      <c r="CF72" s="138"/>
      <c r="CG72" s="138"/>
      <c r="CH72" s="138"/>
      <c r="CI72" s="138"/>
      <c r="CJ72" s="138"/>
      <c r="CK72" s="138"/>
      <c r="CL72" s="138"/>
      <c r="CM72" s="138"/>
      <c r="CN72" s="138"/>
      <c r="CO72" s="138"/>
      <c r="CP72" s="138"/>
      <c r="CQ72" s="138"/>
      <c r="CR72" s="138"/>
      <c r="CS72" s="138"/>
    </row>
    <row r="73" spans="1:97" s="2" customFormat="1" ht="17.100000000000001" customHeight="1" x14ac:dyDescent="0.25">
      <c r="A73" s="138"/>
      <c r="B73" s="629" t="s">
        <v>350</v>
      </c>
      <c r="C73" s="504">
        <v>0</v>
      </c>
      <c r="D73" s="505">
        <f t="shared" ref="D73:AI73" si="78">C68*interes_p1/12</f>
        <v>0</v>
      </c>
      <c r="E73" s="505">
        <f t="shared" si="78"/>
        <v>0</v>
      </c>
      <c r="F73" s="505">
        <f t="shared" si="78"/>
        <v>0</v>
      </c>
      <c r="G73" s="505">
        <f t="shared" si="78"/>
        <v>0</v>
      </c>
      <c r="H73" s="505">
        <f t="shared" si="78"/>
        <v>0</v>
      </c>
      <c r="I73" s="505">
        <f t="shared" si="78"/>
        <v>0</v>
      </c>
      <c r="J73" s="505">
        <f t="shared" si="78"/>
        <v>0</v>
      </c>
      <c r="K73" s="505">
        <f t="shared" si="78"/>
        <v>0</v>
      </c>
      <c r="L73" s="505">
        <f t="shared" si="78"/>
        <v>0</v>
      </c>
      <c r="M73" s="505">
        <f t="shared" si="78"/>
        <v>0</v>
      </c>
      <c r="N73" s="505">
        <f t="shared" si="78"/>
        <v>0</v>
      </c>
      <c r="O73" s="505">
        <f t="shared" si="78"/>
        <v>0</v>
      </c>
      <c r="P73" s="563">
        <f t="shared" si="78"/>
        <v>0</v>
      </c>
      <c r="Q73" s="505">
        <f t="shared" si="78"/>
        <v>0</v>
      </c>
      <c r="R73" s="505">
        <f t="shared" si="78"/>
        <v>0</v>
      </c>
      <c r="S73" s="505">
        <f t="shared" si="78"/>
        <v>0</v>
      </c>
      <c r="T73" s="505">
        <f t="shared" si="78"/>
        <v>0</v>
      </c>
      <c r="U73" s="505">
        <f t="shared" si="78"/>
        <v>0</v>
      </c>
      <c r="V73" s="505">
        <f t="shared" si="78"/>
        <v>0</v>
      </c>
      <c r="W73" s="505">
        <f t="shared" si="78"/>
        <v>0</v>
      </c>
      <c r="X73" s="505">
        <f t="shared" si="78"/>
        <v>0</v>
      </c>
      <c r="Y73" s="505">
        <f t="shared" si="78"/>
        <v>0</v>
      </c>
      <c r="Z73" s="505">
        <f t="shared" si="78"/>
        <v>0</v>
      </c>
      <c r="AA73" s="505">
        <f t="shared" si="78"/>
        <v>0</v>
      </c>
      <c r="AB73" s="563">
        <f t="shared" si="78"/>
        <v>0</v>
      </c>
      <c r="AC73" s="505">
        <f t="shared" si="78"/>
        <v>0</v>
      </c>
      <c r="AD73" s="505">
        <f t="shared" si="78"/>
        <v>0</v>
      </c>
      <c r="AE73" s="505">
        <f t="shared" si="78"/>
        <v>0</v>
      </c>
      <c r="AF73" s="505">
        <f t="shared" si="78"/>
        <v>0</v>
      </c>
      <c r="AG73" s="505">
        <f t="shared" si="78"/>
        <v>0</v>
      </c>
      <c r="AH73" s="505">
        <f t="shared" si="78"/>
        <v>0</v>
      </c>
      <c r="AI73" s="505">
        <f t="shared" si="78"/>
        <v>0</v>
      </c>
      <c r="AJ73" s="505">
        <f t="shared" ref="AJ73:BK73" si="79">AI68*interes_p1/12</f>
        <v>0</v>
      </c>
      <c r="AK73" s="505">
        <f t="shared" si="79"/>
        <v>0</v>
      </c>
      <c r="AL73" s="505">
        <f t="shared" si="79"/>
        <v>0</v>
      </c>
      <c r="AM73" s="505">
        <f t="shared" si="79"/>
        <v>0</v>
      </c>
      <c r="AN73" s="563">
        <f t="shared" si="79"/>
        <v>0</v>
      </c>
      <c r="AO73" s="505">
        <f t="shared" si="79"/>
        <v>0</v>
      </c>
      <c r="AP73" s="505">
        <f t="shared" si="79"/>
        <v>0</v>
      </c>
      <c r="AQ73" s="505">
        <f t="shared" si="79"/>
        <v>0</v>
      </c>
      <c r="AR73" s="505">
        <f t="shared" si="79"/>
        <v>0</v>
      </c>
      <c r="AS73" s="505">
        <f t="shared" si="79"/>
        <v>0</v>
      </c>
      <c r="AT73" s="505">
        <f t="shared" si="79"/>
        <v>0</v>
      </c>
      <c r="AU73" s="505">
        <f t="shared" si="79"/>
        <v>0</v>
      </c>
      <c r="AV73" s="505">
        <f t="shared" si="79"/>
        <v>0</v>
      </c>
      <c r="AW73" s="505">
        <f t="shared" si="79"/>
        <v>0</v>
      </c>
      <c r="AX73" s="505">
        <f t="shared" si="79"/>
        <v>0</v>
      </c>
      <c r="AY73" s="505">
        <f t="shared" si="79"/>
        <v>0</v>
      </c>
      <c r="AZ73" s="563">
        <f t="shared" si="79"/>
        <v>0</v>
      </c>
      <c r="BA73" s="505">
        <f t="shared" si="79"/>
        <v>0</v>
      </c>
      <c r="BB73" s="505">
        <f t="shared" si="79"/>
        <v>0</v>
      </c>
      <c r="BC73" s="505">
        <f t="shared" si="79"/>
        <v>0</v>
      </c>
      <c r="BD73" s="505">
        <f t="shared" si="79"/>
        <v>0</v>
      </c>
      <c r="BE73" s="505">
        <f t="shared" si="79"/>
        <v>0</v>
      </c>
      <c r="BF73" s="505">
        <f t="shared" si="79"/>
        <v>0</v>
      </c>
      <c r="BG73" s="505">
        <f t="shared" si="79"/>
        <v>0</v>
      </c>
      <c r="BH73" s="505">
        <f t="shared" si="79"/>
        <v>0</v>
      </c>
      <c r="BI73" s="505">
        <f t="shared" si="79"/>
        <v>0</v>
      </c>
      <c r="BJ73" s="505">
        <f t="shared" si="79"/>
        <v>0</v>
      </c>
      <c r="BK73" s="506">
        <f t="shared" si="79"/>
        <v>0</v>
      </c>
      <c r="BL73" s="628"/>
      <c r="BM73" s="138"/>
      <c r="BN73" s="138"/>
      <c r="BO73" s="138"/>
      <c r="BP73" s="138"/>
      <c r="BQ73" s="138"/>
      <c r="BR73" s="138"/>
      <c r="BS73" s="138"/>
      <c r="BT73" s="138"/>
      <c r="BU73" s="138"/>
      <c r="BV73" s="138"/>
      <c r="BW73" s="138"/>
      <c r="BX73" s="138"/>
      <c r="BY73" s="138"/>
      <c r="BZ73" s="138"/>
      <c r="CA73" s="138"/>
      <c r="CB73" s="138"/>
      <c r="CC73" s="138"/>
      <c r="CD73" s="138"/>
      <c r="CE73" s="138"/>
      <c r="CF73" s="138"/>
      <c r="CG73" s="138"/>
      <c r="CH73" s="138"/>
      <c r="CI73" s="138"/>
      <c r="CJ73" s="138"/>
      <c r="CK73" s="138"/>
      <c r="CL73" s="138"/>
      <c r="CM73" s="138"/>
      <c r="CN73" s="138"/>
      <c r="CO73" s="138"/>
      <c r="CP73" s="138"/>
      <c r="CQ73" s="138"/>
      <c r="CR73" s="138"/>
      <c r="CS73" s="138"/>
    </row>
    <row r="74" spans="1:97" s="2" customFormat="1" x14ac:dyDescent="0.25">
      <c r="A74" s="138"/>
      <c r="B74" s="324"/>
      <c r="C74" s="606"/>
      <c r="D74" s="606"/>
      <c r="E74" s="606"/>
      <c r="F74" s="606"/>
      <c r="G74" s="606"/>
      <c r="H74" s="606"/>
      <c r="I74" s="606"/>
      <c r="J74" s="606"/>
      <c r="K74" s="606"/>
      <c r="L74" s="606"/>
      <c r="M74" s="606"/>
      <c r="N74" s="606"/>
      <c r="O74" s="606"/>
      <c r="P74" s="606"/>
      <c r="Q74" s="606"/>
      <c r="R74" s="606"/>
      <c r="S74" s="606"/>
      <c r="T74" s="606"/>
      <c r="U74" s="606"/>
      <c r="V74" s="606"/>
      <c r="W74" s="606"/>
      <c r="X74" s="606"/>
      <c r="Y74" s="606"/>
      <c r="Z74" s="606"/>
      <c r="AA74" s="606"/>
      <c r="AB74" s="606"/>
      <c r="AC74" s="606"/>
      <c r="AD74" s="606"/>
      <c r="AE74" s="606"/>
      <c r="AF74" s="606"/>
      <c r="AG74" s="606"/>
      <c r="AH74" s="606"/>
      <c r="AI74" s="606"/>
      <c r="AJ74" s="606"/>
      <c r="AK74" s="606"/>
      <c r="AL74" s="606"/>
      <c r="AM74" s="606"/>
      <c r="AN74" s="606"/>
      <c r="AO74" s="606"/>
      <c r="AP74" s="606"/>
      <c r="AQ74" s="606"/>
      <c r="AR74" s="606"/>
      <c r="AS74" s="606"/>
      <c r="AT74" s="606"/>
      <c r="AU74" s="606"/>
      <c r="AV74" s="606"/>
      <c r="AW74" s="606"/>
      <c r="AX74" s="606"/>
      <c r="AY74" s="606"/>
      <c r="AZ74" s="606"/>
      <c r="BA74" s="606"/>
      <c r="BB74" s="606"/>
      <c r="BC74" s="606"/>
      <c r="BD74" s="606"/>
      <c r="BE74" s="606"/>
      <c r="BF74" s="606"/>
      <c r="BG74" s="606"/>
      <c r="BH74" s="606"/>
      <c r="BI74" s="606"/>
      <c r="BJ74" s="606"/>
      <c r="BK74" s="607"/>
      <c r="BL74" s="622"/>
      <c r="BM74" s="138"/>
      <c r="BN74" s="138"/>
      <c r="BO74" s="138"/>
      <c r="BP74" s="138"/>
      <c r="BQ74" s="138"/>
      <c r="BR74" s="138"/>
      <c r="BS74" s="138"/>
      <c r="BT74" s="138"/>
      <c r="BU74" s="138"/>
      <c r="BV74" s="138"/>
      <c r="BW74" s="138"/>
      <c r="BX74" s="138"/>
      <c r="BY74" s="138"/>
      <c r="BZ74" s="138"/>
      <c r="CA74" s="138"/>
      <c r="CB74" s="138"/>
      <c r="CC74" s="138"/>
      <c r="CD74" s="138"/>
      <c r="CE74" s="138"/>
      <c r="CF74" s="138"/>
      <c r="CG74" s="138"/>
      <c r="CH74" s="138"/>
      <c r="CI74" s="138"/>
      <c r="CJ74" s="138"/>
      <c r="CK74" s="138"/>
      <c r="CL74" s="138"/>
      <c r="CM74" s="138"/>
      <c r="CN74" s="138"/>
      <c r="CO74" s="138"/>
      <c r="CP74" s="138"/>
      <c r="CQ74" s="138"/>
      <c r="CR74" s="138"/>
      <c r="CS74" s="138"/>
    </row>
    <row r="75" spans="1:97" s="2" customFormat="1" ht="30.95" customHeight="1" x14ac:dyDescent="0.25">
      <c r="A75" s="138"/>
      <c r="B75" s="1549" t="s">
        <v>351</v>
      </c>
      <c r="C75" s="1547" t="s">
        <v>315</v>
      </c>
      <c r="D75" s="1548"/>
      <c r="E75" s="1548"/>
      <c r="F75" s="1548"/>
      <c r="G75" s="1548"/>
      <c r="H75" s="1548"/>
      <c r="I75" s="1548"/>
      <c r="J75" s="1548"/>
      <c r="K75" s="1548"/>
      <c r="L75" s="1548"/>
      <c r="M75" s="1548"/>
      <c r="N75" s="1548"/>
      <c r="O75" s="1548"/>
      <c r="P75" s="1548"/>
      <c r="Q75" s="1548"/>
      <c r="R75" s="1548"/>
      <c r="S75" s="1548"/>
      <c r="T75" s="1548"/>
      <c r="U75" s="1548"/>
      <c r="V75" s="1548"/>
      <c r="W75" s="1548"/>
      <c r="X75" s="1548"/>
      <c r="Y75" s="1548"/>
      <c r="Z75" s="1548"/>
      <c r="AA75" s="1548"/>
      <c r="AB75" s="1548"/>
      <c r="AC75" s="1548"/>
      <c r="AD75" s="1548"/>
      <c r="AE75" s="1548"/>
      <c r="AF75" s="1548"/>
      <c r="AG75" s="1548"/>
      <c r="AH75" s="1548"/>
      <c r="AI75" s="1548"/>
      <c r="AJ75" s="1548"/>
      <c r="AK75" s="1548"/>
      <c r="AL75" s="1548"/>
      <c r="AM75" s="1548"/>
      <c r="AN75" s="1548"/>
      <c r="AO75" s="1548"/>
      <c r="AP75" s="1548"/>
      <c r="AQ75" s="1548"/>
      <c r="AR75" s="1548"/>
      <c r="AS75" s="1548"/>
      <c r="AT75" s="1548"/>
      <c r="AU75" s="1548"/>
      <c r="AV75" s="1548"/>
      <c r="AW75" s="1548"/>
      <c r="AX75" s="1548"/>
      <c r="AY75" s="1548"/>
      <c r="AZ75" s="1548"/>
      <c r="BA75" s="1548"/>
      <c r="BB75" s="1548"/>
      <c r="BC75" s="1548"/>
      <c r="BD75" s="1548"/>
      <c r="BE75" s="1548"/>
      <c r="BF75" s="1548"/>
      <c r="BG75" s="1548"/>
      <c r="BH75" s="1548"/>
      <c r="BI75" s="1548"/>
      <c r="BJ75" s="1548"/>
      <c r="BK75" s="1548"/>
      <c r="BL75" s="622"/>
      <c r="BM75" s="138"/>
      <c r="BN75" s="138"/>
      <c r="BO75" s="138"/>
      <c r="BP75" s="138"/>
      <c r="BQ75" s="138"/>
      <c r="BR75" s="138"/>
      <c r="BS75" s="138"/>
      <c r="BT75" s="138"/>
      <c r="BU75" s="138"/>
      <c r="BV75" s="138"/>
      <c r="BW75" s="138"/>
      <c r="BX75" s="138"/>
      <c r="BY75" s="138"/>
      <c r="BZ75" s="138"/>
      <c r="CA75" s="138"/>
      <c r="CB75" s="138"/>
      <c r="CC75" s="138"/>
      <c r="CD75" s="138"/>
      <c r="CE75" s="138"/>
      <c r="CF75" s="138"/>
      <c r="CG75" s="138"/>
      <c r="CH75" s="138"/>
      <c r="CI75" s="138"/>
      <c r="CJ75" s="138"/>
      <c r="CK75" s="138"/>
      <c r="CL75" s="138"/>
      <c r="CM75" s="138"/>
      <c r="CN75" s="138"/>
      <c r="CO75" s="138"/>
      <c r="CP75" s="138"/>
      <c r="CQ75" s="138"/>
      <c r="CR75" s="138"/>
      <c r="CS75" s="138"/>
    </row>
    <row r="76" spans="1:97" s="44" customFormat="1" ht="23.1" customHeight="1" x14ac:dyDescent="0.25">
      <c r="A76" s="138"/>
      <c r="B76" s="1550"/>
      <c r="C76" s="630">
        <v>0</v>
      </c>
      <c r="D76" s="631">
        <v>1</v>
      </c>
      <c r="E76" s="632">
        <v>2</v>
      </c>
      <c r="F76" s="632">
        <v>3</v>
      </c>
      <c r="G76" s="632">
        <v>4</v>
      </c>
      <c r="H76" s="632">
        <v>5</v>
      </c>
      <c r="I76" s="632">
        <v>6</v>
      </c>
      <c r="J76" s="632">
        <v>7</v>
      </c>
      <c r="K76" s="632">
        <v>8</v>
      </c>
      <c r="L76" s="632">
        <v>9</v>
      </c>
      <c r="M76" s="632">
        <v>10</v>
      </c>
      <c r="N76" s="632">
        <v>11</v>
      </c>
      <c r="O76" s="633">
        <v>12</v>
      </c>
      <c r="P76" s="632">
        <v>13</v>
      </c>
      <c r="Q76" s="632">
        <v>14</v>
      </c>
      <c r="R76" s="632">
        <v>15</v>
      </c>
      <c r="S76" s="632">
        <v>16</v>
      </c>
      <c r="T76" s="632">
        <v>17</v>
      </c>
      <c r="U76" s="632">
        <v>18</v>
      </c>
      <c r="V76" s="632">
        <v>19</v>
      </c>
      <c r="W76" s="632">
        <v>20</v>
      </c>
      <c r="X76" s="632">
        <v>21</v>
      </c>
      <c r="Y76" s="632">
        <v>22</v>
      </c>
      <c r="Z76" s="632">
        <v>23</v>
      </c>
      <c r="AA76" s="634">
        <v>24</v>
      </c>
      <c r="AB76" s="632">
        <v>25</v>
      </c>
      <c r="AC76" s="632">
        <v>26</v>
      </c>
      <c r="AD76" s="632">
        <v>27</v>
      </c>
      <c r="AE76" s="632">
        <v>28</v>
      </c>
      <c r="AF76" s="632">
        <v>29</v>
      </c>
      <c r="AG76" s="632">
        <v>30</v>
      </c>
      <c r="AH76" s="632">
        <v>31</v>
      </c>
      <c r="AI76" s="632">
        <v>32</v>
      </c>
      <c r="AJ76" s="632">
        <v>33</v>
      </c>
      <c r="AK76" s="632">
        <v>34</v>
      </c>
      <c r="AL76" s="632">
        <v>35</v>
      </c>
      <c r="AM76" s="633">
        <v>36</v>
      </c>
      <c r="AN76" s="632">
        <v>37</v>
      </c>
      <c r="AO76" s="632">
        <v>38</v>
      </c>
      <c r="AP76" s="632">
        <v>39</v>
      </c>
      <c r="AQ76" s="632">
        <v>40</v>
      </c>
      <c r="AR76" s="632">
        <v>41</v>
      </c>
      <c r="AS76" s="632">
        <v>42</v>
      </c>
      <c r="AT76" s="632">
        <v>43</v>
      </c>
      <c r="AU76" s="632">
        <v>44</v>
      </c>
      <c r="AV76" s="632">
        <v>45</v>
      </c>
      <c r="AW76" s="632">
        <v>46</v>
      </c>
      <c r="AX76" s="632">
        <v>47</v>
      </c>
      <c r="AY76" s="633">
        <v>48</v>
      </c>
      <c r="AZ76" s="632">
        <v>49</v>
      </c>
      <c r="BA76" s="632">
        <v>50</v>
      </c>
      <c r="BB76" s="632">
        <v>51</v>
      </c>
      <c r="BC76" s="632">
        <v>52</v>
      </c>
      <c r="BD76" s="632">
        <v>53</v>
      </c>
      <c r="BE76" s="632">
        <v>54</v>
      </c>
      <c r="BF76" s="632">
        <v>55</v>
      </c>
      <c r="BG76" s="632">
        <v>56</v>
      </c>
      <c r="BH76" s="632">
        <v>57</v>
      </c>
      <c r="BI76" s="632">
        <v>58</v>
      </c>
      <c r="BJ76" s="632">
        <v>59</v>
      </c>
      <c r="BK76" s="634">
        <v>60</v>
      </c>
      <c r="BL76" s="622"/>
      <c r="BM76" s="138"/>
      <c r="BN76" s="138"/>
      <c r="BO76" s="138"/>
      <c r="BP76" s="138"/>
      <c r="BQ76" s="138"/>
      <c r="BR76" s="138"/>
      <c r="BS76" s="138"/>
      <c r="BT76" s="138"/>
      <c r="BU76" s="138"/>
      <c r="BV76" s="138"/>
      <c r="BW76" s="138"/>
      <c r="BX76" s="138"/>
      <c r="BY76" s="138"/>
      <c r="BZ76" s="138"/>
      <c r="CA76" s="138"/>
      <c r="CB76" s="138"/>
      <c r="CC76" s="138"/>
      <c r="CD76" s="138"/>
      <c r="CE76" s="138"/>
      <c r="CF76" s="138"/>
      <c r="CG76" s="138"/>
      <c r="CH76" s="138"/>
      <c r="CI76" s="138"/>
      <c r="CJ76" s="138"/>
      <c r="CK76" s="138"/>
      <c r="CL76" s="138"/>
      <c r="CM76" s="138"/>
      <c r="CN76" s="138"/>
      <c r="CO76" s="138"/>
      <c r="CP76" s="138"/>
      <c r="CQ76" s="138"/>
      <c r="CR76" s="138"/>
      <c r="CS76" s="138"/>
    </row>
    <row r="77" spans="1:97" s="2" customFormat="1" ht="33.950000000000003" customHeight="1" x14ac:dyDescent="0.25">
      <c r="A77" s="138"/>
      <c r="B77" s="635" t="s">
        <v>345</v>
      </c>
      <c r="C77" s="513">
        <f t="shared" ref="C77:AH77" si="80">IF(AND(C76&gt;=(inicio_p2),C76&lt;final_p2),IF(AND(C76&gt;=(inicio_p2),C76&lt;=inicio_p2+carencia_p2),imp_p2,B77-C81),0)</f>
        <v>0</v>
      </c>
      <c r="D77" s="489">
        <f t="shared" si="80"/>
        <v>0</v>
      </c>
      <c r="E77" s="489">
        <f t="shared" si="80"/>
        <v>0</v>
      </c>
      <c r="F77" s="489">
        <f t="shared" si="80"/>
        <v>0</v>
      </c>
      <c r="G77" s="489">
        <f t="shared" si="80"/>
        <v>0</v>
      </c>
      <c r="H77" s="489">
        <f t="shared" si="80"/>
        <v>0</v>
      </c>
      <c r="I77" s="489">
        <f t="shared" si="80"/>
        <v>0</v>
      </c>
      <c r="J77" s="489">
        <f t="shared" si="80"/>
        <v>0</v>
      </c>
      <c r="K77" s="489">
        <f t="shared" si="80"/>
        <v>0</v>
      </c>
      <c r="L77" s="489">
        <f t="shared" si="80"/>
        <v>0</v>
      </c>
      <c r="M77" s="489">
        <f t="shared" si="80"/>
        <v>0</v>
      </c>
      <c r="N77" s="489">
        <f t="shared" si="80"/>
        <v>0</v>
      </c>
      <c r="O77" s="566">
        <f t="shared" si="80"/>
        <v>0</v>
      </c>
      <c r="P77" s="489">
        <f t="shared" si="80"/>
        <v>0</v>
      </c>
      <c r="Q77" s="489">
        <f t="shared" si="80"/>
        <v>0</v>
      </c>
      <c r="R77" s="489">
        <f t="shared" si="80"/>
        <v>0</v>
      </c>
      <c r="S77" s="489">
        <f t="shared" si="80"/>
        <v>0</v>
      </c>
      <c r="T77" s="489">
        <f t="shared" si="80"/>
        <v>0</v>
      </c>
      <c r="U77" s="489">
        <f t="shared" si="80"/>
        <v>0</v>
      </c>
      <c r="V77" s="489">
        <f t="shared" si="80"/>
        <v>0</v>
      </c>
      <c r="W77" s="489">
        <f t="shared" si="80"/>
        <v>0</v>
      </c>
      <c r="X77" s="489">
        <f t="shared" si="80"/>
        <v>0</v>
      </c>
      <c r="Y77" s="489">
        <f t="shared" si="80"/>
        <v>0</v>
      </c>
      <c r="Z77" s="489">
        <f t="shared" si="80"/>
        <v>0</v>
      </c>
      <c r="AA77" s="490">
        <f t="shared" si="80"/>
        <v>0</v>
      </c>
      <c r="AB77" s="489">
        <f t="shared" si="80"/>
        <v>0</v>
      </c>
      <c r="AC77" s="489">
        <f t="shared" si="80"/>
        <v>0</v>
      </c>
      <c r="AD77" s="489">
        <f t="shared" si="80"/>
        <v>0</v>
      </c>
      <c r="AE77" s="489">
        <f t="shared" si="80"/>
        <v>0</v>
      </c>
      <c r="AF77" s="489">
        <f t="shared" si="80"/>
        <v>0</v>
      </c>
      <c r="AG77" s="489">
        <f t="shared" si="80"/>
        <v>0</v>
      </c>
      <c r="AH77" s="489">
        <f t="shared" si="80"/>
        <v>0</v>
      </c>
      <c r="AI77" s="489">
        <f t="shared" ref="AI77:BN77" si="81">IF(AND(AI76&gt;=(inicio_p2),AI76&lt;final_p2),IF(AND(AI76&gt;=(inicio_p2),AI76&lt;=inicio_p2+carencia_p2),imp_p2,AH77-AI81),0)</f>
        <v>0</v>
      </c>
      <c r="AJ77" s="489">
        <f t="shared" si="81"/>
        <v>0</v>
      </c>
      <c r="AK77" s="489">
        <f t="shared" si="81"/>
        <v>0</v>
      </c>
      <c r="AL77" s="489">
        <f t="shared" si="81"/>
        <v>0</v>
      </c>
      <c r="AM77" s="566">
        <f t="shared" si="81"/>
        <v>0</v>
      </c>
      <c r="AN77" s="489">
        <f t="shared" si="81"/>
        <v>0</v>
      </c>
      <c r="AO77" s="489">
        <f t="shared" si="81"/>
        <v>0</v>
      </c>
      <c r="AP77" s="489">
        <f t="shared" si="81"/>
        <v>0</v>
      </c>
      <c r="AQ77" s="489">
        <f t="shared" si="81"/>
        <v>0</v>
      </c>
      <c r="AR77" s="489">
        <f t="shared" si="81"/>
        <v>0</v>
      </c>
      <c r="AS77" s="489">
        <f t="shared" si="81"/>
        <v>0</v>
      </c>
      <c r="AT77" s="489">
        <f t="shared" si="81"/>
        <v>0</v>
      </c>
      <c r="AU77" s="489">
        <f t="shared" si="81"/>
        <v>0</v>
      </c>
      <c r="AV77" s="489">
        <f t="shared" si="81"/>
        <v>0</v>
      </c>
      <c r="AW77" s="489">
        <f t="shared" si="81"/>
        <v>0</v>
      </c>
      <c r="AX77" s="489">
        <f t="shared" si="81"/>
        <v>0</v>
      </c>
      <c r="AY77" s="489">
        <f t="shared" si="81"/>
        <v>0</v>
      </c>
      <c r="AZ77" s="565">
        <f t="shared" si="81"/>
        <v>0</v>
      </c>
      <c r="BA77" s="489">
        <f t="shared" si="81"/>
        <v>0</v>
      </c>
      <c r="BB77" s="489">
        <f t="shared" si="81"/>
        <v>0</v>
      </c>
      <c r="BC77" s="489">
        <f t="shared" si="81"/>
        <v>0</v>
      </c>
      <c r="BD77" s="489">
        <f t="shared" si="81"/>
        <v>0</v>
      </c>
      <c r="BE77" s="489">
        <f t="shared" si="81"/>
        <v>0</v>
      </c>
      <c r="BF77" s="489">
        <f t="shared" si="81"/>
        <v>0</v>
      </c>
      <c r="BG77" s="489">
        <f t="shared" si="81"/>
        <v>0</v>
      </c>
      <c r="BH77" s="489">
        <f t="shared" si="81"/>
        <v>0</v>
      </c>
      <c r="BI77" s="489">
        <f t="shared" si="81"/>
        <v>0</v>
      </c>
      <c r="BJ77" s="489">
        <f t="shared" si="81"/>
        <v>0</v>
      </c>
      <c r="BK77" s="490">
        <f t="shared" si="81"/>
        <v>0</v>
      </c>
      <c r="BL77" s="622"/>
      <c r="BM77" s="138"/>
      <c r="BN77" s="138"/>
      <c r="BO77" s="138"/>
      <c r="BP77" s="138"/>
      <c r="BQ77" s="138"/>
      <c r="BR77" s="138"/>
      <c r="BS77" s="138"/>
      <c r="BT77" s="138"/>
      <c r="BU77" s="138"/>
      <c r="BV77" s="138"/>
      <c r="BW77" s="138"/>
      <c r="BX77" s="138"/>
      <c r="BY77" s="138"/>
      <c r="BZ77" s="138"/>
      <c r="CA77" s="138"/>
      <c r="CB77" s="138"/>
      <c r="CC77" s="138"/>
      <c r="CD77" s="138"/>
      <c r="CE77" s="138"/>
      <c r="CF77" s="138"/>
      <c r="CG77" s="138"/>
      <c r="CH77" s="138"/>
      <c r="CI77" s="138"/>
      <c r="CJ77" s="138"/>
      <c r="CK77" s="138"/>
      <c r="CL77" s="138"/>
      <c r="CM77" s="138"/>
      <c r="CN77" s="138"/>
      <c r="CO77" s="138"/>
      <c r="CP77" s="138"/>
      <c r="CQ77" s="138"/>
      <c r="CR77" s="138"/>
      <c r="CS77" s="138"/>
    </row>
    <row r="78" spans="1:97" s="45" customFormat="1" ht="17.100000000000001" customHeight="1" x14ac:dyDescent="0.25">
      <c r="A78" s="138"/>
      <c r="B78" s="636" t="s">
        <v>346</v>
      </c>
      <c r="C78" s="637">
        <f t="shared" ref="C78:AH78" si="82">IF(C76&gt;=inicio_p2,SUM(D81:O81),0)</f>
        <v>0</v>
      </c>
      <c r="D78" s="624">
        <f t="shared" si="82"/>
        <v>0</v>
      </c>
      <c r="E78" s="624">
        <f t="shared" si="82"/>
        <v>0</v>
      </c>
      <c r="F78" s="624">
        <f t="shared" si="82"/>
        <v>0</v>
      </c>
      <c r="G78" s="624">
        <f t="shared" si="82"/>
        <v>0</v>
      </c>
      <c r="H78" s="624">
        <f t="shared" si="82"/>
        <v>0</v>
      </c>
      <c r="I78" s="624">
        <f t="shared" si="82"/>
        <v>0</v>
      </c>
      <c r="J78" s="624">
        <f t="shared" si="82"/>
        <v>0</v>
      </c>
      <c r="K78" s="624">
        <f t="shared" si="82"/>
        <v>0</v>
      </c>
      <c r="L78" s="624">
        <f t="shared" si="82"/>
        <v>0</v>
      </c>
      <c r="M78" s="624">
        <f t="shared" si="82"/>
        <v>0</v>
      </c>
      <c r="N78" s="624">
        <f t="shared" si="82"/>
        <v>0</v>
      </c>
      <c r="O78" s="638">
        <f t="shared" si="82"/>
        <v>0</v>
      </c>
      <c r="P78" s="624">
        <f t="shared" si="82"/>
        <v>0</v>
      </c>
      <c r="Q78" s="624">
        <f t="shared" si="82"/>
        <v>0</v>
      </c>
      <c r="R78" s="624">
        <f t="shared" si="82"/>
        <v>0</v>
      </c>
      <c r="S78" s="624">
        <f t="shared" si="82"/>
        <v>0</v>
      </c>
      <c r="T78" s="624">
        <f t="shared" si="82"/>
        <v>0</v>
      </c>
      <c r="U78" s="624">
        <f t="shared" si="82"/>
        <v>0</v>
      </c>
      <c r="V78" s="624">
        <f t="shared" si="82"/>
        <v>0</v>
      </c>
      <c r="W78" s="624">
        <f t="shared" si="82"/>
        <v>0</v>
      </c>
      <c r="X78" s="624">
        <f t="shared" si="82"/>
        <v>0</v>
      </c>
      <c r="Y78" s="624">
        <f t="shared" si="82"/>
        <v>0</v>
      </c>
      <c r="Z78" s="624">
        <f t="shared" si="82"/>
        <v>0</v>
      </c>
      <c r="AA78" s="626">
        <f t="shared" si="82"/>
        <v>0</v>
      </c>
      <c r="AB78" s="624">
        <f t="shared" si="82"/>
        <v>0</v>
      </c>
      <c r="AC78" s="624">
        <f t="shared" si="82"/>
        <v>0</v>
      </c>
      <c r="AD78" s="624">
        <f t="shared" si="82"/>
        <v>0</v>
      </c>
      <c r="AE78" s="624">
        <f t="shared" si="82"/>
        <v>0</v>
      </c>
      <c r="AF78" s="624">
        <f t="shared" si="82"/>
        <v>0</v>
      </c>
      <c r="AG78" s="624">
        <f t="shared" si="82"/>
        <v>0</v>
      </c>
      <c r="AH78" s="624">
        <f t="shared" si="82"/>
        <v>0</v>
      </c>
      <c r="AI78" s="624">
        <f t="shared" ref="AI78:BN78" si="83">IF(AI76&gt;=inicio_p2,SUM(AJ81:AU81),0)</f>
        <v>0</v>
      </c>
      <c r="AJ78" s="624">
        <f t="shared" si="83"/>
        <v>0</v>
      </c>
      <c r="AK78" s="624">
        <f t="shared" si="83"/>
        <v>0</v>
      </c>
      <c r="AL78" s="624">
        <f t="shared" si="83"/>
        <v>0</v>
      </c>
      <c r="AM78" s="638">
        <f t="shared" si="83"/>
        <v>0</v>
      </c>
      <c r="AN78" s="624">
        <f t="shared" si="83"/>
        <v>0</v>
      </c>
      <c r="AO78" s="624">
        <f t="shared" si="83"/>
        <v>0</v>
      </c>
      <c r="AP78" s="624">
        <f t="shared" si="83"/>
        <v>0</v>
      </c>
      <c r="AQ78" s="624">
        <f t="shared" si="83"/>
        <v>0</v>
      </c>
      <c r="AR78" s="624">
        <f t="shared" si="83"/>
        <v>0</v>
      </c>
      <c r="AS78" s="624">
        <f t="shared" si="83"/>
        <v>0</v>
      </c>
      <c r="AT78" s="624">
        <f t="shared" si="83"/>
        <v>0</v>
      </c>
      <c r="AU78" s="624">
        <f t="shared" si="83"/>
        <v>0</v>
      </c>
      <c r="AV78" s="624">
        <f t="shared" si="83"/>
        <v>0</v>
      </c>
      <c r="AW78" s="624">
        <f t="shared" si="83"/>
        <v>0</v>
      </c>
      <c r="AX78" s="624">
        <f t="shared" si="83"/>
        <v>0</v>
      </c>
      <c r="AY78" s="624">
        <f t="shared" si="83"/>
        <v>0</v>
      </c>
      <c r="AZ78" s="625">
        <f t="shared" si="83"/>
        <v>0</v>
      </c>
      <c r="BA78" s="624">
        <f t="shared" si="83"/>
        <v>0</v>
      </c>
      <c r="BB78" s="624">
        <f t="shared" si="83"/>
        <v>0</v>
      </c>
      <c r="BC78" s="624">
        <f t="shared" si="83"/>
        <v>0</v>
      </c>
      <c r="BD78" s="624">
        <f t="shared" si="83"/>
        <v>0</v>
      </c>
      <c r="BE78" s="624">
        <f t="shared" si="83"/>
        <v>0</v>
      </c>
      <c r="BF78" s="624">
        <f t="shared" si="83"/>
        <v>0</v>
      </c>
      <c r="BG78" s="624">
        <f t="shared" si="83"/>
        <v>0</v>
      </c>
      <c r="BH78" s="624">
        <f t="shared" si="83"/>
        <v>0</v>
      </c>
      <c r="BI78" s="624">
        <f t="shared" si="83"/>
        <v>0</v>
      </c>
      <c r="BJ78" s="624">
        <f t="shared" si="83"/>
        <v>0</v>
      </c>
      <c r="BK78" s="626">
        <f t="shared" si="83"/>
        <v>0</v>
      </c>
      <c r="BL78" s="138"/>
      <c r="BM78" s="138"/>
      <c r="BN78" s="138"/>
      <c r="BO78" s="138"/>
      <c r="BP78" s="138"/>
      <c r="BQ78" s="138"/>
      <c r="BR78" s="138"/>
      <c r="BS78" s="138"/>
      <c r="BT78" s="138"/>
      <c r="BU78" s="138"/>
      <c r="BV78" s="138"/>
      <c r="BW78" s="138"/>
      <c r="BX78" s="138"/>
      <c r="BY78" s="138"/>
      <c r="BZ78" s="138"/>
      <c r="CA78" s="138"/>
      <c r="CB78" s="138"/>
      <c r="CC78" s="138"/>
      <c r="CD78" s="138"/>
      <c r="CE78" s="138"/>
      <c r="CF78" s="138"/>
      <c r="CG78" s="138"/>
      <c r="CH78" s="138"/>
      <c r="CI78" s="138"/>
      <c r="CJ78" s="138"/>
      <c r="CK78" s="138"/>
      <c r="CL78" s="138"/>
      <c r="CM78" s="138"/>
      <c r="CN78" s="138"/>
      <c r="CO78" s="138"/>
      <c r="CP78" s="138"/>
      <c r="CQ78" s="138"/>
      <c r="CR78" s="138"/>
      <c r="CS78" s="138"/>
    </row>
    <row r="79" spans="1:97" s="45" customFormat="1" ht="17.100000000000001" customHeight="1" x14ac:dyDescent="0.25">
      <c r="A79" s="138"/>
      <c r="B79" s="636" t="s">
        <v>347</v>
      </c>
      <c r="C79" s="637">
        <f t="shared" ref="C79:AH79" si="84">C77-C78</f>
        <v>0</v>
      </c>
      <c r="D79" s="624">
        <f t="shared" si="84"/>
        <v>0</v>
      </c>
      <c r="E79" s="624">
        <f t="shared" si="84"/>
        <v>0</v>
      </c>
      <c r="F79" s="624">
        <f t="shared" si="84"/>
        <v>0</v>
      </c>
      <c r="G79" s="624">
        <f t="shared" si="84"/>
        <v>0</v>
      </c>
      <c r="H79" s="624">
        <f t="shared" si="84"/>
        <v>0</v>
      </c>
      <c r="I79" s="624">
        <f t="shared" si="84"/>
        <v>0</v>
      </c>
      <c r="J79" s="624">
        <f t="shared" si="84"/>
        <v>0</v>
      </c>
      <c r="K79" s="624">
        <f t="shared" si="84"/>
        <v>0</v>
      </c>
      <c r="L79" s="624">
        <f t="shared" si="84"/>
        <v>0</v>
      </c>
      <c r="M79" s="624">
        <f t="shared" si="84"/>
        <v>0</v>
      </c>
      <c r="N79" s="624">
        <f t="shared" si="84"/>
        <v>0</v>
      </c>
      <c r="O79" s="638">
        <f t="shared" si="84"/>
        <v>0</v>
      </c>
      <c r="P79" s="624">
        <f t="shared" si="84"/>
        <v>0</v>
      </c>
      <c r="Q79" s="624">
        <f t="shared" si="84"/>
        <v>0</v>
      </c>
      <c r="R79" s="624">
        <f t="shared" si="84"/>
        <v>0</v>
      </c>
      <c r="S79" s="624">
        <f t="shared" si="84"/>
        <v>0</v>
      </c>
      <c r="T79" s="624">
        <f t="shared" si="84"/>
        <v>0</v>
      </c>
      <c r="U79" s="624">
        <f t="shared" si="84"/>
        <v>0</v>
      </c>
      <c r="V79" s="624">
        <f t="shared" si="84"/>
        <v>0</v>
      </c>
      <c r="W79" s="624">
        <f t="shared" si="84"/>
        <v>0</v>
      </c>
      <c r="X79" s="624">
        <f t="shared" si="84"/>
        <v>0</v>
      </c>
      <c r="Y79" s="624">
        <f t="shared" si="84"/>
        <v>0</v>
      </c>
      <c r="Z79" s="624">
        <f t="shared" si="84"/>
        <v>0</v>
      </c>
      <c r="AA79" s="626">
        <f t="shared" si="84"/>
        <v>0</v>
      </c>
      <c r="AB79" s="624">
        <f t="shared" si="84"/>
        <v>0</v>
      </c>
      <c r="AC79" s="624">
        <f t="shared" si="84"/>
        <v>0</v>
      </c>
      <c r="AD79" s="624">
        <f t="shared" si="84"/>
        <v>0</v>
      </c>
      <c r="AE79" s="624">
        <f t="shared" si="84"/>
        <v>0</v>
      </c>
      <c r="AF79" s="624">
        <f t="shared" si="84"/>
        <v>0</v>
      </c>
      <c r="AG79" s="624">
        <f t="shared" si="84"/>
        <v>0</v>
      </c>
      <c r="AH79" s="624">
        <f t="shared" si="84"/>
        <v>0</v>
      </c>
      <c r="AI79" s="624">
        <f t="shared" ref="AI79:BN79" si="85">AI77-AI78</f>
        <v>0</v>
      </c>
      <c r="AJ79" s="624">
        <f t="shared" si="85"/>
        <v>0</v>
      </c>
      <c r="AK79" s="624">
        <f t="shared" si="85"/>
        <v>0</v>
      </c>
      <c r="AL79" s="624">
        <f t="shared" si="85"/>
        <v>0</v>
      </c>
      <c r="AM79" s="638">
        <f t="shared" si="85"/>
        <v>0</v>
      </c>
      <c r="AN79" s="624">
        <f t="shared" si="85"/>
        <v>0</v>
      </c>
      <c r="AO79" s="624">
        <f t="shared" si="85"/>
        <v>0</v>
      </c>
      <c r="AP79" s="624">
        <f t="shared" si="85"/>
        <v>0</v>
      </c>
      <c r="AQ79" s="624">
        <f t="shared" si="85"/>
        <v>0</v>
      </c>
      <c r="AR79" s="624">
        <f t="shared" si="85"/>
        <v>0</v>
      </c>
      <c r="AS79" s="624">
        <f t="shared" si="85"/>
        <v>0</v>
      </c>
      <c r="AT79" s="624">
        <f t="shared" si="85"/>
        <v>0</v>
      </c>
      <c r="AU79" s="624">
        <f t="shared" si="85"/>
        <v>0</v>
      </c>
      <c r="AV79" s="624">
        <f t="shared" si="85"/>
        <v>0</v>
      </c>
      <c r="AW79" s="624">
        <f t="shared" si="85"/>
        <v>0</v>
      </c>
      <c r="AX79" s="624">
        <f t="shared" si="85"/>
        <v>0</v>
      </c>
      <c r="AY79" s="624">
        <f t="shared" si="85"/>
        <v>0</v>
      </c>
      <c r="AZ79" s="625">
        <f t="shared" si="85"/>
        <v>0</v>
      </c>
      <c r="BA79" s="624">
        <f t="shared" si="85"/>
        <v>0</v>
      </c>
      <c r="BB79" s="624">
        <f t="shared" si="85"/>
        <v>0</v>
      </c>
      <c r="BC79" s="624">
        <f t="shared" si="85"/>
        <v>0</v>
      </c>
      <c r="BD79" s="624">
        <f t="shared" si="85"/>
        <v>0</v>
      </c>
      <c r="BE79" s="624">
        <f t="shared" si="85"/>
        <v>0</v>
      </c>
      <c r="BF79" s="624">
        <f t="shared" si="85"/>
        <v>0</v>
      </c>
      <c r="BG79" s="624">
        <f t="shared" si="85"/>
        <v>0</v>
      </c>
      <c r="BH79" s="624">
        <f t="shared" si="85"/>
        <v>0</v>
      </c>
      <c r="BI79" s="624">
        <f t="shared" si="85"/>
        <v>0</v>
      </c>
      <c r="BJ79" s="624">
        <f t="shared" si="85"/>
        <v>0</v>
      </c>
      <c r="BK79" s="626">
        <f t="shared" si="85"/>
        <v>0</v>
      </c>
      <c r="BL79" s="138"/>
      <c r="BM79" s="138"/>
      <c r="BN79" s="138"/>
      <c r="BO79" s="138"/>
      <c r="BP79" s="138"/>
      <c r="BQ79" s="138"/>
      <c r="BR79" s="138"/>
      <c r="BS79" s="138"/>
      <c r="BT79" s="138"/>
      <c r="BU79" s="138"/>
      <c r="BV79" s="138"/>
      <c r="BW79" s="138"/>
      <c r="BX79" s="138"/>
      <c r="BY79" s="138"/>
      <c r="BZ79" s="138"/>
      <c r="CA79" s="138"/>
      <c r="CB79" s="138"/>
      <c r="CC79" s="138"/>
      <c r="CD79" s="138"/>
      <c r="CE79" s="138"/>
      <c r="CF79" s="138"/>
      <c r="CG79" s="138"/>
      <c r="CH79" s="138"/>
      <c r="CI79" s="138"/>
      <c r="CJ79" s="138"/>
      <c r="CK79" s="138"/>
      <c r="CL79" s="138"/>
      <c r="CM79" s="138"/>
      <c r="CN79" s="138"/>
      <c r="CO79" s="138"/>
      <c r="CP79" s="138"/>
      <c r="CQ79" s="138"/>
      <c r="CR79" s="138"/>
      <c r="CS79" s="138"/>
    </row>
    <row r="80" spans="1:97" s="2" customFormat="1" ht="17.100000000000001" customHeight="1" x14ac:dyDescent="0.25">
      <c r="A80" s="138"/>
      <c r="B80" s="639" t="s">
        <v>348</v>
      </c>
      <c r="C80" s="637">
        <f t="shared" ref="C80:AH80" si="86">IF(AND(C76&gt;(inicio_p2+carencia_p2),C76&lt;=(final_p2)),PMT(interes_p2/12,meses_amortiz_p2,-imp_p2),0)</f>
        <v>0</v>
      </c>
      <c r="D80" s="497">
        <f t="shared" si="86"/>
        <v>0</v>
      </c>
      <c r="E80" s="497">
        <f t="shared" si="86"/>
        <v>0</v>
      </c>
      <c r="F80" s="497">
        <f t="shared" si="86"/>
        <v>0</v>
      </c>
      <c r="G80" s="497">
        <f t="shared" si="86"/>
        <v>0</v>
      </c>
      <c r="H80" s="497">
        <f t="shared" si="86"/>
        <v>0</v>
      </c>
      <c r="I80" s="497">
        <f t="shared" si="86"/>
        <v>0</v>
      </c>
      <c r="J80" s="497">
        <f t="shared" si="86"/>
        <v>0</v>
      </c>
      <c r="K80" s="497">
        <f t="shared" si="86"/>
        <v>0</v>
      </c>
      <c r="L80" s="497">
        <f t="shared" si="86"/>
        <v>0</v>
      </c>
      <c r="M80" s="497">
        <f t="shared" si="86"/>
        <v>0</v>
      </c>
      <c r="N80" s="497">
        <f t="shared" si="86"/>
        <v>0</v>
      </c>
      <c r="O80" s="562">
        <f t="shared" si="86"/>
        <v>0</v>
      </c>
      <c r="P80" s="497">
        <f t="shared" si="86"/>
        <v>0</v>
      </c>
      <c r="Q80" s="497">
        <f t="shared" si="86"/>
        <v>0</v>
      </c>
      <c r="R80" s="497">
        <f t="shared" si="86"/>
        <v>0</v>
      </c>
      <c r="S80" s="497">
        <f t="shared" si="86"/>
        <v>0</v>
      </c>
      <c r="T80" s="497">
        <f t="shared" si="86"/>
        <v>0</v>
      </c>
      <c r="U80" s="497">
        <f t="shared" si="86"/>
        <v>0</v>
      </c>
      <c r="V80" s="497">
        <f t="shared" si="86"/>
        <v>0</v>
      </c>
      <c r="W80" s="497">
        <f t="shared" si="86"/>
        <v>0</v>
      </c>
      <c r="X80" s="497">
        <f t="shared" si="86"/>
        <v>0</v>
      </c>
      <c r="Y80" s="497">
        <f t="shared" si="86"/>
        <v>0</v>
      </c>
      <c r="Z80" s="497">
        <f t="shared" si="86"/>
        <v>0</v>
      </c>
      <c r="AA80" s="498">
        <f t="shared" si="86"/>
        <v>0</v>
      </c>
      <c r="AB80" s="497">
        <f t="shared" si="86"/>
        <v>0</v>
      </c>
      <c r="AC80" s="497">
        <f t="shared" si="86"/>
        <v>0</v>
      </c>
      <c r="AD80" s="497">
        <f t="shared" si="86"/>
        <v>0</v>
      </c>
      <c r="AE80" s="497">
        <f t="shared" si="86"/>
        <v>0</v>
      </c>
      <c r="AF80" s="497">
        <f t="shared" si="86"/>
        <v>0</v>
      </c>
      <c r="AG80" s="497">
        <f t="shared" si="86"/>
        <v>0</v>
      </c>
      <c r="AH80" s="497">
        <f t="shared" si="86"/>
        <v>0</v>
      </c>
      <c r="AI80" s="497">
        <f t="shared" ref="AI80:BK80" si="87">IF(AND(AI76&gt;(inicio_p2+carencia_p2),AI76&lt;=(final_p2)),PMT(interes_p2/12,meses_amortiz_p2,-imp_p2),0)</f>
        <v>0</v>
      </c>
      <c r="AJ80" s="497">
        <f t="shared" si="87"/>
        <v>0</v>
      </c>
      <c r="AK80" s="497">
        <f t="shared" si="87"/>
        <v>0</v>
      </c>
      <c r="AL80" s="497">
        <f t="shared" si="87"/>
        <v>0</v>
      </c>
      <c r="AM80" s="562">
        <f t="shared" si="87"/>
        <v>0</v>
      </c>
      <c r="AN80" s="497">
        <f t="shared" si="87"/>
        <v>0</v>
      </c>
      <c r="AO80" s="497">
        <f t="shared" si="87"/>
        <v>0</v>
      </c>
      <c r="AP80" s="497">
        <f t="shared" si="87"/>
        <v>0</v>
      </c>
      <c r="AQ80" s="497">
        <f t="shared" si="87"/>
        <v>0</v>
      </c>
      <c r="AR80" s="497">
        <f t="shared" si="87"/>
        <v>0</v>
      </c>
      <c r="AS80" s="497">
        <f t="shared" si="87"/>
        <v>0</v>
      </c>
      <c r="AT80" s="497">
        <f t="shared" si="87"/>
        <v>0</v>
      </c>
      <c r="AU80" s="497">
        <f t="shared" si="87"/>
        <v>0</v>
      </c>
      <c r="AV80" s="497">
        <f t="shared" si="87"/>
        <v>0</v>
      </c>
      <c r="AW80" s="497">
        <f t="shared" si="87"/>
        <v>0</v>
      </c>
      <c r="AX80" s="497">
        <f t="shared" si="87"/>
        <v>0</v>
      </c>
      <c r="AY80" s="497">
        <f t="shared" si="87"/>
        <v>0</v>
      </c>
      <c r="AZ80" s="561">
        <f t="shared" si="87"/>
        <v>0</v>
      </c>
      <c r="BA80" s="497">
        <f t="shared" si="87"/>
        <v>0</v>
      </c>
      <c r="BB80" s="497">
        <f t="shared" si="87"/>
        <v>0</v>
      </c>
      <c r="BC80" s="497">
        <f t="shared" si="87"/>
        <v>0</v>
      </c>
      <c r="BD80" s="497">
        <f t="shared" si="87"/>
        <v>0</v>
      </c>
      <c r="BE80" s="497">
        <f t="shared" si="87"/>
        <v>0</v>
      </c>
      <c r="BF80" s="497">
        <f t="shared" si="87"/>
        <v>0</v>
      </c>
      <c r="BG80" s="497">
        <f t="shared" si="87"/>
        <v>0</v>
      </c>
      <c r="BH80" s="497">
        <f t="shared" si="87"/>
        <v>0</v>
      </c>
      <c r="BI80" s="497">
        <f t="shared" si="87"/>
        <v>0</v>
      </c>
      <c r="BJ80" s="497">
        <f t="shared" si="87"/>
        <v>0</v>
      </c>
      <c r="BK80" s="498">
        <f t="shared" si="87"/>
        <v>0</v>
      </c>
      <c r="BL80" s="622"/>
      <c r="BM80" s="138"/>
      <c r="BN80" s="138"/>
      <c r="BO80" s="138"/>
      <c r="BP80" s="138"/>
      <c r="BQ80" s="138"/>
      <c r="BR80" s="138"/>
      <c r="BS80" s="138"/>
      <c r="BT80" s="138"/>
      <c r="BU80" s="138"/>
      <c r="BV80" s="138"/>
      <c r="BW80" s="138"/>
      <c r="BX80" s="138"/>
      <c r="BY80" s="138"/>
      <c r="BZ80" s="138"/>
      <c r="CA80" s="138"/>
      <c r="CB80" s="138"/>
      <c r="CC80" s="138"/>
      <c r="CD80" s="138"/>
      <c r="CE80" s="138"/>
      <c r="CF80" s="138"/>
      <c r="CG80" s="138"/>
      <c r="CH80" s="138"/>
      <c r="CI80" s="138"/>
      <c r="CJ80" s="138"/>
      <c r="CK80" s="138"/>
      <c r="CL80" s="138"/>
      <c r="CM80" s="138"/>
      <c r="CN80" s="138"/>
      <c r="CO80" s="138"/>
      <c r="CP80" s="138"/>
      <c r="CQ80" s="138"/>
      <c r="CR80" s="138"/>
      <c r="CS80" s="138"/>
    </row>
    <row r="81" spans="1:97" s="2" customFormat="1" ht="17.100000000000001" customHeight="1" x14ac:dyDescent="0.25">
      <c r="A81" s="138"/>
      <c r="B81" s="639" t="s">
        <v>349</v>
      </c>
      <c r="C81" s="637">
        <f t="shared" ref="C81:AH81" si="88">IF(C80&gt;0,C80-C82,0)</f>
        <v>0</v>
      </c>
      <c r="D81" s="497">
        <f t="shared" si="88"/>
        <v>0</v>
      </c>
      <c r="E81" s="497">
        <f t="shared" si="88"/>
        <v>0</v>
      </c>
      <c r="F81" s="497">
        <f t="shared" si="88"/>
        <v>0</v>
      </c>
      <c r="G81" s="497">
        <f t="shared" si="88"/>
        <v>0</v>
      </c>
      <c r="H81" s="497">
        <f t="shared" si="88"/>
        <v>0</v>
      </c>
      <c r="I81" s="497">
        <f t="shared" si="88"/>
        <v>0</v>
      </c>
      <c r="J81" s="497">
        <f t="shared" si="88"/>
        <v>0</v>
      </c>
      <c r="K81" s="497">
        <f t="shared" si="88"/>
        <v>0</v>
      </c>
      <c r="L81" s="497">
        <f t="shared" si="88"/>
        <v>0</v>
      </c>
      <c r="M81" s="497">
        <f t="shared" si="88"/>
        <v>0</v>
      </c>
      <c r="N81" s="497">
        <f t="shared" si="88"/>
        <v>0</v>
      </c>
      <c r="O81" s="562">
        <f t="shared" si="88"/>
        <v>0</v>
      </c>
      <c r="P81" s="497">
        <f t="shared" si="88"/>
        <v>0</v>
      </c>
      <c r="Q81" s="497">
        <f t="shared" si="88"/>
        <v>0</v>
      </c>
      <c r="R81" s="497">
        <f t="shared" si="88"/>
        <v>0</v>
      </c>
      <c r="S81" s="497">
        <f t="shared" si="88"/>
        <v>0</v>
      </c>
      <c r="T81" s="497">
        <f t="shared" si="88"/>
        <v>0</v>
      </c>
      <c r="U81" s="497">
        <f t="shared" si="88"/>
        <v>0</v>
      </c>
      <c r="V81" s="497">
        <f t="shared" si="88"/>
        <v>0</v>
      </c>
      <c r="W81" s="497">
        <f t="shared" si="88"/>
        <v>0</v>
      </c>
      <c r="X81" s="497">
        <f t="shared" si="88"/>
        <v>0</v>
      </c>
      <c r="Y81" s="497">
        <f t="shared" si="88"/>
        <v>0</v>
      </c>
      <c r="Z81" s="497">
        <f t="shared" si="88"/>
        <v>0</v>
      </c>
      <c r="AA81" s="498">
        <f t="shared" si="88"/>
        <v>0</v>
      </c>
      <c r="AB81" s="497">
        <f t="shared" si="88"/>
        <v>0</v>
      </c>
      <c r="AC81" s="497">
        <f t="shared" si="88"/>
        <v>0</v>
      </c>
      <c r="AD81" s="497">
        <f t="shared" si="88"/>
        <v>0</v>
      </c>
      <c r="AE81" s="497">
        <f t="shared" si="88"/>
        <v>0</v>
      </c>
      <c r="AF81" s="497">
        <f t="shared" si="88"/>
        <v>0</v>
      </c>
      <c r="AG81" s="497">
        <f t="shared" si="88"/>
        <v>0</v>
      </c>
      <c r="AH81" s="497">
        <f t="shared" si="88"/>
        <v>0</v>
      </c>
      <c r="AI81" s="497">
        <f t="shared" ref="AI81:BN81" si="89">IF(AI80&gt;0,AI80-AI82,0)</f>
        <v>0</v>
      </c>
      <c r="AJ81" s="497">
        <f t="shared" si="89"/>
        <v>0</v>
      </c>
      <c r="AK81" s="497">
        <f t="shared" si="89"/>
        <v>0</v>
      </c>
      <c r="AL81" s="497">
        <f t="shared" si="89"/>
        <v>0</v>
      </c>
      <c r="AM81" s="562">
        <f t="shared" si="89"/>
        <v>0</v>
      </c>
      <c r="AN81" s="497">
        <f t="shared" si="89"/>
        <v>0</v>
      </c>
      <c r="AO81" s="497">
        <f t="shared" si="89"/>
        <v>0</v>
      </c>
      <c r="AP81" s="497">
        <f t="shared" si="89"/>
        <v>0</v>
      </c>
      <c r="AQ81" s="497">
        <f t="shared" si="89"/>
        <v>0</v>
      </c>
      <c r="AR81" s="497">
        <f t="shared" si="89"/>
        <v>0</v>
      </c>
      <c r="AS81" s="497">
        <f t="shared" si="89"/>
        <v>0</v>
      </c>
      <c r="AT81" s="497">
        <f t="shared" si="89"/>
        <v>0</v>
      </c>
      <c r="AU81" s="497">
        <f t="shared" si="89"/>
        <v>0</v>
      </c>
      <c r="AV81" s="497">
        <f t="shared" si="89"/>
        <v>0</v>
      </c>
      <c r="AW81" s="497">
        <f t="shared" si="89"/>
        <v>0</v>
      </c>
      <c r="AX81" s="497">
        <f t="shared" si="89"/>
        <v>0</v>
      </c>
      <c r="AY81" s="497">
        <f t="shared" si="89"/>
        <v>0</v>
      </c>
      <c r="AZ81" s="561">
        <f t="shared" si="89"/>
        <v>0</v>
      </c>
      <c r="BA81" s="497">
        <f t="shared" si="89"/>
        <v>0</v>
      </c>
      <c r="BB81" s="497">
        <f t="shared" si="89"/>
        <v>0</v>
      </c>
      <c r="BC81" s="497">
        <f t="shared" si="89"/>
        <v>0</v>
      </c>
      <c r="BD81" s="497">
        <f t="shared" si="89"/>
        <v>0</v>
      </c>
      <c r="BE81" s="497">
        <f t="shared" si="89"/>
        <v>0</v>
      </c>
      <c r="BF81" s="497">
        <f t="shared" si="89"/>
        <v>0</v>
      </c>
      <c r="BG81" s="497">
        <f t="shared" si="89"/>
        <v>0</v>
      </c>
      <c r="BH81" s="497">
        <f t="shared" si="89"/>
        <v>0</v>
      </c>
      <c r="BI81" s="497">
        <f t="shared" si="89"/>
        <v>0</v>
      </c>
      <c r="BJ81" s="497">
        <f t="shared" si="89"/>
        <v>0</v>
      </c>
      <c r="BK81" s="498">
        <f t="shared" si="89"/>
        <v>0</v>
      </c>
      <c r="BL81" s="628"/>
      <c r="BM81" s="138"/>
      <c r="BN81" s="138"/>
      <c r="BO81" s="138"/>
      <c r="BP81" s="138"/>
      <c r="BQ81" s="138"/>
      <c r="BR81" s="138"/>
      <c r="BS81" s="138"/>
      <c r="BT81" s="138"/>
      <c r="BU81" s="138"/>
      <c r="BV81" s="138"/>
      <c r="BW81" s="138"/>
      <c r="BX81" s="138"/>
      <c r="BY81" s="138"/>
      <c r="BZ81" s="138"/>
      <c r="CA81" s="138"/>
      <c r="CB81" s="138"/>
      <c r="CC81" s="138"/>
      <c r="CD81" s="138"/>
      <c r="CE81" s="138"/>
      <c r="CF81" s="138"/>
      <c r="CG81" s="138"/>
      <c r="CH81" s="138"/>
      <c r="CI81" s="138"/>
      <c r="CJ81" s="138"/>
      <c r="CK81" s="138"/>
      <c r="CL81" s="138"/>
      <c r="CM81" s="138"/>
      <c r="CN81" s="138"/>
      <c r="CO81" s="138"/>
      <c r="CP81" s="138"/>
      <c r="CQ81" s="138"/>
      <c r="CR81" s="138"/>
      <c r="CS81" s="138"/>
    </row>
    <row r="82" spans="1:97" s="2" customFormat="1" ht="17.100000000000001" customHeight="1" x14ac:dyDescent="0.25">
      <c r="A82" s="138"/>
      <c r="B82" s="640" t="s">
        <v>350</v>
      </c>
      <c r="C82" s="641">
        <v>0</v>
      </c>
      <c r="D82" s="505">
        <f t="shared" ref="D82:AI82" si="90">C77*interes_p2/12</f>
        <v>0</v>
      </c>
      <c r="E82" s="505">
        <f t="shared" si="90"/>
        <v>0</v>
      </c>
      <c r="F82" s="505">
        <f t="shared" si="90"/>
        <v>0</v>
      </c>
      <c r="G82" s="505">
        <f t="shared" si="90"/>
        <v>0</v>
      </c>
      <c r="H82" s="505">
        <f t="shared" si="90"/>
        <v>0</v>
      </c>
      <c r="I82" s="505">
        <f t="shared" si="90"/>
        <v>0</v>
      </c>
      <c r="J82" s="505">
        <f t="shared" si="90"/>
        <v>0</v>
      </c>
      <c r="K82" s="505">
        <f t="shared" si="90"/>
        <v>0</v>
      </c>
      <c r="L82" s="505">
        <f t="shared" si="90"/>
        <v>0</v>
      </c>
      <c r="M82" s="505">
        <f t="shared" si="90"/>
        <v>0</v>
      </c>
      <c r="N82" s="505">
        <f t="shared" si="90"/>
        <v>0</v>
      </c>
      <c r="O82" s="564">
        <f t="shared" si="90"/>
        <v>0</v>
      </c>
      <c r="P82" s="505">
        <f t="shared" si="90"/>
        <v>0</v>
      </c>
      <c r="Q82" s="505">
        <f t="shared" si="90"/>
        <v>0</v>
      </c>
      <c r="R82" s="505">
        <f t="shared" si="90"/>
        <v>0</v>
      </c>
      <c r="S82" s="505">
        <f t="shared" si="90"/>
        <v>0</v>
      </c>
      <c r="T82" s="505">
        <f t="shared" si="90"/>
        <v>0</v>
      </c>
      <c r="U82" s="505">
        <f t="shared" si="90"/>
        <v>0</v>
      </c>
      <c r="V82" s="505">
        <f t="shared" si="90"/>
        <v>0</v>
      </c>
      <c r="W82" s="505">
        <f t="shared" si="90"/>
        <v>0</v>
      </c>
      <c r="X82" s="505">
        <f t="shared" si="90"/>
        <v>0</v>
      </c>
      <c r="Y82" s="505">
        <f t="shared" si="90"/>
        <v>0</v>
      </c>
      <c r="Z82" s="505">
        <f t="shared" si="90"/>
        <v>0</v>
      </c>
      <c r="AA82" s="506">
        <f t="shared" si="90"/>
        <v>0</v>
      </c>
      <c r="AB82" s="505">
        <f t="shared" si="90"/>
        <v>0</v>
      </c>
      <c r="AC82" s="505">
        <f t="shared" si="90"/>
        <v>0</v>
      </c>
      <c r="AD82" s="505">
        <f t="shared" si="90"/>
        <v>0</v>
      </c>
      <c r="AE82" s="505">
        <f t="shared" si="90"/>
        <v>0</v>
      </c>
      <c r="AF82" s="505">
        <f t="shared" si="90"/>
        <v>0</v>
      </c>
      <c r="AG82" s="505">
        <f t="shared" si="90"/>
        <v>0</v>
      </c>
      <c r="AH82" s="505">
        <f t="shared" si="90"/>
        <v>0</v>
      </c>
      <c r="AI82" s="505">
        <f t="shared" si="90"/>
        <v>0</v>
      </c>
      <c r="AJ82" s="505">
        <f t="shared" ref="AJ82:BK82" si="91">AI77*interes_p2/12</f>
        <v>0</v>
      </c>
      <c r="AK82" s="505">
        <f t="shared" si="91"/>
        <v>0</v>
      </c>
      <c r="AL82" s="505">
        <f t="shared" si="91"/>
        <v>0</v>
      </c>
      <c r="AM82" s="564">
        <f t="shared" si="91"/>
        <v>0</v>
      </c>
      <c r="AN82" s="505">
        <f t="shared" si="91"/>
        <v>0</v>
      </c>
      <c r="AO82" s="505">
        <f t="shared" si="91"/>
        <v>0</v>
      </c>
      <c r="AP82" s="505">
        <f t="shared" si="91"/>
        <v>0</v>
      </c>
      <c r="AQ82" s="505">
        <f t="shared" si="91"/>
        <v>0</v>
      </c>
      <c r="AR82" s="505">
        <f t="shared" si="91"/>
        <v>0</v>
      </c>
      <c r="AS82" s="505">
        <f t="shared" si="91"/>
        <v>0</v>
      </c>
      <c r="AT82" s="505">
        <f t="shared" si="91"/>
        <v>0</v>
      </c>
      <c r="AU82" s="505">
        <f t="shared" si="91"/>
        <v>0</v>
      </c>
      <c r="AV82" s="505">
        <f t="shared" si="91"/>
        <v>0</v>
      </c>
      <c r="AW82" s="505">
        <f t="shared" si="91"/>
        <v>0</v>
      </c>
      <c r="AX82" s="505">
        <f t="shared" si="91"/>
        <v>0</v>
      </c>
      <c r="AY82" s="505">
        <f t="shared" si="91"/>
        <v>0</v>
      </c>
      <c r="AZ82" s="563">
        <f t="shared" si="91"/>
        <v>0</v>
      </c>
      <c r="BA82" s="505">
        <f t="shared" si="91"/>
        <v>0</v>
      </c>
      <c r="BB82" s="505">
        <f t="shared" si="91"/>
        <v>0</v>
      </c>
      <c r="BC82" s="505">
        <f t="shared" si="91"/>
        <v>0</v>
      </c>
      <c r="BD82" s="505">
        <f t="shared" si="91"/>
        <v>0</v>
      </c>
      <c r="BE82" s="505">
        <f t="shared" si="91"/>
        <v>0</v>
      </c>
      <c r="BF82" s="505">
        <f t="shared" si="91"/>
        <v>0</v>
      </c>
      <c r="BG82" s="505">
        <f t="shared" si="91"/>
        <v>0</v>
      </c>
      <c r="BH82" s="505">
        <f t="shared" si="91"/>
        <v>0</v>
      </c>
      <c r="BI82" s="505">
        <f t="shared" si="91"/>
        <v>0</v>
      </c>
      <c r="BJ82" s="505">
        <f t="shared" si="91"/>
        <v>0</v>
      </c>
      <c r="BK82" s="506">
        <f t="shared" si="91"/>
        <v>0</v>
      </c>
      <c r="BL82" s="628"/>
      <c r="BM82" s="138"/>
      <c r="BN82" s="138"/>
      <c r="BO82" s="138"/>
      <c r="BP82" s="138"/>
      <c r="BQ82" s="138"/>
      <c r="BR82" s="138"/>
      <c r="BS82" s="138"/>
      <c r="BT82" s="138"/>
      <c r="BU82" s="138"/>
      <c r="BV82" s="138"/>
      <c r="BW82" s="138"/>
      <c r="BX82" s="138"/>
      <c r="BY82" s="138"/>
      <c r="BZ82" s="138"/>
      <c r="CA82" s="138"/>
      <c r="CB82" s="138"/>
      <c r="CC82" s="138"/>
      <c r="CD82" s="138"/>
      <c r="CE82" s="138"/>
      <c r="CF82" s="138"/>
      <c r="CG82" s="138"/>
      <c r="CH82" s="138"/>
      <c r="CI82" s="138"/>
      <c r="CJ82" s="138"/>
      <c r="CK82" s="138"/>
      <c r="CL82" s="138"/>
      <c r="CM82" s="138"/>
      <c r="CN82" s="138"/>
      <c r="CO82" s="138"/>
      <c r="CP82" s="138"/>
      <c r="CQ82" s="138"/>
      <c r="CR82" s="138"/>
      <c r="CS82" s="138"/>
    </row>
    <row r="83" spans="1:97" s="33" customFormat="1" x14ac:dyDescent="0.25">
      <c r="A83" s="138"/>
      <c r="B83" s="138"/>
      <c r="C83" s="138"/>
      <c r="D83" s="138"/>
      <c r="E83" s="138"/>
      <c r="F83" s="138"/>
      <c r="G83" s="138"/>
      <c r="H83" s="138"/>
      <c r="I83" s="138"/>
      <c r="J83" s="138"/>
      <c r="K83" s="138"/>
      <c r="L83" s="138"/>
      <c r="M83" s="138"/>
      <c r="N83" s="138"/>
      <c r="O83" s="138"/>
      <c r="P83" s="138"/>
      <c r="Q83" s="138"/>
      <c r="R83" s="138"/>
      <c r="S83" s="138"/>
      <c r="T83" s="138"/>
      <c r="U83" s="138"/>
      <c r="V83" s="138"/>
      <c r="W83" s="138"/>
      <c r="X83" s="138"/>
      <c r="Y83" s="138"/>
      <c r="Z83" s="138"/>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138"/>
      <c r="BO83" s="138"/>
      <c r="BP83" s="138"/>
      <c r="BQ83" s="138"/>
      <c r="BR83" s="138"/>
      <c r="BS83" s="138"/>
      <c r="BT83" s="138"/>
      <c r="BU83" s="138"/>
      <c r="BV83" s="138"/>
      <c r="BW83" s="138"/>
      <c r="BX83" s="138"/>
      <c r="BY83" s="138"/>
      <c r="BZ83" s="138"/>
      <c r="CA83" s="138"/>
      <c r="CB83" s="138"/>
      <c r="CC83" s="138"/>
      <c r="CD83" s="138"/>
      <c r="CE83" s="138"/>
      <c r="CF83" s="138"/>
      <c r="CG83" s="138"/>
      <c r="CH83" s="138"/>
      <c r="CI83" s="138"/>
      <c r="CJ83" s="138"/>
      <c r="CK83" s="138"/>
      <c r="CL83" s="138"/>
      <c r="CM83" s="138"/>
      <c r="CN83" s="138"/>
      <c r="CO83" s="138"/>
      <c r="CP83" s="138"/>
      <c r="CQ83" s="138"/>
      <c r="CR83" s="138"/>
      <c r="CS83" s="138"/>
    </row>
    <row r="84" spans="1:97" s="2" customFormat="1" ht="30.95" customHeight="1" x14ac:dyDescent="0.25">
      <c r="A84" s="138"/>
      <c r="B84" s="1549" t="s">
        <v>352</v>
      </c>
      <c r="C84" s="1547" t="s">
        <v>315</v>
      </c>
      <c r="D84" s="1548"/>
      <c r="E84" s="1548"/>
      <c r="F84" s="1548"/>
      <c r="G84" s="1548"/>
      <c r="H84" s="1548"/>
      <c r="I84" s="1548"/>
      <c r="J84" s="1548"/>
      <c r="K84" s="1548"/>
      <c r="L84" s="1548"/>
      <c r="M84" s="1548"/>
      <c r="N84" s="1548"/>
      <c r="O84" s="1548"/>
      <c r="P84" s="1548"/>
      <c r="Q84" s="1548"/>
      <c r="R84" s="1548"/>
      <c r="S84" s="1548"/>
      <c r="T84" s="1548"/>
      <c r="U84" s="1548"/>
      <c r="V84" s="1548"/>
      <c r="W84" s="1548"/>
      <c r="X84" s="1548"/>
      <c r="Y84" s="1548"/>
      <c r="Z84" s="1548"/>
      <c r="AA84" s="1548"/>
      <c r="AB84" s="1548"/>
      <c r="AC84" s="1548"/>
      <c r="AD84" s="1548"/>
      <c r="AE84" s="1548"/>
      <c r="AF84" s="1548"/>
      <c r="AG84" s="1548"/>
      <c r="AH84" s="1548"/>
      <c r="AI84" s="1548"/>
      <c r="AJ84" s="1548"/>
      <c r="AK84" s="1548"/>
      <c r="AL84" s="1548"/>
      <c r="AM84" s="1548"/>
      <c r="AN84" s="1548"/>
      <c r="AO84" s="1548"/>
      <c r="AP84" s="1548"/>
      <c r="AQ84" s="1548"/>
      <c r="AR84" s="1548"/>
      <c r="AS84" s="1548"/>
      <c r="AT84" s="1548"/>
      <c r="AU84" s="1548"/>
      <c r="AV84" s="1548"/>
      <c r="AW84" s="1548"/>
      <c r="AX84" s="1548"/>
      <c r="AY84" s="1548"/>
      <c r="AZ84" s="1548"/>
      <c r="BA84" s="1548"/>
      <c r="BB84" s="1548"/>
      <c r="BC84" s="1548"/>
      <c r="BD84" s="1548"/>
      <c r="BE84" s="1548"/>
      <c r="BF84" s="1548"/>
      <c r="BG84" s="1548"/>
      <c r="BH84" s="1548"/>
      <c r="BI84" s="1548"/>
      <c r="BJ84" s="1548"/>
      <c r="BK84" s="1548"/>
      <c r="BL84" s="622"/>
      <c r="BM84" s="138"/>
      <c r="BN84" s="138"/>
      <c r="BO84" s="138"/>
      <c r="BP84" s="138"/>
      <c r="BQ84" s="138"/>
      <c r="BR84" s="138"/>
      <c r="BS84" s="138"/>
      <c r="BT84" s="138"/>
      <c r="BU84" s="138"/>
      <c r="BV84" s="138"/>
      <c r="BW84" s="138"/>
      <c r="BX84" s="138"/>
      <c r="BY84" s="138"/>
      <c r="BZ84" s="138"/>
      <c r="CA84" s="138"/>
      <c r="CB84" s="138"/>
      <c r="CC84" s="138"/>
      <c r="CD84" s="138"/>
      <c r="CE84" s="138"/>
      <c r="CF84" s="138"/>
      <c r="CG84" s="138"/>
      <c r="CH84" s="138"/>
      <c r="CI84" s="138"/>
      <c r="CJ84" s="138"/>
      <c r="CK84" s="138"/>
      <c r="CL84" s="138"/>
      <c r="CM84" s="138"/>
      <c r="CN84" s="138"/>
      <c r="CO84" s="138"/>
      <c r="CP84" s="138"/>
      <c r="CQ84" s="138"/>
      <c r="CR84" s="138"/>
      <c r="CS84" s="138"/>
    </row>
    <row r="85" spans="1:97" s="44" customFormat="1" ht="23.1" customHeight="1" x14ac:dyDescent="0.25">
      <c r="A85" s="138"/>
      <c r="B85" s="1550"/>
      <c r="C85" s="630">
        <v>0</v>
      </c>
      <c r="D85" s="631">
        <v>1</v>
      </c>
      <c r="E85" s="632">
        <v>2</v>
      </c>
      <c r="F85" s="632">
        <v>3</v>
      </c>
      <c r="G85" s="632">
        <v>4</v>
      </c>
      <c r="H85" s="632">
        <v>5</v>
      </c>
      <c r="I85" s="632">
        <v>6</v>
      </c>
      <c r="J85" s="632">
        <v>7</v>
      </c>
      <c r="K85" s="632">
        <v>8</v>
      </c>
      <c r="L85" s="632">
        <v>9</v>
      </c>
      <c r="M85" s="632">
        <v>10</v>
      </c>
      <c r="N85" s="632">
        <v>11</v>
      </c>
      <c r="O85" s="633">
        <v>12</v>
      </c>
      <c r="P85" s="632">
        <v>13</v>
      </c>
      <c r="Q85" s="632">
        <v>14</v>
      </c>
      <c r="R85" s="632">
        <v>15</v>
      </c>
      <c r="S85" s="632">
        <v>16</v>
      </c>
      <c r="T85" s="632">
        <v>17</v>
      </c>
      <c r="U85" s="632">
        <v>18</v>
      </c>
      <c r="V85" s="632">
        <v>19</v>
      </c>
      <c r="W85" s="632">
        <v>20</v>
      </c>
      <c r="X85" s="632">
        <v>21</v>
      </c>
      <c r="Y85" s="632">
        <v>22</v>
      </c>
      <c r="Z85" s="632">
        <v>23</v>
      </c>
      <c r="AA85" s="634">
        <v>24</v>
      </c>
      <c r="AB85" s="632">
        <v>25</v>
      </c>
      <c r="AC85" s="632">
        <v>26</v>
      </c>
      <c r="AD85" s="632">
        <v>27</v>
      </c>
      <c r="AE85" s="632">
        <v>28</v>
      </c>
      <c r="AF85" s="632">
        <v>29</v>
      </c>
      <c r="AG85" s="632">
        <v>30</v>
      </c>
      <c r="AH85" s="632">
        <v>31</v>
      </c>
      <c r="AI85" s="632">
        <v>32</v>
      </c>
      <c r="AJ85" s="632">
        <v>33</v>
      </c>
      <c r="AK85" s="632">
        <v>34</v>
      </c>
      <c r="AL85" s="632">
        <v>35</v>
      </c>
      <c r="AM85" s="633">
        <v>36</v>
      </c>
      <c r="AN85" s="632">
        <v>37</v>
      </c>
      <c r="AO85" s="632">
        <v>38</v>
      </c>
      <c r="AP85" s="632">
        <v>39</v>
      </c>
      <c r="AQ85" s="632">
        <v>40</v>
      </c>
      <c r="AR85" s="632">
        <v>41</v>
      </c>
      <c r="AS85" s="632">
        <v>42</v>
      </c>
      <c r="AT85" s="632">
        <v>43</v>
      </c>
      <c r="AU85" s="632">
        <v>44</v>
      </c>
      <c r="AV85" s="632">
        <v>45</v>
      </c>
      <c r="AW85" s="632">
        <v>46</v>
      </c>
      <c r="AX85" s="632">
        <v>47</v>
      </c>
      <c r="AY85" s="633">
        <v>48</v>
      </c>
      <c r="AZ85" s="632">
        <v>49</v>
      </c>
      <c r="BA85" s="632">
        <v>50</v>
      </c>
      <c r="BB85" s="632">
        <v>51</v>
      </c>
      <c r="BC85" s="632">
        <v>52</v>
      </c>
      <c r="BD85" s="632">
        <v>53</v>
      </c>
      <c r="BE85" s="632">
        <v>54</v>
      </c>
      <c r="BF85" s="632">
        <v>55</v>
      </c>
      <c r="BG85" s="632">
        <v>56</v>
      </c>
      <c r="BH85" s="632">
        <v>57</v>
      </c>
      <c r="BI85" s="632">
        <v>58</v>
      </c>
      <c r="BJ85" s="632">
        <v>59</v>
      </c>
      <c r="BK85" s="634">
        <v>60</v>
      </c>
      <c r="BL85" s="622"/>
      <c r="BM85" s="138"/>
      <c r="BN85" s="138"/>
      <c r="BO85" s="138"/>
      <c r="BP85" s="138"/>
      <c r="BQ85" s="138"/>
      <c r="BR85" s="138"/>
      <c r="BS85" s="138"/>
      <c r="BT85" s="138"/>
      <c r="BU85" s="138"/>
      <c r="BV85" s="138"/>
      <c r="BW85" s="138"/>
      <c r="BX85" s="138"/>
      <c r="BY85" s="138"/>
      <c r="BZ85" s="138"/>
      <c r="CA85" s="138"/>
      <c r="CB85" s="138"/>
      <c r="CC85" s="138"/>
      <c r="CD85" s="138"/>
      <c r="CE85" s="138"/>
      <c r="CF85" s="138"/>
      <c r="CG85" s="138"/>
      <c r="CH85" s="138"/>
      <c r="CI85" s="138"/>
      <c r="CJ85" s="138"/>
      <c r="CK85" s="138"/>
      <c r="CL85" s="138"/>
      <c r="CM85" s="138"/>
      <c r="CN85" s="138"/>
      <c r="CO85" s="138"/>
      <c r="CP85" s="138"/>
      <c r="CQ85" s="138"/>
      <c r="CR85" s="138"/>
      <c r="CS85" s="138"/>
    </row>
    <row r="86" spans="1:97" s="2" customFormat="1" ht="33.950000000000003" customHeight="1" x14ac:dyDescent="0.25">
      <c r="A86" s="138"/>
      <c r="B86" s="635" t="s">
        <v>345</v>
      </c>
      <c r="C86" s="489">
        <f t="shared" ref="C86:AH86" si="92">IF(AND(C85&gt;=(inicio_prest_participa),C85&lt;final_prest_participa),IF(AND(C85&gt;=(inicio_prest_participa),C85&lt;=inicio_prest_participa+carencia_prest_participa),importe_prest_participa,B86-C88),0)</f>
        <v>0</v>
      </c>
      <c r="D86" s="489">
        <f t="shared" si="92"/>
        <v>0</v>
      </c>
      <c r="E86" s="489">
        <f t="shared" si="92"/>
        <v>0</v>
      </c>
      <c r="F86" s="489">
        <f t="shared" si="92"/>
        <v>0</v>
      </c>
      <c r="G86" s="489">
        <f t="shared" si="92"/>
        <v>0</v>
      </c>
      <c r="H86" s="489">
        <f t="shared" si="92"/>
        <v>0</v>
      </c>
      <c r="I86" s="489">
        <f t="shared" si="92"/>
        <v>0</v>
      </c>
      <c r="J86" s="489">
        <f t="shared" si="92"/>
        <v>0</v>
      </c>
      <c r="K86" s="489">
        <f t="shared" si="92"/>
        <v>0</v>
      </c>
      <c r="L86" s="489">
        <f t="shared" si="92"/>
        <v>0</v>
      </c>
      <c r="M86" s="489">
        <f t="shared" si="92"/>
        <v>0</v>
      </c>
      <c r="N86" s="489">
        <f t="shared" si="92"/>
        <v>0</v>
      </c>
      <c r="O86" s="489">
        <f t="shared" si="92"/>
        <v>0</v>
      </c>
      <c r="P86" s="489">
        <f t="shared" si="92"/>
        <v>0</v>
      </c>
      <c r="Q86" s="489">
        <f t="shared" si="92"/>
        <v>0</v>
      </c>
      <c r="R86" s="489">
        <f t="shared" si="92"/>
        <v>0</v>
      </c>
      <c r="S86" s="489">
        <f t="shared" si="92"/>
        <v>0</v>
      </c>
      <c r="T86" s="489">
        <f t="shared" si="92"/>
        <v>0</v>
      </c>
      <c r="U86" s="489">
        <f t="shared" si="92"/>
        <v>0</v>
      </c>
      <c r="V86" s="489">
        <f t="shared" si="92"/>
        <v>0</v>
      </c>
      <c r="W86" s="489">
        <f t="shared" si="92"/>
        <v>0</v>
      </c>
      <c r="X86" s="489">
        <f t="shared" si="92"/>
        <v>0</v>
      </c>
      <c r="Y86" s="489">
        <f t="shared" si="92"/>
        <v>0</v>
      </c>
      <c r="Z86" s="489">
        <f t="shared" si="92"/>
        <v>0</v>
      </c>
      <c r="AA86" s="489">
        <f t="shared" si="92"/>
        <v>0</v>
      </c>
      <c r="AB86" s="489">
        <f t="shared" si="92"/>
        <v>0</v>
      </c>
      <c r="AC86" s="489">
        <f t="shared" si="92"/>
        <v>0</v>
      </c>
      <c r="AD86" s="489">
        <f t="shared" si="92"/>
        <v>0</v>
      </c>
      <c r="AE86" s="489">
        <f t="shared" si="92"/>
        <v>0</v>
      </c>
      <c r="AF86" s="489">
        <f t="shared" si="92"/>
        <v>0</v>
      </c>
      <c r="AG86" s="489">
        <f t="shared" si="92"/>
        <v>0</v>
      </c>
      <c r="AH86" s="489">
        <f t="shared" si="92"/>
        <v>0</v>
      </c>
      <c r="AI86" s="489">
        <f t="shared" ref="AI86:BN86" si="93">IF(AND(AI85&gt;=(inicio_prest_participa),AI85&lt;final_prest_participa),IF(AND(AI85&gt;=(inicio_prest_participa),AI85&lt;=inicio_prest_participa+carencia_prest_participa),importe_prest_participa,AH86-AI88),0)</f>
        <v>0</v>
      </c>
      <c r="AJ86" s="489">
        <f t="shared" si="93"/>
        <v>0</v>
      </c>
      <c r="AK86" s="489">
        <f t="shared" si="93"/>
        <v>0</v>
      </c>
      <c r="AL86" s="489">
        <f t="shared" si="93"/>
        <v>0</v>
      </c>
      <c r="AM86" s="489">
        <f t="shared" si="93"/>
        <v>0</v>
      </c>
      <c r="AN86" s="489">
        <f t="shared" si="93"/>
        <v>0</v>
      </c>
      <c r="AO86" s="489">
        <f t="shared" si="93"/>
        <v>0</v>
      </c>
      <c r="AP86" s="489">
        <f t="shared" si="93"/>
        <v>0</v>
      </c>
      <c r="AQ86" s="489">
        <f t="shared" si="93"/>
        <v>0</v>
      </c>
      <c r="AR86" s="489">
        <f t="shared" si="93"/>
        <v>0</v>
      </c>
      <c r="AS86" s="489">
        <f t="shared" si="93"/>
        <v>0</v>
      </c>
      <c r="AT86" s="489">
        <f t="shared" si="93"/>
        <v>0</v>
      </c>
      <c r="AU86" s="489">
        <f t="shared" si="93"/>
        <v>0</v>
      </c>
      <c r="AV86" s="489">
        <f t="shared" si="93"/>
        <v>0</v>
      </c>
      <c r="AW86" s="489">
        <f t="shared" si="93"/>
        <v>0</v>
      </c>
      <c r="AX86" s="489">
        <f t="shared" si="93"/>
        <v>0</v>
      </c>
      <c r="AY86" s="489">
        <f t="shared" si="93"/>
        <v>0</v>
      </c>
      <c r="AZ86" s="489">
        <f t="shared" si="93"/>
        <v>0</v>
      </c>
      <c r="BA86" s="489">
        <f t="shared" si="93"/>
        <v>0</v>
      </c>
      <c r="BB86" s="489">
        <f t="shared" si="93"/>
        <v>0</v>
      </c>
      <c r="BC86" s="489">
        <f t="shared" si="93"/>
        <v>0</v>
      </c>
      <c r="BD86" s="489">
        <f t="shared" si="93"/>
        <v>0</v>
      </c>
      <c r="BE86" s="489">
        <f t="shared" si="93"/>
        <v>0</v>
      </c>
      <c r="BF86" s="489">
        <f t="shared" si="93"/>
        <v>0</v>
      </c>
      <c r="BG86" s="489">
        <f t="shared" si="93"/>
        <v>0</v>
      </c>
      <c r="BH86" s="489">
        <f t="shared" si="93"/>
        <v>0</v>
      </c>
      <c r="BI86" s="489">
        <f t="shared" si="93"/>
        <v>0</v>
      </c>
      <c r="BJ86" s="489">
        <f t="shared" si="93"/>
        <v>0</v>
      </c>
      <c r="BK86" s="489">
        <f t="shared" si="93"/>
        <v>0</v>
      </c>
      <c r="BL86" s="622"/>
      <c r="BM86" s="138"/>
      <c r="BN86" s="138"/>
      <c r="BO86" s="138"/>
      <c r="BP86" s="138"/>
      <c r="BQ86" s="138"/>
      <c r="BR86" s="138"/>
      <c r="BS86" s="138"/>
      <c r="BT86" s="138"/>
      <c r="BU86" s="138"/>
      <c r="BV86" s="138"/>
      <c r="BW86" s="138"/>
      <c r="BX86" s="138"/>
      <c r="BY86" s="138"/>
      <c r="BZ86" s="138"/>
      <c r="CA86" s="138"/>
      <c r="CB86" s="138"/>
      <c r="CC86" s="138"/>
      <c r="CD86" s="138"/>
      <c r="CE86" s="138"/>
      <c r="CF86" s="138"/>
      <c r="CG86" s="138"/>
      <c r="CH86" s="138"/>
      <c r="CI86" s="138"/>
      <c r="CJ86" s="138"/>
      <c r="CK86" s="138"/>
      <c r="CL86" s="138"/>
      <c r="CM86" s="138"/>
      <c r="CN86" s="138"/>
      <c r="CO86" s="138"/>
      <c r="CP86" s="138"/>
      <c r="CQ86" s="138"/>
      <c r="CR86" s="138"/>
      <c r="CS86" s="138"/>
    </row>
    <row r="87" spans="1:97" s="2" customFormat="1" ht="17.100000000000001" customHeight="1" x14ac:dyDescent="0.25">
      <c r="A87" s="138"/>
      <c r="B87" s="639" t="s">
        <v>353</v>
      </c>
      <c r="C87" s="637">
        <f>IF(C88&gt;0,C88-C89,0)</f>
        <v>0</v>
      </c>
      <c r="D87" s="497">
        <f t="shared" ref="D87:AI87" si="94">IF(D88&gt;0,D88+D89,0)</f>
        <v>0</v>
      </c>
      <c r="E87" s="497">
        <f t="shared" si="94"/>
        <v>0</v>
      </c>
      <c r="F87" s="497">
        <f t="shared" si="94"/>
        <v>0</v>
      </c>
      <c r="G87" s="497">
        <f t="shared" si="94"/>
        <v>0</v>
      </c>
      <c r="H87" s="497">
        <f t="shared" si="94"/>
        <v>0</v>
      </c>
      <c r="I87" s="497">
        <f t="shared" si="94"/>
        <v>0</v>
      </c>
      <c r="J87" s="497">
        <f t="shared" si="94"/>
        <v>0</v>
      </c>
      <c r="K87" s="497">
        <f t="shared" si="94"/>
        <v>0</v>
      </c>
      <c r="L87" s="497">
        <f t="shared" si="94"/>
        <v>0</v>
      </c>
      <c r="M87" s="497">
        <f t="shared" si="94"/>
        <v>0</v>
      </c>
      <c r="N87" s="497">
        <f t="shared" si="94"/>
        <v>0</v>
      </c>
      <c r="O87" s="497">
        <f t="shared" si="94"/>
        <v>0</v>
      </c>
      <c r="P87" s="497">
        <f t="shared" si="94"/>
        <v>0</v>
      </c>
      <c r="Q87" s="497">
        <f t="shared" si="94"/>
        <v>0</v>
      </c>
      <c r="R87" s="497">
        <f t="shared" si="94"/>
        <v>0</v>
      </c>
      <c r="S87" s="497">
        <f t="shared" si="94"/>
        <v>0</v>
      </c>
      <c r="T87" s="497">
        <f t="shared" si="94"/>
        <v>0</v>
      </c>
      <c r="U87" s="497">
        <f t="shared" si="94"/>
        <v>0</v>
      </c>
      <c r="V87" s="497">
        <f t="shared" si="94"/>
        <v>0</v>
      </c>
      <c r="W87" s="497">
        <f t="shared" si="94"/>
        <v>0</v>
      </c>
      <c r="X87" s="497">
        <f t="shared" si="94"/>
        <v>0</v>
      </c>
      <c r="Y87" s="497">
        <f t="shared" si="94"/>
        <v>0</v>
      </c>
      <c r="Z87" s="497">
        <f t="shared" si="94"/>
        <v>0</v>
      </c>
      <c r="AA87" s="497">
        <f t="shared" si="94"/>
        <v>0</v>
      </c>
      <c r="AB87" s="497">
        <f t="shared" si="94"/>
        <v>0</v>
      </c>
      <c r="AC87" s="497">
        <f t="shared" si="94"/>
        <v>0</v>
      </c>
      <c r="AD87" s="497">
        <f t="shared" si="94"/>
        <v>0</v>
      </c>
      <c r="AE87" s="497">
        <f t="shared" si="94"/>
        <v>0</v>
      </c>
      <c r="AF87" s="497">
        <f t="shared" si="94"/>
        <v>0</v>
      </c>
      <c r="AG87" s="497">
        <f t="shared" si="94"/>
        <v>0</v>
      </c>
      <c r="AH87" s="497">
        <f t="shared" si="94"/>
        <v>0</v>
      </c>
      <c r="AI87" s="497">
        <f t="shared" si="94"/>
        <v>0</v>
      </c>
      <c r="AJ87" s="497">
        <f t="shared" ref="AJ87:BO87" si="95">IF(AJ88&gt;0,AJ88+AJ89,0)</f>
        <v>0</v>
      </c>
      <c r="AK87" s="497">
        <f t="shared" si="95"/>
        <v>0</v>
      </c>
      <c r="AL87" s="497">
        <f t="shared" si="95"/>
        <v>0</v>
      </c>
      <c r="AM87" s="497">
        <f t="shared" si="95"/>
        <v>0</v>
      </c>
      <c r="AN87" s="497">
        <f t="shared" si="95"/>
        <v>0</v>
      </c>
      <c r="AO87" s="497">
        <f t="shared" si="95"/>
        <v>0</v>
      </c>
      <c r="AP87" s="497">
        <f t="shared" si="95"/>
        <v>0</v>
      </c>
      <c r="AQ87" s="497">
        <f t="shared" si="95"/>
        <v>0</v>
      </c>
      <c r="AR87" s="497">
        <f t="shared" si="95"/>
        <v>0</v>
      </c>
      <c r="AS87" s="497">
        <f t="shared" si="95"/>
        <v>0</v>
      </c>
      <c r="AT87" s="497">
        <f t="shared" si="95"/>
        <v>0</v>
      </c>
      <c r="AU87" s="497">
        <f t="shared" si="95"/>
        <v>0</v>
      </c>
      <c r="AV87" s="497">
        <f t="shared" si="95"/>
        <v>0</v>
      </c>
      <c r="AW87" s="497">
        <f t="shared" si="95"/>
        <v>0</v>
      </c>
      <c r="AX87" s="497">
        <f t="shared" si="95"/>
        <v>0</v>
      </c>
      <c r="AY87" s="497">
        <f t="shared" si="95"/>
        <v>0</v>
      </c>
      <c r="AZ87" s="497">
        <f t="shared" si="95"/>
        <v>0</v>
      </c>
      <c r="BA87" s="497">
        <f t="shared" si="95"/>
        <v>0</v>
      </c>
      <c r="BB87" s="497">
        <f t="shared" si="95"/>
        <v>0</v>
      </c>
      <c r="BC87" s="497">
        <f t="shared" si="95"/>
        <v>0</v>
      </c>
      <c r="BD87" s="497">
        <f t="shared" si="95"/>
        <v>0</v>
      </c>
      <c r="BE87" s="497">
        <f t="shared" si="95"/>
        <v>0</v>
      </c>
      <c r="BF87" s="497">
        <f t="shared" si="95"/>
        <v>0</v>
      </c>
      <c r="BG87" s="497">
        <f t="shared" si="95"/>
        <v>0</v>
      </c>
      <c r="BH87" s="497">
        <f t="shared" si="95"/>
        <v>0</v>
      </c>
      <c r="BI87" s="497">
        <f t="shared" si="95"/>
        <v>0</v>
      </c>
      <c r="BJ87" s="497">
        <f t="shared" si="95"/>
        <v>0</v>
      </c>
      <c r="BK87" s="497">
        <f t="shared" si="95"/>
        <v>0</v>
      </c>
      <c r="BL87" s="628"/>
      <c r="BM87" s="138"/>
      <c r="BN87" s="138"/>
      <c r="BO87" s="138"/>
      <c r="BP87" s="138"/>
      <c r="BQ87" s="138"/>
      <c r="BR87" s="138"/>
      <c r="BS87" s="138"/>
      <c r="BT87" s="138"/>
      <c r="BU87" s="138"/>
      <c r="BV87" s="138"/>
      <c r="BW87" s="138"/>
      <c r="BX87" s="138"/>
      <c r="BY87" s="138"/>
      <c r="BZ87" s="138"/>
      <c r="CA87" s="138"/>
      <c r="CB87" s="138"/>
      <c r="CC87" s="138"/>
      <c r="CD87" s="138"/>
      <c r="CE87" s="138"/>
      <c r="CF87" s="138"/>
      <c r="CG87" s="138"/>
      <c r="CH87" s="138"/>
      <c r="CI87" s="138"/>
      <c r="CJ87" s="138"/>
      <c r="CK87" s="138"/>
      <c r="CL87" s="138"/>
      <c r="CM87" s="138"/>
      <c r="CN87" s="138"/>
      <c r="CO87" s="138"/>
      <c r="CP87" s="138"/>
      <c r="CQ87" s="138"/>
      <c r="CR87" s="138"/>
      <c r="CS87" s="138"/>
    </row>
    <row r="88" spans="1:97" s="2" customFormat="1" ht="17.100000000000001" customHeight="1" x14ac:dyDescent="0.25">
      <c r="A88" s="138"/>
      <c r="B88" s="639" t="s">
        <v>349</v>
      </c>
      <c r="C88" s="637">
        <f>IF(AND(C85&gt;(inicio_p2+carencia_p2),C85&lt;=(final_p2)),PMT(interes_p2/12,meses_amortiz_p2,-imp_p2),0)</f>
        <v>0</v>
      </c>
      <c r="D88" s="497">
        <f t="shared" ref="D88:AI88" si="96">IF(AND(D85&gt;(inicio_prest_participa+carencia_prest_participa),D85&lt;=(final_prest_participa)),importe_prest_participa/meses_amortiz_prest_participa,0)</f>
        <v>0</v>
      </c>
      <c r="E88" s="497">
        <f t="shared" si="96"/>
        <v>0</v>
      </c>
      <c r="F88" s="497">
        <f t="shared" si="96"/>
        <v>0</v>
      </c>
      <c r="G88" s="497">
        <f t="shared" si="96"/>
        <v>0</v>
      </c>
      <c r="H88" s="497">
        <f t="shared" si="96"/>
        <v>0</v>
      </c>
      <c r="I88" s="497">
        <f t="shared" si="96"/>
        <v>0</v>
      </c>
      <c r="J88" s="497">
        <f t="shared" si="96"/>
        <v>0</v>
      </c>
      <c r="K88" s="497">
        <f t="shared" si="96"/>
        <v>0</v>
      </c>
      <c r="L88" s="497">
        <f t="shared" si="96"/>
        <v>0</v>
      </c>
      <c r="M88" s="497">
        <f t="shared" si="96"/>
        <v>0</v>
      </c>
      <c r="N88" s="497">
        <f t="shared" si="96"/>
        <v>0</v>
      </c>
      <c r="O88" s="497">
        <f t="shared" si="96"/>
        <v>0</v>
      </c>
      <c r="P88" s="497">
        <f t="shared" si="96"/>
        <v>0</v>
      </c>
      <c r="Q88" s="497">
        <f t="shared" si="96"/>
        <v>0</v>
      </c>
      <c r="R88" s="497">
        <f t="shared" si="96"/>
        <v>0</v>
      </c>
      <c r="S88" s="497">
        <f t="shared" si="96"/>
        <v>0</v>
      </c>
      <c r="T88" s="497">
        <f t="shared" si="96"/>
        <v>0</v>
      </c>
      <c r="U88" s="497">
        <f t="shared" si="96"/>
        <v>0</v>
      </c>
      <c r="V88" s="497">
        <f t="shared" si="96"/>
        <v>0</v>
      </c>
      <c r="W88" s="497">
        <f t="shared" si="96"/>
        <v>0</v>
      </c>
      <c r="X88" s="497">
        <f t="shared" si="96"/>
        <v>0</v>
      </c>
      <c r="Y88" s="497">
        <f t="shared" si="96"/>
        <v>0</v>
      </c>
      <c r="Z88" s="497">
        <f t="shared" si="96"/>
        <v>0</v>
      </c>
      <c r="AA88" s="497">
        <f t="shared" si="96"/>
        <v>0</v>
      </c>
      <c r="AB88" s="497">
        <f t="shared" si="96"/>
        <v>0</v>
      </c>
      <c r="AC88" s="497">
        <f t="shared" si="96"/>
        <v>0</v>
      </c>
      <c r="AD88" s="497">
        <f t="shared" si="96"/>
        <v>0</v>
      </c>
      <c r="AE88" s="497">
        <f t="shared" si="96"/>
        <v>0</v>
      </c>
      <c r="AF88" s="497">
        <f t="shared" si="96"/>
        <v>0</v>
      </c>
      <c r="AG88" s="497">
        <f t="shared" si="96"/>
        <v>0</v>
      </c>
      <c r="AH88" s="497">
        <f t="shared" si="96"/>
        <v>0</v>
      </c>
      <c r="AI88" s="497">
        <f t="shared" si="96"/>
        <v>0</v>
      </c>
      <c r="AJ88" s="497">
        <f t="shared" ref="AJ88:BK88" si="97">IF(AND(AJ85&gt;(inicio_prest_participa+carencia_prest_participa),AJ85&lt;=(final_prest_participa)),importe_prest_participa/meses_amortiz_prest_participa,0)</f>
        <v>0</v>
      </c>
      <c r="AK88" s="497">
        <f t="shared" si="97"/>
        <v>0</v>
      </c>
      <c r="AL88" s="497">
        <f t="shared" si="97"/>
        <v>0</v>
      </c>
      <c r="AM88" s="497">
        <f t="shared" si="97"/>
        <v>0</v>
      </c>
      <c r="AN88" s="497">
        <f t="shared" si="97"/>
        <v>0</v>
      </c>
      <c r="AO88" s="497">
        <f t="shared" si="97"/>
        <v>0</v>
      </c>
      <c r="AP88" s="497">
        <f t="shared" si="97"/>
        <v>0</v>
      </c>
      <c r="AQ88" s="497">
        <f t="shared" si="97"/>
        <v>0</v>
      </c>
      <c r="AR88" s="497">
        <f t="shared" si="97"/>
        <v>0</v>
      </c>
      <c r="AS88" s="497">
        <f t="shared" si="97"/>
        <v>0</v>
      </c>
      <c r="AT88" s="497">
        <f t="shared" si="97"/>
        <v>0</v>
      </c>
      <c r="AU88" s="497">
        <f t="shared" si="97"/>
        <v>0</v>
      </c>
      <c r="AV88" s="497">
        <f t="shared" si="97"/>
        <v>0</v>
      </c>
      <c r="AW88" s="497">
        <f t="shared" si="97"/>
        <v>0</v>
      </c>
      <c r="AX88" s="497">
        <f t="shared" si="97"/>
        <v>0</v>
      </c>
      <c r="AY88" s="497">
        <f t="shared" si="97"/>
        <v>0</v>
      </c>
      <c r="AZ88" s="497">
        <f t="shared" si="97"/>
        <v>0</v>
      </c>
      <c r="BA88" s="497">
        <f t="shared" si="97"/>
        <v>0</v>
      </c>
      <c r="BB88" s="497">
        <f t="shared" si="97"/>
        <v>0</v>
      </c>
      <c r="BC88" s="497">
        <f t="shared" si="97"/>
        <v>0</v>
      </c>
      <c r="BD88" s="497">
        <f t="shared" si="97"/>
        <v>0</v>
      </c>
      <c r="BE88" s="497">
        <f t="shared" si="97"/>
        <v>0</v>
      </c>
      <c r="BF88" s="497">
        <f t="shared" si="97"/>
        <v>0</v>
      </c>
      <c r="BG88" s="497">
        <f t="shared" si="97"/>
        <v>0</v>
      </c>
      <c r="BH88" s="497">
        <f t="shared" si="97"/>
        <v>0</v>
      </c>
      <c r="BI88" s="497">
        <f t="shared" si="97"/>
        <v>0</v>
      </c>
      <c r="BJ88" s="497">
        <f t="shared" si="97"/>
        <v>0</v>
      </c>
      <c r="BK88" s="497">
        <f t="shared" si="97"/>
        <v>0</v>
      </c>
      <c r="BL88" s="622"/>
      <c r="BM88" s="138"/>
      <c r="BN88" s="138"/>
      <c r="BO88" s="138"/>
      <c r="BP88" s="138"/>
      <c r="BQ88" s="138"/>
      <c r="BR88" s="138"/>
      <c r="BS88" s="138"/>
      <c r="BT88" s="138"/>
      <c r="BU88" s="138"/>
      <c r="BV88" s="138"/>
      <c r="BW88" s="138"/>
      <c r="BX88" s="138"/>
      <c r="BY88" s="138"/>
      <c r="BZ88" s="138"/>
      <c r="CA88" s="138"/>
      <c r="CB88" s="138"/>
      <c r="CC88" s="138"/>
      <c r="CD88" s="138"/>
      <c r="CE88" s="138"/>
      <c r="CF88" s="138"/>
      <c r="CG88" s="138"/>
      <c r="CH88" s="138"/>
      <c r="CI88" s="138"/>
      <c r="CJ88" s="138"/>
      <c r="CK88" s="138"/>
      <c r="CL88" s="138"/>
      <c r="CM88" s="138"/>
      <c r="CN88" s="138"/>
      <c r="CO88" s="138"/>
      <c r="CP88" s="138"/>
      <c r="CQ88" s="138"/>
      <c r="CR88" s="138"/>
      <c r="CS88" s="138"/>
    </row>
    <row r="89" spans="1:97" s="2" customFormat="1" ht="17.100000000000001" customHeight="1" x14ac:dyDescent="0.25">
      <c r="A89" s="138"/>
      <c r="B89" s="640" t="s">
        <v>354</v>
      </c>
      <c r="C89" s="641">
        <v>0</v>
      </c>
      <c r="D89" s="505">
        <f t="shared" ref="D89:AI89" si="98">IF(AND(D85&gt;=0,D85&lt;=inicio_prest_participa+carencia_prest_participa),C86*interes_inicio_prest_participa/12,C86*interes_participativo_prest_participa/12)</f>
        <v>0</v>
      </c>
      <c r="E89" s="505">
        <f t="shared" si="98"/>
        <v>0</v>
      </c>
      <c r="F89" s="505">
        <f t="shared" si="98"/>
        <v>0</v>
      </c>
      <c r="G89" s="505">
        <f t="shared" si="98"/>
        <v>0</v>
      </c>
      <c r="H89" s="505">
        <f t="shared" si="98"/>
        <v>0</v>
      </c>
      <c r="I89" s="505">
        <f t="shared" si="98"/>
        <v>0</v>
      </c>
      <c r="J89" s="505">
        <f t="shared" si="98"/>
        <v>0</v>
      </c>
      <c r="K89" s="505">
        <f t="shared" si="98"/>
        <v>0</v>
      </c>
      <c r="L89" s="505">
        <f t="shared" si="98"/>
        <v>0</v>
      </c>
      <c r="M89" s="505">
        <f t="shared" si="98"/>
        <v>0</v>
      </c>
      <c r="N89" s="505">
        <f t="shared" si="98"/>
        <v>0</v>
      </c>
      <c r="O89" s="505">
        <f t="shared" si="98"/>
        <v>0</v>
      </c>
      <c r="P89" s="505">
        <f t="shared" si="98"/>
        <v>0</v>
      </c>
      <c r="Q89" s="505">
        <f t="shared" si="98"/>
        <v>0</v>
      </c>
      <c r="R89" s="505">
        <f t="shared" si="98"/>
        <v>0</v>
      </c>
      <c r="S89" s="505">
        <f t="shared" si="98"/>
        <v>0</v>
      </c>
      <c r="T89" s="505">
        <f t="shared" si="98"/>
        <v>0</v>
      </c>
      <c r="U89" s="505">
        <f t="shared" si="98"/>
        <v>0</v>
      </c>
      <c r="V89" s="505">
        <f t="shared" si="98"/>
        <v>0</v>
      </c>
      <c r="W89" s="505">
        <f t="shared" si="98"/>
        <v>0</v>
      </c>
      <c r="X89" s="505">
        <f t="shared" si="98"/>
        <v>0</v>
      </c>
      <c r="Y89" s="505">
        <f t="shared" si="98"/>
        <v>0</v>
      </c>
      <c r="Z89" s="505">
        <f t="shared" si="98"/>
        <v>0</v>
      </c>
      <c r="AA89" s="505">
        <f t="shared" si="98"/>
        <v>0</v>
      </c>
      <c r="AB89" s="505">
        <f t="shared" si="98"/>
        <v>0</v>
      </c>
      <c r="AC89" s="505">
        <f t="shared" si="98"/>
        <v>0</v>
      </c>
      <c r="AD89" s="505">
        <f t="shared" si="98"/>
        <v>0</v>
      </c>
      <c r="AE89" s="505">
        <f t="shared" si="98"/>
        <v>0</v>
      </c>
      <c r="AF89" s="505">
        <f t="shared" si="98"/>
        <v>0</v>
      </c>
      <c r="AG89" s="505">
        <f t="shared" si="98"/>
        <v>0</v>
      </c>
      <c r="AH89" s="505">
        <f t="shared" si="98"/>
        <v>0</v>
      </c>
      <c r="AI89" s="505">
        <f t="shared" si="98"/>
        <v>0</v>
      </c>
      <c r="AJ89" s="505">
        <f t="shared" ref="AJ89:BK89" si="99">IF(AND(AJ85&gt;=0,AJ85&lt;=inicio_prest_participa+carencia_prest_participa),AI86*interes_inicio_prest_participa/12,AI86*interes_participativo_prest_participa/12)</f>
        <v>0</v>
      </c>
      <c r="AK89" s="505">
        <f t="shared" si="99"/>
        <v>0</v>
      </c>
      <c r="AL89" s="505">
        <f t="shared" si="99"/>
        <v>0</v>
      </c>
      <c r="AM89" s="505">
        <f t="shared" si="99"/>
        <v>0</v>
      </c>
      <c r="AN89" s="505">
        <f t="shared" si="99"/>
        <v>0</v>
      </c>
      <c r="AO89" s="505">
        <f t="shared" si="99"/>
        <v>0</v>
      </c>
      <c r="AP89" s="505">
        <f t="shared" si="99"/>
        <v>0</v>
      </c>
      <c r="AQ89" s="505">
        <f t="shared" si="99"/>
        <v>0</v>
      </c>
      <c r="AR89" s="505">
        <f t="shared" si="99"/>
        <v>0</v>
      </c>
      <c r="AS89" s="505">
        <f t="shared" si="99"/>
        <v>0</v>
      </c>
      <c r="AT89" s="505">
        <f t="shared" si="99"/>
        <v>0</v>
      </c>
      <c r="AU89" s="505">
        <f t="shared" si="99"/>
        <v>0</v>
      </c>
      <c r="AV89" s="505">
        <f t="shared" si="99"/>
        <v>0</v>
      </c>
      <c r="AW89" s="505">
        <f t="shared" si="99"/>
        <v>0</v>
      </c>
      <c r="AX89" s="505">
        <f t="shared" si="99"/>
        <v>0</v>
      </c>
      <c r="AY89" s="505">
        <f t="shared" si="99"/>
        <v>0</v>
      </c>
      <c r="AZ89" s="505">
        <f t="shared" si="99"/>
        <v>0</v>
      </c>
      <c r="BA89" s="505">
        <f t="shared" si="99"/>
        <v>0</v>
      </c>
      <c r="BB89" s="505">
        <f t="shared" si="99"/>
        <v>0</v>
      </c>
      <c r="BC89" s="505">
        <f t="shared" si="99"/>
        <v>0</v>
      </c>
      <c r="BD89" s="505">
        <f t="shared" si="99"/>
        <v>0</v>
      </c>
      <c r="BE89" s="505">
        <f t="shared" si="99"/>
        <v>0</v>
      </c>
      <c r="BF89" s="505">
        <f t="shared" si="99"/>
        <v>0</v>
      </c>
      <c r="BG89" s="505">
        <f t="shared" si="99"/>
        <v>0</v>
      </c>
      <c r="BH89" s="505">
        <f t="shared" si="99"/>
        <v>0</v>
      </c>
      <c r="BI89" s="505">
        <f t="shared" si="99"/>
        <v>0</v>
      </c>
      <c r="BJ89" s="505">
        <f t="shared" si="99"/>
        <v>0</v>
      </c>
      <c r="BK89" s="505">
        <f t="shared" si="99"/>
        <v>0</v>
      </c>
      <c r="BL89" s="628"/>
      <c r="BM89" s="138"/>
      <c r="BN89" s="138"/>
      <c r="BO89" s="138"/>
      <c r="BP89" s="138"/>
      <c r="BQ89" s="138"/>
      <c r="BR89" s="138"/>
      <c r="BS89" s="138"/>
      <c r="BT89" s="138"/>
      <c r="BU89" s="138"/>
      <c r="BV89" s="138"/>
      <c r="BW89" s="138"/>
      <c r="BX89" s="138"/>
      <c r="BY89" s="138"/>
      <c r="BZ89" s="138"/>
      <c r="CA89" s="138"/>
      <c r="CB89" s="138"/>
      <c r="CC89" s="138"/>
      <c r="CD89" s="138"/>
      <c r="CE89" s="138"/>
      <c r="CF89" s="138"/>
      <c r="CG89" s="138"/>
      <c r="CH89" s="138"/>
      <c r="CI89" s="138"/>
      <c r="CJ89" s="138"/>
      <c r="CK89" s="138"/>
      <c r="CL89" s="138"/>
      <c r="CM89" s="138"/>
      <c r="CN89" s="138"/>
      <c r="CO89" s="138"/>
      <c r="CP89" s="138"/>
      <c r="CQ89" s="138"/>
      <c r="CR89" s="138"/>
      <c r="CS89" s="138"/>
    </row>
    <row r="90" spans="1:97" s="15" customFormat="1" x14ac:dyDescent="0.25">
      <c r="A90" s="138"/>
      <c r="B90" s="642"/>
      <c r="C90" s="643"/>
      <c r="D90" s="644"/>
      <c r="E90" s="644"/>
      <c r="F90" s="644"/>
      <c r="G90" s="644"/>
      <c r="H90" s="644"/>
      <c r="I90" s="644"/>
      <c r="J90" s="644"/>
      <c r="K90" s="644"/>
      <c r="L90" s="644"/>
      <c r="M90" s="644"/>
      <c r="N90" s="644"/>
      <c r="O90" s="644"/>
      <c r="P90" s="644"/>
      <c r="Q90" s="644"/>
      <c r="R90" s="644"/>
      <c r="S90" s="644"/>
      <c r="T90" s="644"/>
      <c r="U90" s="644"/>
      <c r="V90" s="644"/>
      <c r="W90" s="644"/>
      <c r="X90" s="644"/>
      <c r="Y90" s="644"/>
      <c r="Z90" s="644"/>
      <c r="AA90" s="644"/>
      <c r="AB90" s="644"/>
      <c r="AC90" s="644"/>
      <c r="AD90" s="644"/>
      <c r="AE90" s="644"/>
      <c r="AF90" s="644"/>
      <c r="AG90" s="644"/>
      <c r="AH90" s="644"/>
      <c r="AI90" s="644"/>
      <c r="AJ90" s="644"/>
      <c r="AK90" s="644"/>
      <c r="AL90" s="644"/>
      <c r="AM90" s="645"/>
      <c r="AN90" s="644"/>
      <c r="AO90" s="644"/>
      <c r="AP90" s="644"/>
      <c r="AQ90" s="644"/>
      <c r="AR90" s="644"/>
      <c r="AS90" s="644"/>
      <c r="AT90" s="644"/>
      <c r="AU90" s="644"/>
      <c r="AV90" s="644"/>
      <c r="AW90" s="644"/>
      <c r="AX90" s="644"/>
      <c r="AY90" s="644"/>
      <c r="AZ90" s="644"/>
      <c r="BA90" s="644"/>
      <c r="BB90" s="644"/>
      <c r="BC90" s="644"/>
      <c r="BD90" s="644"/>
      <c r="BE90" s="644"/>
      <c r="BF90" s="644"/>
      <c r="BG90" s="644"/>
      <c r="BH90" s="644"/>
      <c r="BI90" s="644"/>
      <c r="BJ90" s="644"/>
      <c r="BK90" s="646"/>
      <c r="BL90" s="647"/>
      <c r="BM90" s="138"/>
      <c r="BN90" s="138"/>
      <c r="BO90" s="138"/>
      <c r="BP90" s="138"/>
      <c r="BQ90" s="138"/>
      <c r="BR90" s="138"/>
      <c r="BS90" s="138"/>
      <c r="BT90" s="138"/>
      <c r="BU90" s="138"/>
      <c r="BV90" s="138"/>
      <c r="BW90" s="138"/>
      <c r="BX90" s="138"/>
      <c r="BY90" s="138"/>
      <c r="BZ90" s="138"/>
      <c r="CA90" s="138"/>
      <c r="CB90" s="138"/>
      <c r="CC90" s="138"/>
      <c r="CD90" s="138"/>
      <c r="CE90" s="138"/>
      <c r="CF90" s="138"/>
      <c r="CG90" s="138"/>
      <c r="CH90" s="138"/>
      <c r="CI90" s="138"/>
      <c r="CJ90" s="138"/>
      <c r="CK90" s="138"/>
      <c r="CL90" s="138"/>
      <c r="CM90" s="138"/>
      <c r="CN90" s="138"/>
      <c r="CO90" s="138"/>
      <c r="CP90" s="138"/>
      <c r="CQ90" s="138"/>
      <c r="CR90" s="138"/>
      <c r="CS90" s="138"/>
    </row>
    <row r="91" spans="1:97" s="2" customFormat="1" ht="20.100000000000001" customHeight="1" x14ac:dyDescent="0.25">
      <c r="A91" s="138"/>
      <c r="B91" s="648" t="s">
        <v>355</v>
      </c>
      <c r="C91" s="649">
        <v>0</v>
      </c>
      <c r="D91" s="650">
        <v>1</v>
      </c>
      <c r="E91" s="650">
        <v>2</v>
      </c>
      <c r="F91" s="650">
        <v>3</v>
      </c>
      <c r="G91" s="650">
        <v>4</v>
      </c>
      <c r="H91" s="650">
        <v>5</v>
      </c>
      <c r="I91" s="650">
        <v>6</v>
      </c>
      <c r="J91" s="650">
        <v>7</v>
      </c>
      <c r="K91" s="650">
        <v>8</v>
      </c>
      <c r="L91" s="650">
        <v>9</v>
      </c>
      <c r="M91" s="650">
        <v>10</v>
      </c>
      <c r="N91" s="650">
        <v>11</v>
      </c>
      <c r="O91" s="651">
        <v>12</v>
      </c>
      <c r="P91" s="650">
        <v>13</v>
      </c>
      <c r="Q91" s="650">
        <v>14</v>
      </c>
      <c r="R91" s="650">
        <v>15</v>
      </c>
      <c r="S91" s="650">
        <v>16</v>
      </c>
      <c r="T91" s="650">
        <v>17</v>
      </c>
      <c r="U91" s="650">
        <v>18</v>
      </c>
      <c r="V91" s="650">
        <v>19</v>
      </c>
      <c r="W91" s="650">
        <v>20</v>
      </c>
      <c r="X91" s="650">
        <v>21</v>
      </c>
      <c r="Y91" s="650">
        <v>22</v>
      </c>
      <c r="Z91" s="650">
        <v>23</v>
      </c>
      <c r="AA91" s="652">
        <v>24</v>
      </c>
      <c r="AB91" s="650">
        <v>25</v>
      </c>
      <c r="AC91" s="650">
        <v>26</v>
      </c>
      <c r="AD91" s="650">
        <v>27</v>
      </c>
      <c r="AE91" s="650">
        <v>28</v>
      </c>
      <c r="AF91" s="650">
        <v>29</v>
      </c>
      <c r="AG91" s="650">
        <v>30</v>
      </c>
      <c r="AH91" s="650">
        <v>31</v>
      </c>
      <c r="AI91" s="650">
        <v>32</v>
      </c>
      <c r="AJ91" s="650">
        <v>33</v>
      </c>
      <c r="AK91" s="650">
        <v>34</v>
      </c>
      <c r="AL91" s="650">
        <v>35</v>
      </c>
      <c r="AM91" s="652">
        <v>36</v>
      </c>
      <c r="AN91" s="650">
        <v>37</v>
      </c>
      <c r="AO91" s="650">
        <v>38</v>
      </c>
      <c r="AP91" s="650">
        <v>39</v>
      </c>
      <c r="AQ91" s="650">
        <v>40</v>
      </c>
      <c r="AR91" s="650">
        <v>41</v>
      </c>
      <c r="AS91" s="650">
        <v>42</v>
      </c>
      <c r="AT91" s="650">
        <v>43</v>
      </c>
      <c r="AU91" s="650">
        <v>44</v>
      </c>
      <c r="AV91" s="650">
        <v>45</v>
      </c>
      <c r="AW91" s="650">
        <v>46</v>
      </c>
      <c r="AX91" s="650">
        <v>47</v>
      </c>
      <c r="AY91" s="652">
        <v>48</v>
      </c>
      <c r="AZ91" s="650">
        <v>49</v>
      </c>
      <c r="BA91" s="650">
        <v>50</v>
      </c>
      <c r="BB91" s="650">
        <v>51</v>
      </c>
      <c r="BC91" s="650">
        <v>52</v>
      </c>
      <c r="BD91" s="650">
        <v>53</v>
      </c>
      <c r="BE91" s="650">
        <v>54</v>
      </c>
      <c r="BF91" s="650">
        <v>55</v>
      </c>
      <c r="BG91" s="650">
        <v>56</v>
      </c>
      <c r="BH91" s="650">
        <v>57</v>
      </c>
      <c r="BI91" s="650">
        <v>58</v>
      </c>
      <c r="BJ91" s="650">
        <v>59</v>
      </c>
      <c r="BK91" s="653">
        <v>60</v>
      </c>
      <c r="BL91" s="138"/>
      <c r="BM91" s="138"/>
      <c r="BN91" s="138"/>
      <c r="BO91" s="138"/>
      <c r="BP91" s="138"/>
      <c r="BQ91" s="138"/>
      <c r="BR91" s="138"/>
      <c r="BS91" s="138"/>
      <c r="BT91" s="138"/>
      <c r="BU91" s="138"/>
      <c r="BV91" s="138"/>
      <c r="BW91" s="138"/>
      <c r="BX91" s="138"/>
      <c r="BY91" s="138"/>
      <c r="BZ91" s="138"/>
      <c r="CA91" s="138"/>
      <c r="CB91" s="138"/>
      <c r="CC91" s="138"/>
      <c r="CD91" s="138"/>
      <c r="CE91" s="138"/>
      <c r="CF91" s="138"/>
      <c r="CG91" s="138"/>
      <c r="CH91" s="138"/>
      <c r="CI91" s="138"/>
      <c r="CJ91" s="138"/>
      <c r="CK91" s="138"/>
      <c r="CL91" s="138"/>
      <c r="CM91" s="138"/>
      <c r="CN91" s="138"/>
      <c r="CO91" s="138"/>
      <c r="CP91" s="138"/>
      <c r="CQ91" s="138"/>
      <c r="CR91" s="138"/>
      <c r="CS91" s="138"/>
    </row>
    <row r="92" spans="1:97" s="2" customFormat="1" ht="17.100000000000001" customHeight="1" x14ac:dyDescent="0.25">
      <c r="A92" s="138"/>
      <c r="B92" s="614" t="s">
        <v>356</v>
      </c>
      <c r="C92" s="497">
        <f t="shared" ref="C92:AH92" si="100">IF(AND(C91&gt;=inicio_trabaj_activacion1,C91&lt;=final_trabaj_activacion1),imp_mensual_trabajo_activ1,0)</f>
        <v>0</v>
      </c>
      <c r="D92" s="497">
        <f t="shared" si="100"/>
        <v>0</v>
      </c>
      <c r="E92" s="497">
        <f t="shared" si="100"/>
        <v>0</v>
      </c>
      <c r="F92" s="497">
        <f t="shared" si="100"/>
        <v>0</v>
      </c>
      <c r="G92" s="497">
        <f t="shared" si="100"/>
        <v>0</v>
      </c>
      <c r="H92" s="497">
        <f t="shared" si="100"/>
        <v>0</v>
      </c>
      <c r="I92" s="497">
        <f t="shared" si="100"/>
        <v>0</v>
      </c>
      <c r="J92" s="497">
        <f t="shared" si="100"/>
        <v>0</v>
      </c>
      <c r="K92" s="497">
        <f t="shared" si="100"/>
        <v>0</v>
      </c>
      <c r="L92" s="497">
        <f t="shared" si="100"/>
        <v>0</v>
      </c>
      <c r="M92" s="497">
        <f t="shared" si="100"/>
        <v>0</v>
      </c>
      <c r="N92" s="497">
        <f t="shared" si="100"/>
        <v>0</v>
      </c>
      <c r="O92" s="562">
        <f t="shared" si="100"/>
        <v>0</v>
      </c>
      <c r="P92" s="497">
        <f t="shared" si="100"/>
        <v>0</v>
      </c>
      <c r="Q92" s="497">
        <f t="shared" si="100"/>
        <v>0</v>
      </c>
      <c r="R92" s="497">
        <f t="shared" si="100"/>
        <v>0</v>
      </c>
      <c r="S92" s="497">
        <f t="shared" si="100"/>
        <v>0</v>
      </c>
      <c r="T92" s="497">
        <f t="shared" si="100"/>
        <v>0</v>
      </c>
      <c r="U92" s="497">
        <f t="shared" si="100"/>
        <v>0</v>
      </c>
      <c r="V92" s="497">
        <f t="shared" si="100"/>
        <v>0</v>
      </c>
      <c r="W92" s="497">
        <f t="shared" si="100"/>
        <v>0</v>
      </c>
      <c r="X92" s="497">
        <f t="shared" si="100"/>
        <v>0</v>
      </c>
      <c r="Y92" s="497">
        <f t="shared" si="100"/>
        <v>0</v>
      </c>
      <c r="Z92" s="497">
        <f t="shared" si="100"/>
        <v>0</v>
      </c>
      <c r="AA92" s="562">
        <f t="shared" si="100"/>
        <v>0</v>
      </c>
      <c r="AB92" s="497">
        <f t="shared" si="100"/>
        <v>0</v>
      </c>
      <c r="AC92" s="497">
        <f t="shared" si="100"/>
        <v>0</v>
      </c>
      <c r="AD92" s="497">
        <f t="shared" si="100"/>
        <v>0</v>
      </c>
      <c r="AE92" s="497">
        <f t="shared" si="100"/>
        <v>0</v>
      </c>
      <c r="AF92" s="497">
        <f t="shared" si="100"/>
        <v>0</v>
      </c>
      <c r="AG92" s="497">
        <f t="shared" si="100"/>
        <v>0</v>
      </c>
      <c r="AH92" s="497">
        <f t="shared" si="100"/>
        <v>0</v>
      </c>
      <c r="AI92" s="497">
        <f t="shared" ref="AI92:BN92" si="101">IF(AND(AI91&gt;=inicio_trabaj_activacion1,AI91&lt;=final_trabaj_activacion1),imp_mensual_trabajo_activ1,0)</f>
        <v>0</v>
      </c>
      <c r="AJ92" s="497">
        <f t="shared" si="101"/>
        <v>0</v>
      </c>
      <c r="AK92" s="497">
        <f t="shared" si="101"/>
        <v>0</v>
      </c>
      <c r="AL92" s="497">
        <f t="shared" si="101"/>
        <v>0</v>
      </c>
      <c r="AM92" s="562">
        <f t="shared" si="101"/>
        <v>0</v>
      </c>
      <c r="AN92" s="497">
        <f t="shared" si="101"/>
        <v>0</v>
      </c>
      <c r="AO92" s="497">
        <f t="shared" si="101"/>
        <v>0</v>
      </c>
      <c r="AP92" s="497">
        <f t="shared" si="101"/>
        <v>0</v>
      </c>
      <c r="AQ92" s="497">
        <f t="shared" si="101"/>
        <v>0</v>
      </c>
      <c r="AR92" s="497">
        <f t="shared" si="101"/>
        <v>0</v>
      </c>
      <c r="AS92" s="497">
        <f t="shared" si="101"/>
        <v>0</v>
      </c>
      <c r="AT92" s="497">
        <f t="shared" si="101"/>
        <v>0</v>
      </c>
      <c r="AU92" s="497">
        <f t="shared" si="101"/>
        <v>0</v>
      </c>
      <c r="AV92" s="497">
        <f t="shared" si="101"/>
        <v>0</v>
      </c>
      <c r="AW92" s="497">
        <f t="shared" si="101"/>
        <v>0</v>
      </c>
      <c r="AX92" s="497">
        <f t="shared" si="101"/>
        <v>0</v>
      </c>
      <c r="AY92" s="562">
        <f t="shared" si="101"/>
        <v>0</v>
      </c>
      <c r="AZ92" s="497">
        <f t="shared" si="101"/>
        <v>0</v>
      </c>
      <c r="BA92" s="497">
        <f t="shared" si="101"/>
        <v>0</v>
      </c>
      <c r="BB92" s="497">
        <f t="shared" si="101"/>
        <v>0</v>
      </c>
      <c r="BC92" s="497">
        <f t="shared" si="101"/>
        <v>0</v>
      </c>
      <c r="BD92" s="497">
        <f t="shared" si="101"/>
        <v>0</v>
      </c>
      <c r="BE92" s="497">
        <f t="shared" si="101"/>
        <v>0</v>
      </c>
      <c r="BF92" s="497">
        <f t="shared" si="101"/>
        <v>0</v>
      </c>
      <c r="BG92" s="497">
        <f t="shared" si="101"/>
        <v>0</v>
      </c>
      <c r="BH92" s="497">
        <f t="shared" si="101"/>
        <v>0</v>
      </c>
      <c r="BI92" s="497">
        <f t="shared" si="101"/>
        <v>0</v>
      </c>
      <c r="BJ92" s="497">
        <f t="shared" si="101"/>
        <v>0</v>
      </c>
      <c r="BK92" s="498">
        <f t="shared" si="101"/>
        <v>0</v>
      </c>
      <c r="BL92" s="138"/>
      <c r="BM92" s="138"/>
      <c r="BN92" s="138"/>
      <c r="BO92" s="138"/>
      <c r="BP92" s="138"/>
      <c r="BQ92" s="138"/>
      <c r="BR92" s="138"/>
      <c r="BS92" s="138"/>
      <c r="BT92" s="138"/>
      <c r="BU92" s="138"/>
      <c r="BV92" s="138"/>
      <c r="BW92" s="138"/>
      <c r="BX92" s="138"/>
      <c r="BY92" s="138"/>
      <c r="BZ92" s="138"/>
      <c r="CA92" s="138"/>
      <c r="CB92" s="138"/>
      <c r="CC92" s="138"/>
      <c r="CD92" s="138"/>
      <c r="CE92" s="138"/>
      <c r="CF92" s="138"/>
      <c r="CG92" s="138"/>
      <c r="CH92" s="138"/>
      <c r="CI92" s="138"/>
      <c r="CJ92" s="138"/>
      <c r="CK92" s="138"/>
      <c r="CL92" s="138"/>
      <c r="CM92" s="138"/>
      <c r="CN92" s="138"/>
      <c r="CO92" s="138"/>
      <c r="CP92" s="138"/>
      <c r="CQ92" s="138"/>
      <c r="CR92" s="138"/>
      <c r="CS92" s="138"/>
    </row>
    <row r="93" spans="1:97" s="2" customFormat="1" ht="17.100000000000001" customHeight="1" x14ac:dyDescent="0.25">
      <c r="A93" s="138"/>
      <c r="B93" s="615" t="s">
        <v>357</v>
      </c>
      <c r="C93" s="563">
        <f t="shared" ref="C93:AH93" si="102">IF(AND(C91&gt;=inicio_trabaj_activacion2,C91&lt;=final_trabaj_activacion2),imp_mensual_trabajo_activ2,0)</f>
        <v>0</v>
      </c>
      <c r="D93" s="505">
        <f t="shared" si="102"/>
        <v>0</v>
      </c>
      <c r="E93" s="505">
        <f t="shared" si="102"/>
        <v>0</v>
      </c>
      <c r="F93" s="505">
        <f t="shared" si="102"/>
        <v>0</v>
      </c>
      <c r="G93" s="505">
        <f t="shared" si="102"/>
        <v>0</v>
      </c>
      <c r="H93" s="505">
        <f t="shared" si="102"/>
        <v>0</v>
      </c>
      <c r="I93" s="505">
        <f t="shared" si="102"/>
        <v>0</v>
      </c>
      <c r="J93" s="505">
        <f t="shared" si="102"/>
        <v>0</v>
      </c>
      <c r="K93" s="505">
        <f t="shared" si="102"/>
        <v>0</v>
      </c>
      <c r="L93" s="505">
        <f t="shared" si="102"/>
        <v>0</v>
      </c>
      <c r="M93" s="505">
        <f t="shared" si="102"/>
        <v>0</v>
      </c>
      <c r="N93" s="505">
        <f t="shared" si="102"/>
        <v>0</v>
      </c>
      <c r="O93" s="564">
        <f t="shared" si="102"/>
        <v>0</v>
      </c>
      <c r="P93" s="505">
        <f t="shared" si="102"/>
        <v>0</v>
      </c>
      <c r="Q93" s="505">
        <f t="shared" si="102"/>
        <v>0</v>
      </c>
      <c r="R93" s="505">
        <f t="shared" si="102"/>
        <v>0</v>
      </c>
      <c r="S93" s="505">
        <f t="shared" si="102"/>
        <v>0</v>
      </c>
      <c r="T93" s="505">
        <f t="shared" si="102"/>
        <v>0</v>
      </c>
      <c r="U93" s="505">
        <f t="shared" si="102"/>
        <v>0</v>
      </c>
      <c r="V93" s="505">
        <f t="shared" si="102"/>
        <v>0</v>
      </c>
      <c r="W93" s="505">
        <f t="shared" si="102"/>
        <v>0</v>
      </c>
      <c r="X93" s="505">
        <f t="shared" si="102"/>
        <v>0</v>
      </c>
      <c r="Y93" s="505">
        <f t="shared" si="102"/>
        <v>0</v>
      </c>
      <c r="Z93" s="505">
        <f t="shared" si="102"/>
        <v>0</v>
      </c>
      <c r="AA93" s="564">
        <f t="shared" si="102"/>
        <v>0</v>
      </c>
      <c r="AB93" s="505">
        <f t="shared" si="102"/>
        <v>0</v>
      </c>
      <c r="AC93" s="505">
        <f t="shared" si="102"/>
        <v>0</v>
      </c>
      <c r="AD93" s="505">
        <f t="shared" si="102"/>
        <v>0</v>
      </c>
      <c r="AE93" s="505">
        <f t="shared" si="102"/>
        <v>0</v>
      </c>
      <c r="AF93" s="505">
        <f t="shared" si="102"/>
        <v>0</v>
      </c>
      <c r="AG93" s="505">
        <f t="shared" si="102"/>
        <v>0</v>
      </c>
      <c r="AH93" s="505">
        <f t="shared" si="102"/>
        <v>0</v>
      </c>
      <c r="AI93" s="505">
        <f t="shared" ref="AI93:BK93" si="103">IF(AND(AI91&gt;=inicio_trabaj_activacion2,AI91&lt;=final_trabaj_activacion2),imp_mensual_trabajo_activ2,0)</f>
        <v>0</v>
      </c>
      <c r="AJ93" s="505">
        <f t="shared" si="103"/>
        <v>0</v>
      </c>
      <c r="AK93" s="505">
        <f t="shared" si="103"/>
        <v>0</v>
      </c>
      <c r="AL93" s="505">
        <f t="shared" si="103"/>
        <v>0</v>
      </c>
      <c r="AM93" s="564">
        <f t="shared" si="103"/>
        <v>0</v>
      </c>
      <c r="AN93" s="505">
        <f t="shared" si="103"/>
        <v>0</v>
      </c>
      <c r="AO93" s="505">
        <f t="shared" si="103"/>
        <v>0</v>
      </c>
      <c r="AP93" s="505">
        <f t="shared" si="103"/>
        <v>0</v>
      </c>
      <c r="AQ93" s="505">
        <f t="shared" si="103"/>
        <v>0</v>
      </c>
      <c r="AR93" s="505">
        <f t="shared" si="103"/>
        <v>0</v>
      </c>
      <c r="AS93" s="505">
        <f t="shared" si="103"/>
        <v>0</v>
      </c>
      <c r="AT93" s="505">
        <f t="shared" si="103"/>
        <v>0</v>
      </c>
      <c r="AU93" s="505">
        <f t="shared" si="103"/>
        <v>0</v>
      </c>
      <c r="AV93" s="505">
        <f t="shared" si="103"/>
        <v>0</v>
      </c>
      <c r="AW93" s="505">
        <f t="shared" si="103"/>
        <v>0</v>
      </c>
      <c r="AX93" s="505">
        <f t="shared" si="103"/>
        <v>0</v>
      </c>
      <c r="AY93" s="564">
        <f t="shared" si="103"/>
        <v>0</v>
      </c>
      <c r="AZ93" s="505">
        <f t="shared" si="103"/>
        <v>0</v>
      </c>
      <c r="BA93" s="505">
        <f t="shared" si="103"/>
        <v>0</v>
      </c>
      <c r="BB93" s="505">
        <f t="shared" si="103"/>
        <v>0</v>
      </c>
      <c r="BC93" s="505">
        <f t="shared" si="103"/>
        <v>0</v>
      </c>
      <c r="BD93" s="505">
        <f t="shared" si="103"/>
        <v>0</v>
      </c>
      <c r="BE93" s="505">
        <f t="shared" si="103"/>
        <v>0</v>
      </c>
      <c r="BF93" s="505">
        <f t="shared" si="103"/>
        <v>0</v>
      </c>
      <c r="BG93" s="505">
        <f t="shared" si="103"/>
        <v>0</v>
      </c>
      <c r="BH93" s="505">
        <f t="shared" si="103"/>
        <v>0</v>
      </c>
      <c r="BI93" s="505">
        <f t="shared" si="103"/>
        <v>0</v>
      </c>
      <c r="BJ93" s="505">
        <f t="shared" si="103"/>
        <v>0</v>
      </c>
      <c r="BK93" s="506">
        <f t="shared" si="103"/>
        <v>0</v>
      </c>
      <c r="BL93" s="138"/>
      <c r="BM93" s="138"/>
      <c r="BN93" s="138"/>
      <c r="BO93" s="138"/>
      <c r="BP93" s="138"/>
      <c r="BQ93" s="138"/>
      <c r="BR93" s="138"/>
      <c r="BS93" s="138"/>
      <c r="BT93" s="138"/>
      <c r="BU93" s="138"/>
      <c r="BV93" s="138"/>
      <c r="BW93" s="138"/>
      <c r="BX93" s="138"/>
      <c r="BY93" s="138"/>
      <c r="BZ93" s="138"/>
      <c r="CA93" s="138"/>
      <c r="CB93" s="138"/>
      <c r="CC93" s="138"/>
      <c r="CD93" s="138"/>
      <c r="CE93" s="138"/>
      <c r="CF93" s="138"/>
      <c r="CG93" s="138"/>
      <c r="CH93" s="138"/>
      <c r="CI93" s="138"/>
      <c r="CJ93" s="138"/>
      <c r="CK93" s="138"/>
      <c r="CL93" s="138"/>
      <c r="CM93" s="138"/>
      <c r="CN93" s="138"/>
      <c r="CO93" s="138"/>
      <c r="CP93" s="138"/>
      <c r="CQ93" s="138"/>
      <c r="CR93" s="138"/>
      <c r="CS93" s="138"/>
    </row>
    <row r="94" spans="1:97" s="2" customFormat="1" x14ac:dyDescent="0.25">
      <c r="A94" s="138"/>
      <c r="B94" s="324"/>
      <c r="C94" s="605"/>
      <c r="D94" s="605"/>
      <c r="E94" s="605"/>
      <c r="F94" s="606"/>
      <c r="G94" s="606"/>
      <c r="H94" s="606"/>
      <c r="I94" s="606"/>
      <c r="J94" s="606"/>
      <c r="K94" s="606"/>
      <c r="L94" s="606"/>
      <c r="M94" s="606"/>
      <c r="N94" s="606"/>
      <c r="O94" s="606"/>
      <c r="P94" s="606"/>
      <c r="Q94" s="606"/>
      <c r="R94" s="606"/>
      <c r="S94" s="606"/>
      <c r="T94" s="606"/>
      <c r="U94" s="606"/>
      <c r="V94" s="606"/>
      <c r="W94" s="606"/>
      <c r="X94" s="606"/>
      <c r="Y94" s="606"/>
      <c r="Z94" s="606"/>
      <c r="AA94" s="606"/>
      <c r="AB94" s="606"/>
      <c r="AC94" s="606"/>
      <c r="AD94" s="606"/>
      <c r="AE94" s="606"/>
      <c r="AF94" s="606"/>
      <c r="AG94" s="606"/>
      <c r="AH94" s="606"/>
      <c r="AI94" s="606"/>
      <c r="AJ94" s="606"/>
      <c r="AK94" s="606"/>
      <c r="AL94" s="606"/>
      <c r="AM94" s="606"/>
      <c r="AN94" s="606"/>
      <c r="AO94" s="606"/>
      <c r="AP94" s="606"/>
      <c r="AQ94" s="606"/>
      <c r="AR94" s="606"/>
      <c r="AS94" s="606"/>
      <c r="AT94" s="606"/>
      <c r="AU94" s="606"/>
      <c r="AV94" s="606"/>
      <c r="AW94" s="606"/>
      <c r="AX94" s="606"/>
      <c r="AY94" s="606"/>
      <c r="AZ94" s="606"/>
      <c r="BA94" s="606"/>
      <c r="BB94" s="606"/>
      <c r="BC94" s="606"/>
      <c r="BD94" s="606"/>
      <c r="BE94" s="606"/>
      <c r="BF94" s="606"/>
      <c r="BG94" s="606"/>
      <c r="BH94" s="606"/>
      <c r="BI94" s="606"/>
      <c r="BJ94" s="606"/>
      <c r="BK94" s="607"/>
      <c r="BL94" s="138"/>
      <c r="BM94" s="138"/>
      <c r="BN94" s="138"/>
      <c r="BO94" s="138"/>
      <c r="BP94" s="138"/>
      <c r="BQ94" s="138"/>
      <c r="BR94" s="138"/>
      <c r="BS94" s="138"/>
      <c r="BT94" s="138"/>
      <c r="BU94" s="138"/>
      <c r="BV94" s="138"/>
      <c r="BW94" s="138"/>
      <c r="BX94" s="138"/>
      <c r="BY94" s="138"/>
      <c r="BZ94" s="138"/>
      <c r="CA94" s="138"/>
      <c r="CB94" s="138"/>
      <c r="CC94" s="138"/>
      <c r="CD94" s="138"/>
      <c r="CE94" s="138"/>
      <c r="CF94" s="138"/>
      <c r="CG94" s="138"/>
      <c r="CH94" s="138"/>
      <c r="CI94" s="138"/>
      <c r="CJ94" s="138"/>
      <c r="CK94" s="138"/>
      <c r="CL94" s="138"/>
      <c r="CM94" s="138"/>
      <c r="CN94" s="138"/>
      <c r="CO94" s="138"/>
      <c r="CP94" s="138"/>
      <c r="CQ94" s="138"/>
      <c r="CR94" s="138"/>
      <c r="CS94" s="138"/>
    </row>
    <row r="95" spans="1:97" s="2" customFormat="1" ht="30" customHeight="1" x14ac:dyDescent="0.25">
      <c r="A95" s="138"/>
      <c r="B95" s="654" t="s">
        <v>358</v>
      </c>
      <c r="C95" s="608">
        <v>0</v>
      </c>
      <c r="D95" s="609">
        <v>1</v>
      </c>
      <c r="E95" s="609">
        <v>2</v>
      </c>
      <c r="F95" s="610">
        <v>3</v>
      </c>
      <c r="G95" s="609">
        <v>4</v>
      </c>
      <c r="H95" s="609">
        <v>5</v>
      </c>
      <c r="I95" s="609">
        <v>6</v>
      </c>
      <c r="J95" s="610">
        <v>7</v>
      </c>
      <c r="K95" s="609">
        <v>8</v>
      </c>
      <c r="L95" s="609">
        <v>9</v>
      </c>
      <c r="M95" s="609">
        <v>10</v>
      </c>
      <c r="N95" s="610">
        <v>11</v>
      </c>
      <c r="O95" s="655">
        <v>12</v>
      </c>
      <c r="P95" s="480">
        <v>13</v>
      </c>
      <c r="Q95" s="480">
        <v>14</v>
      </c>
      <c r="R95" s="481">
        <v>15</v>
      </c>
      <c r="S95" s="480">
        <v>16</v>
      </c>
      <c r="T95" s="480">
        <v>17</v>
      </c>
      <c r="U95" s="480">
        <v>18</v>
      </c>
      <c r="V95" s="481">
        <v>19</v>
      </c>
      <c r="W95" s="480">
        <v>20</v>
      </c>
      <c r="X95" s="480">
        <v>21</v>
      </c>
      <c r="Y95" s="480">
        <v>22</v>
      </c>
      <c r="Z95" s="481">
        <v>23</v>
      </c>
      <c r="AA95" s="482">
        <v>24</v>
      </c>
      <c r="AB95" s="480">
        <v>25</v>
      </c>
      <c r="AC95" s="480">
        <v>26</v>
      </c>
      <c r="AD95" s="481">
        <v>27</v>
      </c>
      <c r="AE95" s="480">
        <v>28</v>
      </c>
      <c r="AF95" s="480">
        <v>29</v>
      </c>
      <c r="AG95" s="480">
        <v>30</v>
      </c>
      <c r="AH95" s="481">
        <v>31</v>
      </c>
      <c r="AI95" s="480">
        <v>32</v>
      </c>
      <c r="AJ95" s="480">
        <v>33</v>
      </c>
      <c r="AK95" s="480">
        <v>34</v>
      </c>
      <c r="AL95" s="481">
        <v>35</v>
      </c>
      <c r="AM95" s="482">
        <v>36</v>
      </c>
      <c r="AN95" s="480">
        <v>37</v>
      </c>
      <c r="AO95" s="480">
        <v>38</v>
      </c>
      <c r="AP95" s="481">
        <v>39</v>
      </c>
      <c r="AQ95" s="480">
        <v>40</v>
      </c>
      <c r="AR95" s="480">
        <v>41</v>
      </c>
      <c r="AS95" s="480">
        <v>42</v>
      </c>
      <c r="AT95" s="481">
        <v>43</v>
      </c>
      <c r="AU95" s="480">
        <v>44</v>
      </c>
      <c r="AV95" s="480">
        <v>45</v>
      </c>
      <c r="AW95" s="480">
        <v>46</v>
      </c>
      <c r="AX95" s="481">
        <v>47</v>
      </c>
      <c r="AY95" s="482">
        <v>48</v>
      </c>
      <c r="AZ95" s="480">
        <v>49</v>
      </c>
      <c r="BA95" s="480">
        <v>50</v>
      </c>
      <c r="BB95" s="481">
        <v>51</v>
      </c>
      <c r="BC95" s="480">
        <v>52</v>
      </c>
      <c r="BD95" s="480">
        <v>53</v>
      </c>
      <c r="BE95" s="480">
        <v>54</v>
      </c>
      <c r="BF95" s="481">
        <v>55</v>
      </c>
      <c r="BG95" s="480">
        <v>56</v>
      </c>
      <c r="BH95" s="480">
        <v>57</v>
      </c>
      <c r="BI95" s="480">
        <v>58</v>
      </c>
      <c r="BJ95" s="481">
        <v>59</v>
      </c>
      <c r="BK95" s="482">
        <v>60</v>
      </c>
      <c r="BL95" s="138"/>
      <c r="BM95" s="138"/>
      <c r="BN95" s="138"/>
      <c r="BO95" s="138"/>
      <c r="BP95" s="138"/>
      <c r="BQ95" s="138"/>
      <c r="BR95" s="138"/>
      <c r="BS95" s="138"/>
      <c r="BT95" s="138"/>
      <c r="BU95" s="138"/>
      <c r="BV95" s="138"/>
      <c r="BW95" s="138"/>
      <c r="BX95" s="138"/>
      <c r="BY95" s="138"/>
      <c r="BZ95" s="138"/>
      <c r="CA95" s="138"/>
      <c r="CB95" s="138"/>
      <c r="CC95" s="138"/>
      <c r="CD95" s="138"/>
      <c r="CE95" s="138"/>
      <c r="CF95" s="138"/>
      <c r="CG95" s="138"/>
      <c r="CH95" s="138"/>
      <c r="CI95" s="138"/>
      <c r="CJ95" s="138"/>
      <c r="CK95" s="138"/>
      <c r="CL95" s="138"/>
      <c r="CM95" s="138"/>
      <c r="CN95" s="138"/>
      <c r="CO95" s="138"/>
      <c r="CP95" s="138"/>
      <c r="CQ95" s="138"/>
      <c r="CR95" s="138"/>
      <c r="CS95" s="138"/>
    </row>
    <row r="96" spans="1:97" s="2" customFormat="1" ht="17.100000000000001" customHeight="1" x14ac:dyDescent="0.25">
      <c r="A96" s="138"/>
      <c r="B96" s="656" t="s">
        <v>359</v>
      </c>
      <c r="C96" s="565">
        <v>0</v>
      </c>
      <c r="D96" s="489">
        <f>IF(D95&gt;=plazo_cobroA,(IF(plazo_cobroA=0,'HIPOTESIS '!D146,0)+IF(plazo_cobroA=1,'HIPOTESIS '!C146,0)+IF(plazo_cobroA=2,'HIPOTESIS '!B146,0)+IF(plazo_cobroA=3,'HIPOTESIS '!A146,0)),0)</f>
        <v>0</v>
      </c>
      <c r="E96" s="489">
        <f>IF(E95&gt;=plazo_cobroA,(IF(plazo_cobroA=0,'HIPOTESIS '!E146,0)+IF(plazo_cobroA=1,'HIPOTESIS '!D146,0)+IF(plazo_cobroA=2,'HIPOTESIS '!C146,0)+IF(plazo_cobroA=3,'HIPOTESIS '!B146,0)),0)</f>
        <v>0</v>
      </c>
      <c r="F96" s="489">
        <f>IF(F95&gt;=plazo_cobroA,(IF(plazo_cobroA=0,'HIPOTESIS '!F146,0)+IF(plazo_cobroA=1,'HIPOTESIS '!E146,0)+IF(plazo_cobroA=2,'HIPOTESIS '!D146,0)+IF(plazo_cobroA=3,'HIPOTESIS '!C146,0)),0)</f>
        <v>0</v>
      </c>
      <c r="G96" s="489">
        <f>IF(G95&gt;=plazo_cobroA,(IF(plazo_cobroA=0,'HIPOTESIS '!G146,0)+IF(plazo_cobroA=1,'HIPOTESIS '!F146,0)+IF(plazo_cobroA=2,'HIPOTESIS '!E146,0)+IF(plazo_cobroA=3,'HIPOTESIS '!D146,0)),0)</f>
        <v>0</v>
      </c>
      <c r="H96" s="489">
        <f>IF(H95&gt;=plazo_cobroA,(IF(plazo_cobroA=0,'HIPOTESIS '!H146,0)+IF(plazo_cobroA=1,'HIPOTESIS '!G146,0)+IF(plazo_cobroA=2,'HIPOTESIS '!F146,0)+IF(plazo_cobroA=3,'HIPOTESIS '!E146,0)),0)</f>
        <v>0</v>
      </c>
      <c r="I96" s="489">
        <f>IF(I95&gt;=plazo_cobroA,(IF(plazo_cobroA=0,'HIPOTESIS '!I146,0)+IF(plazo_cobroA=1,'HIPOTESIS '!H146,0)+IF(plazo_cobroA=2,'HIPOTESIS '!G146,0)+IF(plazo_cobroA=3,'HIPOTESIS '!F146,0)),0)</f>
        <v>0</v>
      </c>
      <c r="J96" s="489">
        <f>IF(J95&gt;=plazo_cobroA,(IF(plazo_cobroA=0,'HIPOTESIS '!J146,0)+IF(plazo_cobroA=1,'HIPOTESIS '!I146,0)+IF(plazo_cobroA=2,'HIPOTESIS '!H146,0)+IF(plazo_cobroA=3,'HIPOTESIS '!G146,0)),0)</f>
        <v>0</v>
      </c>
      <c r="K96" s="489">
        <f>IF(K95&gt;=plazo_cobroA,(IF(plazo_cobroA=0,'HIPOTESIS '!K146,0)+IF(plazo_cobroA=1,'HIPOTESIS '!J146,0)+IF(plazo_cobroA=2,'HIPOTESIS '!I146,0)+IF(plazo_cobroA=3,'HIPOTESIS '!H146,0)),0)</f>
        <v>0</v>
      </c>
      <c r="L96" s="489">
        <f>IF(L95&gt;=plazo_cobroA,(IF(plazo_cobroA=0,'HIPOTESIS '!L146,0)+IF(plazo_cobroA=1,'HIPOTESIS '!K146,0)+IF(plazo_cobroA=2,'HIPOTESIS '!J146,0)+IF(plazo_cobroA=3,'HIPOTESIS '!I146,0)),0)</f>
        <v>0</v>
      </c>
      <c r="M96" s="489">
        <f>IF(M95&gt;=plazo_cobroA,(IF(plazo_cobroA=0,'HIPOTESIS '!M146,0)+IF(plazo_cobroA=1,'HIPOTESIS '!L146,0)+IF(plazo_cobroA=2,'HIPOTESIS '!K146,0)+IF(plazo_cobroA=3,'HIPOTESIS '!J146,0)),0)</f>
        <v>0</v>
      </c>
      <c r="N96" s="489">
        <f>IF(N95&gt;=plazo_cobroA,(IF(plazo_cobroA=0,'HIPOTESIS '!N146,0)+IF(plazo_cobroA=1,'HIPOTESIS '!M146,0)+IF(plazo_cobroA=2,'HIPOTESIS '!L146,0)+IF(plazo_cobroA=3,'HIPOTESIS '!K146,0)),0)</f>
        <v>0</v>
      </c>
      <c r="O96" s="490">
        <f>IF(O95&gt;=plazo_cobroA,(IF(plazo_cobroA=0,'HIPOTESIS '!O146,0)+IF(plazo_cobroA=1,'HIPOTESIS '!N146,0)+IF(plazo_cobroA=2,'HIPOTESIS '!M146,0)+IF(plazo_cobroA=3,'HIPOTESIS '!L146,0)),0)</f>
        <v>0</v>
      </c>
      <c r="P96" s="489">
        <f>IF(P95&gt;=plazo_cobroA,(IF(plazo_cobroA=0,'HIPOTESIS '!P146,0)+IF(plazo_cobroA=1,'HIPOTESIS '!O146,0)+IF(plazo_cobroA=2,'HIPOTESIS '!N146,0)+IF(plazo_cobroA=3,'HIPOTESIS '!M146,0)),0)</f>
        <v>0</v>
      </c>
      <c r="Q96" s="489">
        <f>IF(Q95&gt;=plazo_cobroA,(IF(plazo_cobroA=0,'HIPOTESIS '!Q146,0)+IF(plazo_cobroA=1,'HIPOTESIS '!P146,0)+IF(plazo_cobroA=2,'HIPOTESIS '!O146,0)+IF(plazo_cobroA=3,'HIPOTESIS '!N146,0)),0)</f>
        <v>0</v>
      </c>
      <c r="R96" s="489">
        <f>IF(R95&gt;=plazo_cobroA,(IF(plazo_cobroA=0,'HIPOTESIS '!R146,0)+IF(plazo_cobroA=1,'HIPOTESIS '!Q146,0)+IF(plazo_cobroA=2,'HIPOTESIS '!P146,0)+IF(plazo_cobroA=3,'HIPOTESIS '!O146,0)),0)</f>
        <v>0</v>
      </c>
      <c r="S96" s="489">
        <f>IF(S95&gt;=plazo_cobroA,(IF(plazo_cobroA=0,'HIPOTESIS '!S146,0)+IF(plazo_cobroA=1,'HIPOTESIS '!R146,0)+IF(plazo_cobroA=2,'HIPOTESIS '!Q146,0)+IF(plazo_cobroA=3,'HIPOTESIS '!P146,0)),0)</f>
        <v>0</v>
      </c>
      <c r="T96" s="489">
        <f>IF(T95&gt;=plazo_cobroA,(IF(plazo_cobroA=0,'HIPOTESIS '!T146,0)+IF(plazo_cobroA=1,'HIPOTESIS '!S146,0)+IF(plazo_cobroA=2,'HIPOTESIS '!R146,0)+IF(plazo_cobroA=3,'HIPOTESIS '!Q146,0)),0)</f>
        <v>0</v>
      </c>
      <c r="U96" s="489">
        <f>IF(U95&gt;=plazo_cobroA,(IF(plazo_cobroA=0,'HIPOTESIS '!U146,0)+IF(plazo_cobroA=1,'HIPOTESIS '!T146,0)+IF(plazo_cobroA=2,'HIPOTESIS '!S146,0)+IF(plazo_cobroA=3,'HIPOTESIS '!R146,0)),0)</f>
        <v>0</v>
      </c>
      <c r="V96" s="489">
        <f>IF(V95&gt;=plazo_cobroA,(IF(plazo_cobroA=0,'HIPOTESIS '!V146,0)+IF(plazo_cobroA=1,'HIPOTESIS '!U146,0)+IF(plazo_cobroA=2,'HIPOTESIS '!T146,0)+IF(plazo_cobroA=3,'HIPOTESIS '!S146,0)),0)</f>
        <v>0</v>
      </c>
      <c r="W96" s="489">
        <f>IF(W95&gt;=plazo_cobroA,(IF(plazo_cobroA=0,'HIPOTESIS '!W146,0)+IF(plazo_cobroA=1,'HIPOTESIS '!V146,0)+IF(plazo_cobroA=2,'HIPOTESIS '!U146,0)+IF(plazo_cobroA=3,'HIPOTESIS '!T146,0)),0)</f>
        <v>0</v>
      </c>
      <c r="X96" s="489">
        <f>IF(X95&gt;=plazo_cobroA,(IF(plazo_cobroA=0,'HIPOTESIS '!X146,0)+IF(plazo_cobroA=1,'HIPOTESIS '!W146,0)+IF(plazo_cobroA=2,'HIPOTESIS '!V146,0)+IF(plazo_cobroA=3,'HIPOTESIS '!U146,0)),0)</f>
        <v>0</v>
      </c>
      <c r="Y96" s="489">
        <f>IF(Y95&gt;=plazo_cobroA,(IF(plazo_cobroA=0,'HIPOTESIS '!Y146,0)+IF(plazo_cobroA=1,'HIPOTESIS '!X146,0)+IF(plazo_cobroA=2,'HIPOTESIS '!W146,0)+IF(plazo_cobroA=3,'HIPOTESIS '!V146,0)),0)</f>
        <v>0</v>
      </c>
      <c r="Z96" s="489">
        <f>IF(Z95&gt;=plazo_cobroA,(IF(plazo_cobroA=0,'HIPOTESIS '!Z146,0)+IF(plazo_cobroA=1,'HIPOTESIS '!Y146,0)+IF(plazo_cobroA=2,'HIPOTESIS '!X146,0)+IF(plazo_cobroA=3,'HIPOTESIS '!W146,0)),0)</f>
        <v>0</v>
      </c>
      <c r="AA96" s="490">
        <f>IF(AA95&gt;=plazo_cobroA,(IF(plazo_cobroA=0,'HIPOTESIS '!AA146,0)+IF(plazo_cobroA=1,'HIPOTESIS '!Z146,0)+IF(plazo_cobroA=2,'HIPOTESIS '!Y146,0)+IF(plazo_cobroA=3,'HIPOTESIS '!X146,0)),0)</f>
        <v>0</v>
      </c>
      <c r="AB96" s="489">
        <f>IF(AB95&gt;=plazo_cobroA,(IF(plazo_cobroA=0,'HIPOTESIS '!AB146,0)+IF(plazo_cobroA=1,'HIPOTESIS '!AA146,0)+IF(plazo_cobroA=2,'HIPOTESIS '!Z146,0)+IF(plazo_cobroA=3,'HIPOTESIS '!Y146,0)),0)</f>
        <v>0</v>
      </c>
      <c r="AC96" s="489">
        <f>IF(AC95&gt;=plazo_cobroA,(IF(plazo_cobroA=0,'HIPOTESIS '!AC146,0)+IF(plazo_cobroA=1,'HIPOTESIS '!AB146,0)+IF(plazo_cobroA=2,'HIPOTESIS '!AA146,0)+IF(plazo_cobroA=3,'HIPOTESIS '!Z146,0)),0)</f>
        <v>0</v>
      </c>
      <c r="AD96" s="489">
        <f>IF(AD95&gt;=plazo_cobroA,(IF(plazo_cobroA=0,'HIPOTESIS '!AD146,0)+IF(plazo_cobroA=1,'HIPOTESIS '!AC146,0)+IF(plazo_cobroA=2,'HIPOTESIS '!AB146,0)+IF(plazo_cobroA=3,'HIPOTESIS '!AA146,0)),0)</f>
        <v>0</v>
      </c>
      <c r="AE96" s="489">
        <f>IF(AE95&gt;=plazo_cobroA,(IF(plazo_cobroA=0,'HIPOTESIS '!AE146,0)+IF(plazo_cobroA=1,'HIPOTESIS '!AD146,0)+IF(plazo_cobroA=2,'HIPOTESIS '!AC146,0)+IF(plazo_cobroA=3,'HIPOTESIS '!AB146,0)),0)</f>
        <v>0</v>
      </c>
      <c r="AF96" s="489">
        <f>IF(AF95&gt;=plazo_cobroA,(IF(plazo_cobroA=0,'HIPOTESIS '!AF146,0)+IF(plazo_cobroA=1,'HIPOTESIS '!AE146,0)+IF(plazo_cobroA=2,'HIPOTESIS '!AD146,0)+IF(plazo_cobroA=3,'HIPOTESIS '!AC146,0)),0)</f>
        <v>0</v>
      </c>
      <c r="AG96" s="489">
        <f>IF(AG95&gt;=plazo_cobroA,(IF(plazo_cobroA=0,'HIPOTESIS '!AG146,0)+IF(plazo_cobroA=1,'HIPOTESIS '!AF146,0)+IF(plazo_cobroA=2,'HIPOTESIS '!AE146,0)+IF(plazo_cobroA=3,'HIPOTESIS '!AD146,0)),0)</f>
        <v>0</v>
      </c>
      <c r="AH96" s="489">
        <f>IF(AH95&gt;=plazo_cobroA,(IF(plazo_cobroA=0,'HIPOTESIS '!AH146,0)+IF(plazo_cobroA=1,'HIPOTESIS '!AG146,0)+IF(plazo_cobroA=2,'HIPOTESIS '!AF146,0)+IF(plazo_cobroA=3,'HIPOTESIS '!AE146,0)),0)</f>
        <v>0</v>
      </c>
      <c r="AI96" s="489">
        <f>IF(AI95&gt;=plazo_cobroA,(IF(plazo_cobroA=0,'HIPOTESIS '!AI146,0)+IF(plazo_cobroA=1,'HIPOTESIS '!AH146,0)+IF(plazo_cobroA=2,'HIPOTESIS '!AG146,0)+IF(plazo_cobroA=3,'HIPOTESIS '!AF146,0)),0)</f>
        <v>0</v>
      </c>
      <c r="AJ96" s="489">
        <f>IF(AJ95&gt;=plazo_cobroA,(IF(plazo_cobroA=0,'HIPOTESIS '!AJ146,0)+IF(plazo_cobroA=1,'HIPOTESIS '!AI146,0)+IF(plazo_cobroA=2,'HIPOTESIS '!AH146,0)+IF(plazo_cobroA=3,'HIPOTESIS '!AG146,0)),0)</f>
        <v>0</v>
      </c>
      <c r="AK96" s="489">
        <f>IF(AK95&gt;=plazo_cobroA,(IF(plazo_cobroA=0,'HIPOTESIS '!AK146,0)+IF(plazo_cobroA=1,'HIPOTESIS '!AJ146,0)+IF(plazo_cobroA=2,'HIPOTESIS '!AI146,0)+IF(plazo_cobroA=3,'HIPOTESIS '!AH146,0)),0)</f>
        <v>0</v>
      </c>
      <c r="AL96" s="489">
        <f>IF(AL95&gt;=plazo_cobroA,(IF(plazo_cobroA=0,'HIPOTESIS '!AL146,0)+IF(plazo_cobroA=1,'HIPOTESIS '!AK146,0)+IF(plazo_cobroA=2,'HIPOTESIS '!AJ146,0)+IF(plazo_cobroA=3,'HIPOTESIS '!AI146,0)),0)</f>
        <v>0</v>
      </c>
      <c r="AM96" s="490">
        <f>IF(AM95&gt;=plazo_cobroA,(IF(plazo_cobroA=0,'HIPOTESIS '!AM146,0)+IF(plazo_cobroA=1,'HIPOTESIS '!AL146,0)+IF(plazo_cobroA=2,'HIPOTESIS '!AK146,0)+IF(plazo_cobroA=3,'HIPOTESIS '!AJ146,0)),0)</f>
        <v>0</v>
      </c>
      <c r="AN96" s="489">
        <f>IF(AN95&gt;=plazo_cobroA,(IF(plazo_cobroA=0,'HIPOTESIS '!AN146,0)+IF(plazo_cobroA=1,'HIPOTESIS '!AM146,0)+IF(plazo_cobroA=2,'HIPOTESIS '!AL146,0)+IF(plazo_cobroA=3,'HIPOTESIS '!AK146,0)),0)</f>
        <v>0</v>
      </c>
      <c r="AO96" s="489">
        <f>IF(AO95&gt;=plazo_cobroA,(IF(plazo_cobroA=0,'HIPOTESIS '!AO146,0)+IF(plazo_cobroA=1,'HIPOTESIS '!AN146,0)+IF(plazo_cobroA=2,'HIPOTESIS '!AM146,0)+IF(plazo_cobroA=3,'HIPOTESIS '!AL146,0)),0)</f>
        <v>0</v>
      </c>
      <c r="AP96" s="489">
        <f>IF(AP95&gt;=plazo_cobroA,(IF(plazo_cobroA=0,'HIPOTESIS '!AP146,0)+IF(plazo_cobroA=1,'HIPOTESIS '!AO146,0)+IF(plazo_cobroA=2,'HIPOTESIS '!AN146,0)+IF(plazo_cobroA=3,'HIPOTESIS '!AM146,0)),0)</f>
        <v>0</v>
      </c>
      <c r="AQ96" s="489">
        <f>IF(AQ95&gt;=plazo_cobroA,(IF(plazo_cobroA=0,'HIPOTESIS '!AQ146,0)+IF(plazo_cobroA=1,'HIPOTESIS '!AP146,0)+IF(plazo_cobroA=2,'HIPOTESIS '!AO146,0)+IF(plazo_cobroA=3,'HIPOTESIS '!AN146,0)),0)</f>
        <v>0</v>
      </c>
      <c r="AR96" s="489">
        <f>IF(AR95&gt;=plazo_cobroA,(IF(plazo_cobroA=0,'HIPOTESIS '!AR146,0)+IF(plazo_cobroA=1,'HIPOTESIS '!AQ146,0)+IF(plazo_cobroA=2,'HIPOTESIS '!AP146,0)+IF(plazo_cobroA=3,'HIPOTESIS '!AO146,0)),0)</f>
        <v>0</v>
      </c>
      <c r="AS96" s="489">
        <f>IF(AS95&gt;=plazo_cobroA,(IF(plazo_cobroA=0,'HIPOTESIS '!AS146,0)+IF(plazo_cobroA=1,'HIPOTESIS '!AR146,0)+IF(plazo_cobroA=2,'HIPOTESIS '!AQ146,0)+IF(plazo_cobroA=3,'HIPOTESIS '!AP146,0)),0)</f>
        <v>0</v>
      </c>
      <c r="AT96" s="489">
        <f>IF(AT95&gt;=plazo_cobroA,(IF(plazo_cobroA=0,'HIPOTESIS '!AT146,0)+IF(plazo_cobroA=1,'HIPOTESIS '!AS146,0)+IF(plazo_cobroA=2,'HIPOTESIS '!AR146,0)+IF(plazo_cobroA=3,'HIPOTESIS '!AQ146,0)),0)</f>
        <v>0</v>
      </c>
      <c r="AU96" s="489">
        <f>IF(AU95&gt;=plazo_cobroA,(IF(plazo_cobroA=0,'HIPOTESIS '!AU146,0)+IF(plazo_cobroA=1,'HIPOTESIS '!AT146,0)+IF(plazo_cobroA=2,'HIPOTESIS '!AS146,0)+IF(plazo_cobroA=3,'HIPOTESIS '!AR146,0)),0)</f>
        <v>0</v>
      </c>
      <c r="AV96" s="489">
        <f>IF(AV95&gt;=plazo_cobroA,(IF(plazo_cobroA=0,'HIPOTESIS '!AV146,0)+IF(plazo_cobroA=1,'HIPOTESIS '!AU146,0)+IF(plazo_cobroA=2,'HIPOTESIS '!AT146,0)+IF(plazo_cobroA=3,'HIPOTESIS '!AS146,0)),0)</f>
        <v>0</v>
      </c>
      <c r="AW96" s="489">
        <f>IF(AW95&gt;=plazo_cobroA,(IF(plazo_cobroA=0,'HIPOTESIS '!AW146,0)+IF(plazo_cobroA=1,'HIPOTESIS '!AV146,0)+IF(plazo_cobroA=2,'HIPOTESIS '!AU146,0)+IF(plazo_cobroA=3,'HIPOTESIS '!AT146,0)),0)</f>
        <v>0</v>
      </c>
      <c r="AX96" s="489">
        <f>IF(AX95&gt;=plazo_cobroA,(IF(plazo_cobroA=0,'HIPOTESIS '!AX146,0)+IF(plazo_cobroA=1,'HIPOTESIS '!AW146,0)+IF(plazo_cobroA=2,'HIPOTESIS '!AV146,0)+IF(plazo_cobroA=3,'HIPOTESIS '!AU146,0)),0)</f>
        <v>0</v>
      </c>
      <c r="AY96" s="490">
        <f>IF(AY95&gt;=plazo_cobroA,(IF(plazo_cobroA=0,'HIPOTESIS '!AY146,0)+IF(plazo_cobroA=1,'HIPOTESIS '!AX146,0)+IF(plazo_cobroA=2,'HIPOTESIS '!AW146,0)+IF(plazo_cobroA=3,'HIPOTESIS '!AV146,0)),0)</f>
        <v>0</v>
      </c>
      <c r="AZ96" s="489">
        <f>IF(AZ95&gt;=plazo_cobroA,(IF(plazo_cobroA=0,'HIPOTESIS '!AZ146,0)+IF(plazo_cobroA=1,'HIPOTESIS '!AY146,0)+IF(plazo_cobroA=2,'HIPOTESIS '!AX146,0)+IF(plazo_cobroA=3,'HIPOTESIS '!AW146,0)),0)</f>
        <v>0</v>
      </c>
      <c r="BA96" s="489">
        <f>IF(BA95&gt;=plazo_cobroA,(IF(plazo_cobroA=0,'HIPOTESIS '!BA146,0)+IF(plazo_cobroA=1,'HIPOTESIS '!AZ146,0)+IF(plazo_cobroA=2,'HIPOTESIS '!AY146,0)+IF(plazo_cobroA=3,'HIPOTESIS '!AX146,0)),0)</f>
        <v>0</v>
      </c>
      <c r="BB96" s="489">
        <f>IF(BB95&gt;=plazo_cobroA,(IF(plazo_cobroA=0,'HIPOTESIS '!BB146,0)+IF(plazo_cobroA=1,'HIPOTESIS '!BA146,0)+IF(plazo_cobroA=2,'HIPOTESIS '!AZ146,0)+IF(plazo_cobroA=3,'HIPOTESIS '!AY146,0)),0)</f>
        <v>0</v>
      </c>
      <c r="BC96" s="489">
        <f>IF(BC95&gt;=plazo_cobroA,(IF(plazo_cobroA=0,'HIPOTESIS '!BC146,0)+IF(plazo_cobroA=1,'HIPOTESIS '!BB146,0)+IF(plazo_cobroA=2,'HIPOTESIS '!BA146,0)+IF(plazo_cobroA=3,'HIPOTESIS '!AZ146,0)),0)</f>
        <v>0</v>
      </c>
      <c r="BD96" s="489">
        <f>IF(BD95&gt;=plazo_cobroA,(IF(plazo_cobroA=0,'HIPOTESIS '!BD146,0)+IF(plazo_cobroA=1,'HIPOTESIS '!BC146,0)+IF(plazo_cobroA=2,'HIPOTESIS '!BB146,0)+IF(plazo_cobroA=3,'HIPOTESIS '!BA146,0)),0)</f>
        <v>0</v>
      </c>
      <c r="BE96" s="489">
        <f>IF(BE95&gt;=plazo_cobroA,(IF(plazo_cobroA=0,'HIPOTESIS '!BE146,0)+IF(plazo_cobroA=1,'HIPOTESIS '!BD146,0)+IF(plazo_cobroA=2,'HIPOTESIS '!BC146,0)+IF(plazo_cobroA=3,'HIPOTESIS '!BB146,0)),0)</f>
        <v>0</v>
      </c>
      <c r="BF96" s="489">
        <f>IF(BF95&gt;=plazo_cobroA,(IF(plazo_cobroA=0,'HIPOTESIS '!BF146,0)+IF(plazo_cobroA=1,'HIPOTESIS '!BE146,0)+IF(plazo_cobroA=2,'HIPOTESIS '!BD146,0)+IF(plazo_cobroA=3,'HIPOTESIS '!BC146,0)),0)</f>
        <v>0</v>
      </c>
      <c r="BG96" s="489">
        <f>IF(BG95&gt;=plazo_cobroA,(IF(plazo_cobroA=0,'HIPOTESIS '!BG146,0)+IF(plazo_cobroA=1,'HIPOTESIS '!BF146,0)+IF(plazo_cobroA=2,'HIPOTESIS '!BE146,0)+IF(plazo_cobroA=3,'HIPOTESIS '!BD146,0)),0)</f>
        <v>0</v>
      </c>
      <c r="BH96" s="489">
        <f>IF(BH95&gt;=plazo_cobroA,(IF(plazo_cobroA=0,'HIPOTESIS '!BH146,0)+IF(plazo_cobroA=1,'HIPOTESIS '!BG146,0)+IF(plazo_cobroA=2,'HIPOTESIS '!BF146,0)+IF(plazo_cobroA=3,'HIPOTESIS '!BE146,0)),0)</f>
        <v>0</v>
      </c>
      <c r="BI96" s="489">
        <f>IF(BI95&gt;=plazo_cobroA,(IF(plazo_cobroA=0,'HIPOTESIS '!BI146,0)+IF(plazo_cobroA=1,'HIPOTESIS '!BH146,0)+IF(plazo_cobroA=2,'HIPOTESIS '!BG146,0)+IF(plazo_cobroA=3,'HIPOTESIS '!BF146,0)),0)</f>
        <v>0</v>
      </c>
      <c r="BJ96" s="489">
        <f>IF(BJ95&gt;=plazo_cobroA,(IF(plazo_cobroA=0,'HIPOTESIS '!BJ146,0)+IF(plazo_cobroA=1,'HIPOTESIS '!BI146,0)+IF(plazo_cobroA=2,'HIPOTESIS '!BH146,0)+IF(plazo_cobroA=3,'HIPOTESIS '!BG146,0)),0)</f>
        <v>0</v>
      </c>
      <c r="BK96" s="490">
        <f>IF(BK95&gt;=plazo_cobroA,(IF(plazo_cobroA=0,'HIPOTESIS '!BK146,0)+IF(plazo_cobroA=1,'HIPOTESIS '!BJ146,0)+IF(plazo_cobroA=2,'HIPOTESIS '!BI146,0)+IF(plazo_cobroA=3,'HIPOTESIS '!BH146,0)),0)</f>
        <v>0</v>
      </c>
      <c r="BL96" s="138"/>
      <c r="BM96" s="138"/>
      <c r="BN96" s="138"/>
      <c r="BO96" s="138"/>
      <c r="BP96" s="138"/>
      <c r="BQ96" s="138"/>
      <c r="BR96" s="138"/>
      <c r="BS96" s="138"/>
      <c r="BT96" s="138"/>
      <c r="BU96" s="138"/>
      <c r="BV96" s="138"/>
      <c r="BW96" s="138"/>
      <c r="BX96" s="138"/>
      <c r="BY96" s="138"/>
      <c r="BZ96" s="138"/>
      <c r="CA96" s="138"/>
      <c r="CB96" s="138"/>
      <c r="CC96" s="138"/>
      <c r="CD96" s="138"/>
      <c r="CE96" s="138"/>
      <c r="CF96" s="138"/>
      <c r="CG96" s="138"/>
      <c r="CH96" s="138"/>
      <c r="CI96" s="138"/>
      <c r="CJ96" s="138"/>
      <c r="CK96" s="138"/>
      <c r="CL96" s="138"/>
      <c r="CM96" s="138"/>
      <c r="CN96" s="138"/>
      <c r="CO96" s="138"/>
      <c r="CP96" s="138"/>
      <c r="CQ96" s="138"/>
      <c r="CR96" s="138"/>
      <c r="CS96" s="138"/>
    </row>
    <row r="97" spans="1:97" s="2" customFormat="1" ht="17.100000000000001" customHeight="1" x14ac:dyDescent="0.25">
      <c r="A97" s="138"/>
      <c r="B97" s="536" t="s">
        <v>360</v>
      </c>
      <c r="C97" s="561">
        <v>0</v>
      </c>
      <c r="D97" s="497">
        <f>C97+'HIPOTESIS '!D146-D96</f>
        <v>0</v>
      </c>
      <c r="E97" s="497">
        <f>D97+'HIPOTESIS '!E146-E96</f>
        <v>0</v>
      </c>
      <c r="F97" s="497">
        <f>E97+'HIPOTESIS '!F146-F96</f>
        <v>0</v>
      </c>
      <c r="G97" s="497">
        <f>F97+'HIPOTESIS '!G146-G96</f>
        <v>0</v>
      </c>
      <c r="H97" s="497">
        <f>G97+'HIPOTESIS '!H146-H96</f>
        <v>0</v>
      </c>
      <c r="I97" s="497">
        <f>H97+'HIPOTESIS '!I146-I96</f>
        <v>0</v>
      </c>
      <c r="J97" s="497">
        <f>I97+'HIPOTESIS '!J146-J96</f>
        <v>0</v>
      </c>
      <c r="K97" s="497">
        <f>J97+'HIPOTESIS '!K146-K96</f>
        <v>0</v>
      </c>
      <c r="L97" s="497">
        <f>K97+'HIPOTESIS '!L146-L96</f>
        <v>0</v>
      </c>
      <c r="M97" s="497">
        <f>L97+'HIPOTESIS '!M146-M96</f>
        <v>0</v>
      </c>
      <c r="N97" s="497">
        <f>M97+'HIPOTESIS '!N146-N96</f>
        <v>0</v>
      </c>
      <c r="O97" s="498">
        <f>N97+'HIPOTESIS '!O146-O96</f>
        <v>0</v>
      </c>
      <c r="P97" s="497">
        <f>O97+'HIPOTESIS '!P146-P96</f>
        <v>0</v>
      </c>
      <c r="Q97" s="497">
        <f>P97+'HIPOTESIS '!Q146-Q96</f>
        <v>0</v>
      </c>
      <c r="R97" s="497">
        <f>Q97+'HIPOTESIS '!R146-R96</f>
        <v>0</v>
      </c>
      <c r="S97" s="497">
        <f>R97+'HIPOTESIS '!S146-S96</f>
        <v>0</v>
      </c>
      <c r="T97" s="497">
        <f>S97+'HIPOTESIS '!T146-T96</f>
        <v>0</v>
      </c>
      <c r="U97" s="497">
        <f>T97+'HIPOTESIS '!U146-U96</f>
        <v>0</v>
      </c>
      <c r="V97" s="497">
        <f>U97+'HIPOTESIS '!V146-V96</f>
        <v>0</v>
      </c>
      <c r="W97" s="497">
        <f>V97+'HIPOTESIS '!W146-W96</f>
        <v>0</v>
      </c>
      <c r="X97" s="497">
        <f>W97+'HIPOTESIS '!X146-X96</f>
        <v>0</v>
      </c>
      <c r="Y97" s="497">
        <f>X97+'HIPOTESIS '!Y146-Y96</f>
        <v>0</v>
      </c>
      <c r="Z97" s="497">
        <f>Y97+'HIPOTESIS '!Z146-Z96</f>
        <v>0</v>
      </c>
      <c r="AA97" s="498">
        <f>Z97+'HIPOTESIS '!AA146-AA96</f>
        <v>0</v>
      </c>
      <c r="AB97" s="497">
        <f>AA97+'HIPOTESIS '!AB146-AB96</f>
        <v>0</v>
      </c>
      <c r="AC97" s="497">
        <f>AB97+'HIPOTESIS '!AC146-AC96</f>
        <v>0</v>
      </c>
      <c r="AD97" s="497">
        <f>AC97+'HIPOTESIS '!AD146-AD96</f>
        <v>0</v>
      </c>
      <c r="AE97" s="497">
        <f>AD97+'HIPOTESIS '!AE146-AE96</f>
        <v>0</v>
      </c>
      <c r="AF97" s="497">
        <f>AE97+'HIPOTESIS '!AF146-AF96</f>
        <v>0</v>
      </c>
      <c r="AG97" s="497">
        <f>AF97+'HIPOTESIS '!AG146-AG96</f>
        <v>0</v>
      </c>
      <c r="AH97" s="497">
        <f>AG97+'HIPOTESIS '!AH146-AH96</f>
        <v>0</v>
      </c>
      <c r="AI97" s="497">
        <f>AH97+'HIPOTESIS '!AI146-AI96</f>
        <v>0</v>
      </c>
      <c r="AJ97" s="497">
        <f>AI97+'HIPOTESIS '!AJ146-AJ96</f>
        <v>0</v>
      </c>
      <c r="AK97" s="497">
        <f>AJ97+'HIPOTESIS '!AK146-AK96</f>
        <v>0</v>
      </c>
      <c r="AL97" s="497">
        <f>AK97+'HIPOTESIS '!AL146-AL96</f>
        <v>0</v>
      </c>
      <c r="AM97" s="498">
        <f>AL97+'HIPOTESIS '!AM146-AM96</f>
        <v>0</v>
      </c>
      <c r="AN97" s="497">
        <f>AM97+'HIPOTESIS '!AN146-AN96</f>
        <v>0</v>
      </c>
      <c r="AO97" s="497">
        <f>AN97+'HIPOTESIS '!AO146-AO96</f>
        <v>0</v>
      </c>
      <c r="AP97" s="497">
        <f>AO97+'HIPOTESIS '!AP146-AP96</f>
        <v>0</v>
      </c>
      <c r="AQ97" s="497">
        <f>AP97+'HIPOTESIS '!AQ146-AQ96</f>
        <v>0</v>
      </c>
      <c r="AR97" s="497">
        <f>AQ97+'HIPOTESIS '!AR146-AR96</f>
        <v>0</v>
      </c>
      <c r="AS97" s="497">
        <f>AR97+'HIPOTESIS '!AS146-AS96</f>
        <v>0</v>
      </c>
      <c r="AT97" s="497">
        <f>AS97+'HIPOTESIS '!AT146-AT96</f>
        <v>0</v>
      </c>
      <c r="AU97" s="497">
        <f>AT97+'HIPOTESIS '!AU146-AU96</f>
        <v>0</v>
      </c>
      <c r="AV97" s="497">
        <f>AU97+'HIPOTESIS '!AV146-AV96</f>
        <v>0</v>
      </c>
      <c r="AW97" s="497">
        <f>AV97+'HIPOTESIS '!AW146-AW96</f>
        <v>0</v>
      </c>
      <c r="AX97" s="497">
        <f>AW97+'HIPOTESIS '!AX146-AX96</f>
        <v>0</v>
      </c>
      <c r="AY97" s="498">
        <f>AX97+'HIPOTESIS '!AY146-AY96</f>
        <v>0</v>
      </c>
      <c r="AZ97" s="497">
        <f>AY97+'HIPOTESIS '!AZ146-AZ96</f>
        <v>0</v>
      </c>
      <c r="BA97" s="497">
        <f>AZ97+'HIPOTESIS '!BA146-BA96</f>
        <v>0</v>
      </c>
      <c r="BB97" s="497">
        <f>BA97+'HIPOTESIS '!BB146-BB96</f>
        <v>0</v>
      </c>
      <c r="BC97" s="497">
        <f>BB97+'HIPOTESIS '!BC146-BC96</f>
        <v>0</v>
      </c>
      <c r="BD97" s="497">
        <f>BC97+'HIPOTESIS '!BD146-BD96</f>
        <v>0</v>
      </c>
      <c r="BE97" s="497">
        <f>BD97+'HIPOTESIS '!BE146-BE96</f>
        <v>0</v>
      </c>
      <c r="BF97" s="497">
        <f>BE97+'HIPOTESIS '!BF146-BF96</f>
        <v>0</v>
      </c>
      <c r="BG97" s="497">
        <f>BF97+'HIPOTESIS '!BG146-BG96</f>
        <v>0</v>
      </c>
      <c r="BH97" s="497">
        <f>BG97+'HIPOTESIS '!BH146-BH96</f>
        <v>0</v>
      </c>
      <c r="BI97" s="497">
        <f>BH97+'HIPOTESIS '!BI146-BI96</f>
        <v>0</v>
      </c>
      <c r="BJ97" s="497">
        <f>BI97+'HIPOTESIS '!BJ146-BJ96</f>
        <v>0</v>
      </c>
      <c r="BK97" s="498">
        <f>BJ97+'HIPOTESIS '!BK146-BK96</f>
        <v>0</v>
      </c>
      <c r="BL97" s="138"/>
      <c r="BM97" s="138"/>
      <c r="BN97" s="138"/>
      <c r="BO97" s="138"/>
      <c r="BP97" s="138"/>
      <c r="BQ97" s="138"/>
      <c r="BR97" s="138"/>
      <c r="BS97" s="138"/>
      <c r="BT97" s="138"/>
      <c r="BU97" s="138"/>
      <c r="BV97" s="138"/>
      <c r="BW97" s="138"/>
      <c r="BX97" s="138"/>
      <c r="BY97" s="138"/>
      <c r="BZ97" s="138"/>
      <c r="CA97" s="138"/>
      <c r="CB97" s="138"/>
      <c r="CC97" s="138"/>
      <c r="CD97" s="138"/>
      <c r="CE97" s="138"/>
      <c r="CF97" s="138"/>
      <c r="CG97" s="138"/>
      <c r="CH97" s="138"/>
      <c r="CI97" s="138"/>
      <c r="CJ97" s="138"/>
      <c r="CK97" s="138"/>
      <c r="CL97" s="138"/>
      <c r="CM97" s="138"/>
      <c r="CN97" s="138"/>
      <c r="CO97" s="138"/>
      <c r="CP97" s="138"/>
      <c r="CQ97" s="138"/>
      <c r="CR97" s="138"/>
      <c r="CS97" s="138"/>
    </row>
    <row r="98" spans="1:97" s="2" customFormat="1" ht="17.100000000000001" customHeight="1" x14ac:dyDescent="0.25">
      <c r="A98" s="138"/>
      <c r="B98" s="536" t="s">
        <v>361</v>
      </c>
      <c r="C98" s="561">
        <f>IF(C95&gt;=plazo_pagoA,(IF(plazo_pagoA=0,'HIPOTESIS '!C148,0)+IF(plazo_pagoA=1,'HIPOTESIS '!B148,0)+IF(plazo_pagoA=2,'HIPOTESIS '!A148,0)+IF(plazo_pagoA=3,#REF!,0)),0)</f>
        <v>0</v>
      </c>
      <c r="D98" s="497">
        <f>IF(D95&gt;=plazo_pagoA,(IF(plazo_pagoA=0,'HIPOTESIS '!D148,0)+IF(plazo_pagoA=1,'HIPOTESIS '!C148,0)+IF(plazo_pagoA=2,'HIPOTESIS '!B148,0)+IF(plazo_pagoA=3,'HIPOTESIS '!A148,0)),0)</f>
        <v>0</v>
      </c>
      <c r="E98" s="497">
        <f>IF(E95&gt;=plazo_pagoA,(IF(plazo_pagoA=0,'HIPOTESIS '!E148,0)+IF(plazo_pagoA=1,'HIPOTESIS '!D148,0)+IF(plazo_pagoA=2,'HIPOTESIS '!C148,0)+IF(plazo_pagoA=3,'HIPOTESIS '!B148,0)),0)</f>
        <v>0</v>
      </c>
      <c r="F98" s="497">
        <f>IF(F95&gt;=plazo_pagoA,(IF(plazo_pagoA=0,'HIPOTESIS '!F148,0)+IF(plazo_pagoA=1,'HIPOTESIS '!E148,0)+IF(plazo_pagoA=2,'HIPOTESIS '!D148,0)+IF(plazo_pagoA=3,'HIPOTESIS '!C148,0)),0)</f>
        <v>0</v>
      </c>
      <c r="G98" s="497">
        <f>IF(G95&gt;=plazo_pagoA,(IF(plazo_pagoA=0,'HIPOTESIS '!G148,0)+IF(plazo_pagoA=1,'HIPOTESIS '!F148,0)+IF(plazo_pagoA=2,'HIPOTESIS '!E148,0)+IF(plazo_pagoA=3,'HIPOTESIS '!D148,0)),0)</f>
        <v>0</v>
      </c>
      <c r="H98" s="497">
        <f>IF(H95&gt;=plazo_pagoA,(IF(plazo_pagoA=0,'HIPOTESIS '!H148,0)+IF(plazo_pagoA=1,'HIPOTESIS '!G148,0)+IF(plazo_pagoA=2,'HIPOTESIS '!F148,0)+IF(plazo_pagoA=3,'HIPOTESIS '!E148,0)),0)</f>
        <v>0</v>
      </c>
      <c r="I98" s="497">
        <f>IF(I95&gt;=plazo_pagoA,(IF(plazo_pagoA=0,'HIPOTESIS '!I148,0)+IF(plazo_pagoA=1,'HIPOTESIS '!H148,0)+IF(plazo_pagoA=2,'HIPOTESIS '!G148,0)+IF(plazo_pagoA=3,'HIPOTESIS '!F148,0)),0)</f>
        <v>0</v>
      </c>
      <c r="J98" s="497">
        <f>IF(J95&gt;=plazo_pagoA,(IF(plazo_pagoA=0,'HIPOTESIS '!J148,0)+IF(plazo_pagoA=1,'HIPOTESIS '!I148,0)+IF(plazo_pagoA=2,'HIPOTESIS '!H148,0)+IF(plazo_pagoA=3,'HIPOTESIS '!G148,0)),0)</f>
        <v>0</v>
      </c>
      <c r="K98" s="497">
        <f>IF(K95&gt;=plazo_pagoA,(IF(plazo_pagoA=0,'HIPOTESIS '!K148,0)+IF(plazo_pagoA=1,'HIPOTESIS '!J148,0)+IF(plazo_pagoA=2,'HIPOTESIS '!I148,0)+IF(plazo_pagoA=3,'HIPOTESIS '!H148,0)),0)</f>
        <v>0</v>
      </c>
      <c r="L98" s="497">
        <f>IF(L95&gt;=plazo_pagoA,(IF(plazo_pagoA=0,'HIPOTESIS '!L148,0)+IF(plazo_pagoA=1,'HIPOTESIS '!K148,0)+IF(plazo_pagoA=2,'HIPOTESIS '!J148,0)+IF(plazo_pagoA=3,'HIPOTESIS '!I148,0)),0)</f>
        <v>0</v>
      </c>
      <c r="M98" s="497">
        <f>IF(M95&gt;=plazo_pagoA,(IF(plazo_pagoA=0,'HIPOTESIS '!M148,0)+IF(plazo_pagoA=1,'HIPOTESIS '!L148,0)+IF(plazo_pagoA=2,'HIPOTESIS '!K148,0)+IF(plazo_pagoA=3,'HIPOTESIS '!J148,0)),0)</f>
        <v>0</v>
      </c>
      <c r="N98" s="497">
        <f>IF(N95&gt;=plazo_pagoA,(IF(plazo_pagoA=0,'HIPOTESIS '!N148,0)+IF(plazo_pagoA=1,'HIPOTESIS '!M148,0)+IF(plazo_pagoA=2,'HIPOTESIS '!L148,0)+IF(plazo_pagoA=3,'HIPOTESIS '!K148,0)),0)</f>
        <v>0</v>
      </c>
      <c r="O98" s="498">
        <f>IF(O95&gt;=plazo_pagoA,(IF(plazo_pagoA=0,'HIPOTESIS '!O148,0)+IF(plazo_pagoA=1,'HIPOTESIS '!N148,0)+IF(plazo_pagoA=2,'HIPOTESIS '!M148,0)+IF(plazo_pagoA=3,'HIPOTESIS '!L148,0)),0)</f>
        <v>0</v>
      </c>
      <c r="P98" s="497">
        <f>IF(P95&gt;=plazo_pagoA,(IF(plazo_pagoA=0,'HIPOTESIS '!P148,0)+IF(plazo_pagoA=1,'HIPOTESIS '!O148,0)+IF(plazo_pagoA=2,'HIPOTESIS '!N148,0)+IF(plazo_pagoA=3,'HIPOTESIS '!M148,0)),0)</f>
        <v>0</v>
      </c>
      <c r="Q98" s="497">
        <f>IF(Q95&gt;=plazo_pagoA,(IF(plazo_pagoA=0,'HIPOTESIS '!Q148,0)+IF(plazo_pagoA=1,'HIPOTESIS '!P148,0)+IF(plazo_pagoA=2,'HIPOTESIS '!O148,0)+IF(plazo_pagoA=3,'HIPOTESIS '!N148,0)),0)</f>
        <v>0</v>
      </c>
      <c r="R98" s="497">
        <f>IF(R95&gt;=plazo_pagoA,(IF(plazo_pagoA=0,'HIPOTESIS '!R148,0)+IF(plazo_pagoA=1,'HIPOTESIS '!Q148,0)+IF(plazo_pagoA=2,'HIPOTESIS '!P148,0)+IF(plazo_pagoA=3,'HIPOTESIS '!O148,0)),0)</f>
        <v>0</v>
      </c>
      <c r="S98" s="497">
        <f>IF(S95&gt;=plazo_pagoA,(IF(plazo_pagoA=0,'HIPOTESIS '!S148,0)+IF(plazo_pagoA=1,'HIPOTESIS '!R148,0)+IF(plazo_pagoA=2,'HIPOTESIS '!Q148,0)+IF(plazo_pagoA=3,'HIPOTESIS '!P148,0)),0)</f>
        <v>0</v>
      </c>
      <c r="T98" s="497">
        <f>IF(T95&gt;=plazo_pagoA,(IF(plazo_pagoA=0,'HIPOTESIS '!T148,0)+IF(plazo_pagoA=1,'HIPOTESIS '!S148,0)+IF(plazo_pagoA=2,'HIPOTESIS '!R148,0)+IF(plazo_pagoA=3,'HIPOTESIS '!Q148,0)),0)</f>
        <v>0</v>
      </c>
      <c r="U98" s="497">
        <f>IF(U95&gt;=plazo_pagoA,(IF(plazo_pagoA=0,'HIPOTESIS '!U148,0)+IF(plazo_pagoA=1,'HIPOTESIS '!T148,0)+IF(plazo_pagoA=2,'HIPOTESIS '!S148,0)+IF(plazo_pagoA=3,'HIPOTESIS '!R148,0)),0)</f>
        <v>0</v>
      </c>
      <c r="V98" s="497">
        <f>IF(V95&gt;=plazo_pagoA,(IF(plazo_pagoA=0,'HIPOTESIS '!V148,0)+IF(plazo_pagoA=1,'HIPOTESIS '!U148,0)+IF(plazo_pagoA=2,'HIPOTESIS '!T148,0)+IF(plazo_pagoA=3,'HIPOTESIS '!S148,0)),0)</f>
        <v>0</v>
      </c>
      <c r="W98" s="497">
        <f>IF(W95&gt;=plazo_pagoA,(IF(plazo_pagoA=0,'HIPOTESIS '!W148,0)+IF(plazo_pagoA=1,'HIPOTESIS '!V148,0)+IF(plazo_pagoA=2,'HIPOTESIS '!U148,0)+IF(plazo_pagoA=3,'HIPOTESIS '!T148,0)),0)</f>
        <v>0</v>
      </c>
      <c r="X98" s="497">
        <f>IF(X95&gt;=plazo_pagoA,(IF(plazo_pagoA=0,'HIPOTESIS '!X148,0)+IF(plazo_pagoA=1,'HIPOTESIS '!W148,0)+IF(plazo_pagoA=2,'HIPOTESIS '!V148,0)+IF(plazo_pagoA=3,'HIPOTESIS '!U148,0)),0)</f>
        <v>0</v>
      </c>
      <c r="Y98" s="497">
        <f>IF(Y95&gt;=plazo_pagoA,(IF(plazo_pagoA=0,'HIPOTESIS '!Y148,0)+IF(plazo_pagoA=1,'HIPOTESIS '!X148,0)+IF(plazo_pagoA=2,'HIPOTESIS '!W148,0)+IF(plazo_pagoA=3,'HIPOTESIS '!V148,0)),0)</f>
        <v>0</v>
      </c>
      <c r="Z98" s="497">
        <f>IF(Z95&gt;=plazo_pagoA,(IF(plazo_pagoA=0,'HIPOTESIS '!Z148,0)+IF(plazo_pagoA=1,'HIPOTESIS '!Y148,0)+IF(plazo_pagoA=2,'HIPOTESIS '!X148,0)+IF(plazo_pagoA=3,'HIPOTESIS '!W148,0)),0)</f>
        <v>0</v>
      </c>
      <c r="AA98" s="498">
        <f>IF(AA95&gt;=plazo_pagoA,(IF(plazo_pagoA=0,'HIPOTESIS '!AA148,0)+IF(plazo_pagoA=1,'HIPOTESIS '!Z148,0)+IF(plazo_pagoA=2,'HIPOTESIS '!Y148,0)+IF(plazo_pagoA=3,'HIPOTESIS '!X148,0)),0)</f>
        <v>0</v>
      </c>
      <c r="AB98" s="497">
        <f>IF(AB95&gt;=plazo_pagoA,(IF(plazo_pagoA=0,'HIPOTESIS '!AB148,0)+IF(plazo_pagoA=1,'HIPOTESIS '!AA148,0)+IF(plazo_pagoA=2,'HIPOTESIS '!Z148,0)+IF(plazo_pagoA=3,'HIPOTESIS '!Y148,0)),0)</f>
        <v>0</v>
      </c>
      <c r="AC98" s="497">
        <f>IF(AC95&gt;=plazo_pagoA,(IF(plazo_pagoA=0,'HIPOTESIS '!AC148,0)+IF(plazo_pagoA=1,'HIPOTESIS '!AB148,0)+IF(plazo_pagoA=2,'HIPOTESIS '!AA148,0)+IF(plazo_pagoA=3,'HIPOTESIS '!Z148,0)),0)</f>
        <v>0</v>
      </c>
      <c r="AD98" s="497">
        <f>IF(AD95&gt;=plazo_pagoA,(IF(plazo_pagoA=0,'HIPOTESIS '!AD148,0)+IF(plazo_pagoA=1,'HIPOTESIS '!AC148,0)+IF(plazo_pagoA=2,'HIPOTESIS '!AB148,0)+IF(plazo_pagoA=3,'HIPOTESIS '!AA148,0)),0)</f>
        <v>0</v>
      </c>
      <c r="AE98" s="497">
        <f>IF(AE95&gt;=plazo_pagoA,(IF(plazo_pagoA=0,'HIPOTESIS '!AE148,0)+IF(plazo_pagoA=1,'HIPOTESIS '!AD148,0)+IF(plazo_pagoA=2,'HIPOTESIS '!AC148,0)+IF(plazo_pagoA=3,'HIPOTESIS '!AB148,0)),0)</f>
        <v>0</v>
      </c>
      <c r="AF98" s="497">
        <f>IF(AF95&gt;=plazo_pagoA,(IF(plazo_pagoA=0,'HIPOTESIS '!AF148,0)+IF(plazo_pagoA=1,'HIPOTESIS '!AE148,0)+IF(plazo_pagoA=2,'HIPOTESIS '!AD148,0)+IF(plazo_pagoA=3,'HIPOTESIS '!AC148,0)),0)</f>
        <v>0</v>
      </c>
      <c r="AG98" s="497">
        <f>IF(AG95&gt;=plazo_pagoA,(IF(plazo_pagoA=0,'HIPOTESIS '!AG148,0)+IF(plazo_pagoA=1,'HIPOTESIS '!AF148,0)+IF(plazo_pagoA=2,'HIPOTESIS '!AE148,0)+IF(plazo_pagoA=3,'HIPOTESIS '!AD148,0)),0)</f>
        <v>0</v>
      </c>
      <c r="AH98" s="497">
        <f>IF(AH95&gt;=plazo_pagoA,(IF(plazo_pagoA=0,'HIPOTESIS '!AH148,0)+IF(plazo_pagoA=1,'HIPOTESIS '!AG148,0)+IF(plazo_pagoA=2,'HIPOTESIS '!AF148,0)+IF(plazo_pagoA=3,'HIPOTESIS '!AE148,0)),0)</f>
        <v>0</v>
      </c>
      <c r="AI98" s="497">
        <f>IF(AI95&gt;=plazo_pagoA,(IF(plazo_pagoA=0,'HIPOTESIS '!AI148,0)+IF(plazo_pagoA=1,'HIPOTESIS '!AH148,0)+IF(plazo_pagoA=2,'HIPOTESIS '!AG148,0)+IF(plazo_pagoA=3,'HIPOTESIS '!AF148,0)),0)</f>
        <v>0</v>
      </c>
      <c r="AJ98" s="497">
        <f>IF(AJ95&gt;=plazo_pagoA,(IF(plazo_pagoA=0,'HIPOTESIS '!AJ148,0)+IF(plazo_pagoA=1,'HIPOTESIS '!AI148,0)+IF(plazo_pagoA=2,'HIPOTESIS '!AH148,0)+IF(plazo_pagoA=3,'HIPOTESIS '!AG148,0)),0)</f>
        <v>0</v>
      </c>
      <c r="AK98" s="497">
        <f>IF(AK95&gt;=plazo_pagoA,(IF(plazo_pagoA=0,'HIPOTESIS '!AK148,0)+IF(plazo_pagoA=1,'HIPOTESIS '!AJ148,0)+IF(plazo_pagoA=2,'HIPOTESIS '!AI148,0)+IF(plazo_pagoA=3,'HIPOTESIS '!AH148,0)),0)</f>
        <v>0</v>
      </c>
      <c r="AL98" s="497">
        <f>IF(AL95&gt;=plazo_pagoA,(IF(plazo_pagoA=0,'HIPOTESIS '!AL148,0)+IF(plazo_pagoA=1,'HIPOTESIS '!AK148,0)+IF(plazo_pagoA=2,'HIPOTESIS '!AJ148,0)+IF(plazo_pagoA=3,'HIPOTESIS '!AI148,0)),0)</f>
        <v>0</v>
      </c>
      <c r="AM98" s="498">
        <f>IF(AM95&gt;=plazo_pagoA,(IF(plazo_pagoA=0,'HIPOTESIS '!AM148,0)+IF(plazo_pagoA=1,'HIPOTESIS '!AL148,0)+IF(plazo_pagoA=2,'HIPOTESIS '!AK148,0)+IF(plazo_pagoA=3,'HIPOTESIS '!AJ148,0)),0)</f>
        <v>0</v>
      </c>
      <c r="AN98" s="497">
        <f>IF(AN95&gt;=plazo_pagoA,(IF(plazo_pagoA=0,'HIPOTESIS '!AN148,0)+IF(plazo_pagoA=1,'HIPOTESIS '!AM148,0)+IF(plazo_pagoA=2,'HIPOTESIS '!AL148,0)+IF(plazo_pagoA=3,'HIPOTESIS '!AK148,0)),0)</f>
        <v>0</v>
      </c>
      <c r="AO98" s="497">
        <f>IF(AO95&gt;=plazo_pagoA,(IF(plazo_pagoA=0,'HIPOTESIS '!AO148,0)+IF(plazo_pagoA=1,'HIPOTESIS '!AN148,0)+IF(plazo_pagoA=2,'HIPOTESIS '!AM148,0)+IF(plazo_pagoA=3,'HIPOTESIS '!AL148,0)),0)</f>
        <v>0</v>
      </c>
      <c r="AP98" s="497">
        <f>IF(AP95&gt;=plazo_pagoA,(IF(plazo_pagoA=0,'HIPOTESIS '!AP148,0)+IF(plazo_pagoA=1,'HIPOTESIS '!AO148,0)+IF(plazo_pagoA=2,'HIPOTESIS '!AN148,0)+IF(plazo_pagoA=3,'HIPOTESIS '!AM148,0)),0)</f>
        <v>0</v>
      </c>
      <c r="AQ98" s="497">
        <f>IF(AQ95&gt;=plazo_pagoA,(IF(plazo_pagoA=0,'HIPOTESIS '!AQ148,0)+IF(plazo_pagoA=1,'HIPOTESIS '!AP148,0)+IF(plazo_pagoA=2,'HIPOTESIS '!AO148,0)+IF(plazo_pagoA=3,'HIPOTESIS '!AN148,0)),0)</f>
        <v>0</v>
      </c>
      <c r="AR98" s="497">
        <f>IF(AR95&gt;=plazo_pagoA,(IF(plazo_pagoA=0,'HIPOTESIS '!AR148,0)+IF(plazo_pagoA=1,'HIPOTESIS '!AQ148,0)+IF(plazo_pagoA=2,'HIPOTESIS '!AP148,0)+IF(plazo_pagoA=3,'HIPOTESIS '!AO148,0)),0)</f>
        <v>0</v>
      </c>
      <c r="AS98" s="497">
        <f>IF(AS95&gt;=plazo_pagoA,(IF(plazo_pagoA=0,'HIPOTESIS '!AS148,0)+IF(plazo_pagoA=1,'HIPOTESIS '!AR148,0)+IF(plazo_pagoA=2,'HIPOTESIS '!AQ148,0)+IF(plazo_pagoA=3,'HIPOTESIS '!AP148,0)),0)</f>
        <v>0</v>
      </c>
      <c r="AT98" s="497">
        <f>IF(AT95&gt;=plazo_pagoA,(IF(plazo_pagoA=0,'HIPOTESIS '!AT148,0)+IF(plazo_pagoA=1,'HIPOTESIS '!AS148,0)+IF(plazo_pagoA=2,'HIPOTESIS '!AR148,0)+IF(plazo_pagoA=3,'HIPOTESIS '!AQ148,0)),0)</f>
        <v>0</v>
      </c>
      <c r="AU98" s="497">
        <f>IF(AU95&gt;=plazo_pagoA,(IF(plazo_pagoA=0,'HIPOTESIS '!AU148,0)+IF(plazo_pagoA=1,'HIPOTESIS '!AT148,0)+IF(plazo_pagoA=2,'HIPOTESIS '!AS148,0)+IF(plazo_pagoA=3,'HIPOTESIS '!AR148,0)),0)</f>
        <v>0</v>
      </c>
      <c r="AV98" s="497">
        <f>IF(AV95&gt;=plazo_pagoA,(IF(plazo_pagoA=0,'HIPOTESIS '!AV148,0)+IF(plazo_pagoA=1,'HIPOTESIS '!AU148,0)+IF(plazo_pagoA=2,'HIPOTESIS '!AT148,0)+IF(plazo_pagoA=3,'HIPOTESIS '!AS148,0)),0)</f>
        <v>0</v>
      </c>
      <c r="AW98" s="497">
        <f>IF(AW95&gt;=plazo_pagoA,(IF(plazo_pagoA=0,'HIPOTESIS '!AW148,0)+IF(plazo_pagoA=1,'HIPOTESIS '!AV148,0)+IF(plazo_pagoA=2,'HIPOTESIS '!AU148,0)+IF(plazo_pagoA=3,'HIPOTESIS '!AT148,0)),0)</f>
        <v>0</v>
      </c>
      <c r="AX98" s="497">
        <f>IF(AX95&gt;=plazo_pagoA,(IF(plazo_pagoA=0,'HIPOTESIS '!AX148,0)+IF(plazo_pagoA=1,'HIPOTESIS '!AW148,0)+IF(plazo_pagoA=2,'HIPOTESIS '!AV148,0)+IF(plazo_pagoA=3,'HIPOTESIS '!AU148,0)),0)</f>
        <v>0</v>
      </c>
      <c r="AY98" s="498">
        <f>IF(AY95&gt;=plazo_pagoA,(IF(plazo_pagoA=0,'HIPOTESIS '!AY148,0)+IF(plazo_pagoA=1,'HIPOTESIS '!AX148,0)+IF(plazo_pagoA=2,'HIPOTESIS '!AW148,0)+IF(plazo_pagoA=3,'HIPOTESIS '!AV148,0)),0)</f>
        <v>0</v>
      </c>
      <c r="AZ98" s="497">
        <f>IF(AZ95&gt;=plazo_pagoA,(IF(plazo_pagoA=0,'HIPOTESIS '!AZ148,0)+IF(plazo_pagoA=1,'HIPOTESIS '!AY148,0)+IF(plazo_pagoA=2,'HIPOTESIS '!AX148,0)+IF(plazo_pagoA=3,'HIPOTESIS '!AW148,0)),0)</f>
        <v>0</v>
      </c>
      <c r="BA98" s="497">
        <f>IF(BA95&gt;=plazo_pagoA,(IF(plazo_pagoA=0,'HIPOTESIS '!BA148,0)+IF(plazo_pagoA=1,'HIPOTESIS '!AZ148,0)+IF(plazo_pagoA=2,'HIPOTESIS '!AY148,0)+IF(plazo_pagoA=3,'HIPOTESIS '!AX148,0)),0)</f>
        <v>0</v>
      </c>
      <c r="BB98" s="497">
        <f>IF(BB95&gt;=plazo_pagoA,(IF(plazo_pagoA=0,'HIPOTESIS '!BB148,0)+IF(plazo_pagoA=1,'HIPOTESIS '!BA148,0)+IF(plazo_pagoA=2,'HIPOTESIS '!AZ148,0)+IF(plazo_pagoA=3,'HIPOTESIS '!AY148,0)),0)</f>
        <v>0</v>
      </c>
      <c r="BC98" s="497">
        <f>IF(BC95&gt;=plazo_pagoA,(IF(plazo_pagoA=0,'HIPOTESIS '!BC148,0)+IF(plazo_pagoA=1,'HIPOTESIS '!BB148,0)+IF(plazo_pagoA=2,'HIPOTESIS '!BA148,0)+IF(plazo_pagoA=3,'HIPOTESIS '!AZ148,0)),0)</f>
        <v>0</v>
      </c>
      <c r="BD98" s="497">
        <f>IF(BD95&gt;=plazo_pagoA,(IF(plazo_pagoA=0,'HIPOTESIS '!BD148,0)+IF(plazo_pagoA=1,'HIPOTESIS '!BC148,0)+IF(plazo_pagoA=2,'HIPOTESIS '!BB148,0)+IF(plazo_pagoA=3,'HIPOTESIS '!BA148,0)),0)</f>
        <v>0</v>
      </c>
      <c r="BE98" s="497">
        <f>IF(BE95&gt;=plazo_pagoA,(IF(plazo_pagoA=0,'HIPOTESIS '!BE148,0)+IF(plazo_pagoA=1,'HIPOTESIS '!BD148,0)+IF(plazo_pagoA=2,'HIPOTESIS '!BC148,0)+IF(plazo_pagoA=3,'HIPOTESIS '!BB148,0)),0)</f>
        <v>0</v>
      </c>
      <c r="BF98" s="497">
        <f>IF(BF95&gt;=plazo_pagoA,(IF(plazo_pagoA=0,'HIPOTESIS '!BF148,0)+IF(plazo_pagoA=1,'HIPOTESIS '!BE148,0)+IF(plazo_pagoA=2,'HIPOTESIS '!BD148,0)+IF(plazo_pagoA=3,'HIPOTESIS '!BC148,0)),0)</f>
        <v>0</v>
      </c>
      <c r="BG98" s="497">
        <f>IF(BG95&gt;=plazo_pagoA,(IF(plazo_pagoA=0,'HIPOTESIS '!BG148,0)+IF(plazo_pagoA=1,'HIPOTESIS '!BF148,0)+IF(plazo_pagoA=2,'HIPOTESIS '!BE148,0)+IF(plazo_pagoA=3,'HIPOTESIS '!BD148,0)),0)</f>
        <v>0</v>
      </c>
      <c r="BH98" s="497">
        <f>IF(BH95&gt;=plazo_pagoA,(IF(plazo_pagoA=0,'HIPOTESIS '!BH148,0)+IF(plazo_pagoA=1,'HIPOTESIS '!BG148,0)+IF(plazo_pagoA=2,'HIPOTESIS '!BF148,0)+IF(plazo_pagoA=3,'HIPOTESIS '!BE148,0)),0)</f>
        <v>0</v>
      </c>
      <c r="BI98" s="497">
        <f>IF(BI95&gt;=plazo_pagoA,(IF(plazo_pagoA=0,'HIPOTESIS '!BI148,0)+IF(plazo_pagoA=1,'HIPOTESIS '!BH148,0)+IF(plazo_pagoA=2,'HIPOTESIS '!BG148,0)+IF(plazo_pagoA=3,'HIPOTESIS '!BF148,0)),0)</f>
        <v>0</v>
      </c>
      <c r="BJ98" s="497">
        <f>IF(BJ95&gt;=plazo_pagoA,(IF(plazo_pagoA=0,'HIPOTESIS '!BJ148,0)+IF(plazo_pagoA=1,'HIPOTESIS '!BI148,0)+IF(plazo_pagoA=2,'HIPOTESIS '!BH148,0)+IF(plazo_pagoA=3,'HIPOTESIS '!BG148,0)),0)</f>
        <v>0</v>
      </c>
      <c r="BK98" s="498">
        <f>IF(BK95&gt;=plazo_pagoA,(IF(plazo_pagoA=0,'HIPOTESIS '!BK148,0)+IF(plazo_pagoA=1,'HIPOTESIS '!BJ148,0)+IF(plazo_pagoA=2,'HIPOTESIS '!BI148,0)+IF(plazo_pagoA=3,'HIPOTESIS '!BH148,0)),0)</f>
        <v>0</v>
      </c>
      <c r="BL98" s="138"/>
      <c r="BM98" s="138"/>
      <c r="BN98" s="138"/>
      <c r="BO98" s="138"/>
      <c r="BP98" s="138"/>
      <c r="BQ98" s="138"/>
      <c r="BR98" s="138"/>
      <c r="BS98" s="138"/>
      <c r="BT98" s="138"/>
      <c r="BU98" s="138"/>
      <c r="BV98" s="138"/>
      <c r="BW98" s="138"/>
      <c r="BX98" s="138"/>
      <c r="BY98" s="138"/>
      <c r="BZ98" s="138"/>
      <c r="CA98" s="138"/>
      <c r="CB98" s="138"/>
      <c r="CC98" s="138"/>
      <c r="CD98" s="138"/>
      <c r="CE98" s="138"/>
      <c r="CF98" s="138"/>
      <c r="CG98" s="138"/>
      <c r="CH98" s="138"/>
      <c r="CI98" s="138"/>
      <c r="CJ98" s="138"/>
      <c r="CK98" s="138"/>
      <c r="CL98" s="138"/>
      <c r="CM98" s="138"/>
      <c r="CN98" s="138"/>
      <c r="CO98" s="138"/>
      <c r="CP98" s="138"/>
      <c r="CQ98" s="138"/>
      <c r="CR98" s="138"/>
      <c r="CS98" s="138"/>
    </row>
    <row r="99" spans="1:97" s="2" customFormat="1" ht="17.100000000000001" customHeight="1" x14ac:dyDescent="0.25">
      <c r="A99" s="138"/>
      <c r="B99" s="538" t="s">
        <v>362</v>
      </c>
      <c r="C99" s="561">
        <v>0</v>
      </c>
      <c r="D99" s="497">
        <f>C99+'HIPOTESIS '!D148-D98</f>
        <v>0</v>
      </c>
      <c r="E99" s="497">
        <f>D99+'HIPOTESIS '!E148-E98</f>
        <v>0</v>
      </c>
      <c r="F99" s="497">
        <f>E99+'HIPOTESIS '!F148-F98</f>
        <v>0</v>
      </c>
      <c r="G99" s="497">
        <f>F99+'HIPOTESIS '!G148-G98</f>
        <v>0</v>
      </c>
      <c r="H99" s="497">
        <f>G99+'HIPOTESIS '!H148-H98</f>
        <v>0</v>
      </c>
      <c r="I99" s="497">
        <f>H99+'HIPOTESIS '!I148-I98</f>
        <v>0</v>
      </c>
      <c r="J99" s="497">
        <f>I99+'HIPOTESIS '!J148-J98</f>
        <v>0</v>
      </c>
      <c r="K99" s="497">
        <f>J99+'HIPOTESIS '!K148-K98</f>
        <v>0</v>
      </c>
      <c r="L99" s="497">
        <f>K99+'HIPOTESIS '!L148-L98</f>
        <v>0</v>
      </c>
      <c r="M99" s="497">
        <f>L99+'HIPOTESIS '!M148-M98</f>
        <v>0</v>
      </c>
      <c r="N99" s="497">
        <f>M99+'HIPOTESIS '!N148-N98</f>
        <v>0</v>
      </c>
      <c r="O99" s="498">
        <f>N99+'HIPOTESIS '!O148-O98</f>
        <v>0</v>
      </c>
      <c r="P99" s="497">
        <f>O99+'HIPOTESIS '!P148-P98</f>
        <v>0</v>
      </c>
      <c r="Q99" s="497">
        <f>P99+'HIPOTESIS '!Q148-Q98</f>
        <v>0</v>
      </c>
      <c r="R99" s="497">
        <f>Q99+'HIPOTESIS '!R148-R98</f>
        <v>0</v>
      </c>
      <c r="S99" s="497">
        <f>R99+'HIPOTESIS '!S148-S98</f>
        <v>0</v>
      </c>
      <c r="T99" s="497">
        <f>S99+'HIPOTESIS '!T148-T98</f>
        <v>0</v>
      </c>
      <c r="U99" s="497">
        <f>T99+'HIPOTESIS '!U148-U98</f>
        <v>0</v>
      </c>
      <c r="V99" s="497">
        <f>U99+'HIPOTESIS '!V148-V98</f>
        <v>0</v>
      </c>
      <c r="W99" s="497">
        <f>V99+'HIPOTESIS '!W148-W98</f>
        <v>0</v>
      </c>
      <c r="X99" s="497">
        <f>W99+'HIPOTESIS '!X148-X98</f>
        <v>0</v>
      </c>
      <c r="Y99" s="497">
        <f>X99+'HIPOTESIS '!Y148-Y98</f>
        <v>0</v>
      </c>
      <c r="Z99" s="497">
        <f>Y99+'HIPOTESIS '!Z148-Z98</f>
        <v>0</v>
      </c>
      <c r="AA99" s="498">
        <f>Z99+'HIPOTESIS '!AA148-AA98</f>
        <v>0</v>
      </c>
      <c r="AB99" s="497">
        <f>AA99+'HIPOTESIS '!AB148-AB98</f>
        <v>0</v>
      </c>
      <c r="AC99" s="497">
        <f>AB99+'HIPOTESIS '!AC148-AC98</f>
        <v>0</v>
      </c>
      <c r="AD99" s="497">
        <f>AC99+'HIPOTESIS '!AD148-AD98</f>
        <v>0</v>
      </c>
      <c r="AE99" s="497">
        <f>AD99+'HIPOTESIS '!AE148-AE98</f>
        <v>0</v>
      </c>
      <c r="AF99" s="497">
        <f>AE99+'HIPOTESIS '!AF148-AF98</f>
        <v>0</v>
      </c>
      <c r="AG99" s="497">
        <f>AF99+'HIPOTESIS '!AG148-AG98</f>
        <v>0</v>
      </c>
      <c r="AH99" s="497">
        <f>AG99+'HIPOTESIS '!AH148-AH98</f>
        <v>0</v>
      </c>
      <c r="AI99" s="497">
        <f>AH99+'HIPOTESIS '!AI148-AI98</f>
        <v>0</v>
      </c>
      <c r="AJ99" s="497">
        <f>AI99+'HIPOTESIS '!AJ148-AJ98</f>
        <v>0</v>
      </c>
      <c r="AK99" s="497">
        <f>AJ99+'HIPOTESIS '!AK148-AK98</f>
        <v>0</v>
      </c>
      <c r="AL99" s="497">
        <f>AK99+'HIPOTESIS '!AL148-AL98</f>
        <v>0</v>
      </c>
      <c r="AM99" s="498">
        <f>AL99+'HIPOTESIS '!AM148-AM98</f>
        <v>0</v>
      </c>
      <c r="AN99" s="497">
        <f>AM99+'HIPOTESIS '!AN148-AN98</f>
        <v>0</v>
      </c>
      <c r="AO99" s="497">
        <f>AN99+'HIPOTESIS '!AO148-AO98</f>
        <v>0</v>
      </c>
      <c r="AP99" s="497">
        <f>AO99+'HIPOTESIS '!AP148-AP98</f>
        <v>0</v>
      </c>
      <c r="AQ99" s="497">
        <f>AP99+'HIPOTESIS '!AQ148-AQ98</f>
        <v>0</v>
      </c>
      <c r="AR99" s="497">
        <f>AQ99+'HIPOTESIS '!AR148-AR98</f>
        <v>0</v>
      </c>
      <c r="AS99" s="497">
        <f>AR99+'HIPOTESIS '!AS148-AS98</f>
        <v>0</v>
      </c>
      <c r="AT99" s="497">
        <f>AS99+'HIPOTESIS '!AT148-AT98</f>
        <v>0</v>
      </c>
      <c r="AU99" s="497">
        <f>AT99+'HIPOTESIS '!AU148-AU98</f>
        <v>0</v>
      </c>
      <c r="AV99" s="497">
        <f>AU99+'HIPOTESIS '!AV148-AV98</f>
        <v>0</v>
      </c>
      <c r="AW99" s="497">
        <f>AV99+'HIPOTESIS '!AW148-AW98</f>
        <v>0</v>
      </c>
      <c r="AX99" s="497">
        <f>AW99+'HIPOTESIS '!AX148-AX98</f>
        <v>0</v>
      </c>
      <c r="AY99" s="498">
        <f>AX99+'HIPOTESIS '!AY148-AY98</f>
        <v>0</v>
      </c>
      <c r="AZ99" s="497">
        <f>AY99+'HIPOTESIS '!AZ148-AZ98</f>
        <v>0</v>
      </c>
      <c r="BA99" s="497">
        <f>AZ99+'HIPOTESIS '!BA148-BA98</f>
        <v>0</v>
      </c>
      <c r="BB99" s="497">
        <f>BA99+'HIPOTESIS '!BB148-BB98</f>
        <v>0</v>
      </c>
      <c r="BC99" s="497">
        <f>BB99+'HIPOTESIS '!BC148-BC98</f>
        <v>0</v>
      </c>
      <c r="BD99" s="497">
        <f>BC99+'HIPOTESIS '!BD148-BD98</f>
        <v>0</v>
      </c>
      <c r="BE99" s="497">
        <f>BD99+'HIPOTESIS '!BE148-BE98</f>
        <v>0</v>
      </c>
      <c r="BF99" s="497">
        <f>BE99+'HIPOTESIS '!BF148-BF98</f>
        <v>0</v>
      </c>
      <c r="BG99" s="497">
        <f>BF99+'HIPOTESIS '!BG148-BG98</f>
        <v>0</v>
      </c>
      <c r="BH99" s="497">
        <f>BG99+'HIPOTESIS '!BH148-BH98</f>
        <v>0</v>
      </c>
      <c r="BI99" s="497">
        <f>BH99+'HIPOTESIS '!BI148-BI98</f>
        <v>0</v>
      </c>
      <c r="BJ99" s="497">
        <f>BI99+'HIPOTESIS '!BJ148-BJ98</f>
        <v>0</v>
      </c>
      <c r="BK99" s="498">
        <f>BJ99+'HIPOTESIS '!BK148-BK98</f>
        <v>0</v>
      </c>
      <c r="BL99" s="138"/>
      <c r="BM99" s="138"/>
      <c r="BN99" s="138"/>
      <c r="BO99" s="138"/>
      <c r="BP99" s="138"/>
      <c r="BQ99" s="138"/>
      <c r="BR99" s="138"/>
      <c r="BS99" s="138"/>
      <c r="BT99" s="138"/>
      <c r="BU99" s="138"/>
      <c r="BV99" s="138"/>
      <c r="BW99" s="138"/>
      <c r="BX99" s="138"/>
      <c r="BY99" s="138"/>
      <c r="BZ99" s="138"/>
      <c r="CA99" s="138"/>
      <c r="CB99" s="138"/>
      <c r="CC99" s="138"/>
      <c r="CD99" s="138"/>
      <c r="CE99" s="138"/>
      <c r="CF99" s="138"/>
      <c r="CG99" s="138"/>
      <c r="CH99" s="138"/>
      <c r="CI99" s="138"/>
      <c r="CJ99" s="138"/>
      <c r="CK99" s="138"/>
      <c r="CL99" s="138"/>
      <c r="CM99" s="138"/>
      <c r="CN99" s="138"/>
      <c r="CO99" s="138"/>
      <c r="CP99" s="138"/>
      <c r="CQ99" s="138"/>
      <c r="CR99" s="138"/>
      <c r="CS99" s="138"/>
    </row>
    <row r="100" spans="1:97" s="2" customFormat="1" ht="17.100000000000001" customHeight="1" x14ac:dyDescent="0.25">
      <c r="A100" s="138"/>
      <c r="B100" s="656" t="s">
        <v>363</v>
      </c>
      <c r="C100" s="565">
        <f>IF(C95&gt;=plazo_cobroB,(IF(plazo_cobroB=0,'HIPOTESIS '!C153,0)+IF(plazo_cobroB=1,'HIPOTESIS '!B153,0)+IF(plazo_cobroB=2,'HIPOTESIS '!A153,0)+IF(plazo_cobroB=3,#REF!,0)),0)</f>
        <v>0</v>
      </c>
      <c r="D100" s="489">
        <f>IF(D95&gt;=plazo_cobroB,(IF(plazo_cobroB=0,'HIPOTESIS '!D153,0)+IF(plazo_cobroB=1,'HIPOTESIS '!C153,0)+IF(plazo_cobroB=2,'HIPOTESIS '!B153,0)+IF(plazo_cobroB=3,'HIPOTESIS '!A153,0)),0)</f>
        <v>0</v>
      </c>
      <c r="E100" s="489">
        <f>IF(E95&gt;=plazo_cobroB,(IF(plazo_cobroB=0,'HIPOTESIS '!E153,0)+IF(plazo_cobroB=1,'HIPOTESIS '!D153,0)+IF(plazo_cobroB=2,'HIPOTESIS '!C153,0)+IF(plazo_cobroB=3,'HIPOTESIS '!B153,0)),0)</f>
        <v>0</v>
      </c>
      <c r="F100" s="489">
        <f>IF(F95&gt;=plazo_cobroB,(IF(plazo_cobroB=0,'HIPOTESIS '!F153,0)+IF(plazo_cobroB=1,'HIPOTESIS '!E153,0)+IF(plazo_cobroB=2,'HIPOTESIS '!D153,0)+IF(plazo_cobroB=3,'HIPOTESIS '!C153,0)),0)</f>
        <v>0</v>
      </c>
      <c r="G100" s="489">
        <f>IF(G95&gt;=plazo_cobroB,(IF(plazo_cobroB=0,'HIPOTESIS '!G153,0)+IF(plazo_cobroB=1,'HIPOTESIS '!F153,0)+IF(plazo_cobroB=2,'HIPOTESIS '!E153,0)+IF(plazo_cobroB=3,'HIPOTESIS '!D153,0)),0)</f>
        <v>0</v>
      </c>
      <c r="H100" s="489">
        <f>IF(H95&gt;=plazo_cobroB,(IF(plazo_cobroB=0,'HIPOTESIS '!H153,0)+IF(plazo_cobroB=1,'HIPOTESIS '!G153,0)+IF(plazo_cobroB=2,'HIPOTESIS '!F153,0)+IF(plazo_cobroB=3,'HIPOTESIS '!E153,0)),0)</f>
        <v>0</v>
      </c>
      <c r="I100" s="489">
        <f>IF(I95&gt;=plazo_cobroB,(IF(plazo_cobroB=0,'HIPOTESIS '!I153,0)+IF(plazo_cobroB=1,'HIPOTESIS '!H153,0)+IF(plazo_cobroB=2,'HIPOTESIS '!G153,0)+IF(plazo_cobroB=3,'HIPOTESIS '!F153,0)),0)</f>
        <v>0</v>
      </c>
      <c r="J100" s="489">
        <f>IF(J95&gt;=plazo_cobroB,(IF(plazo_cobroB=0,'HIPOTESIS '!J153,0)+IF(plazo_cobroB=1,'HIPOTESIS '!I153,0)+IF(plazo_cobroB=2,'HIPOTESIS '!H153,0)+IF(plazo_cobroB=3,'HIPOTESIS '!G153,0)),0)</f>
        <v>0</v>
      </c>
      <c r="K100" s="489">
        <f>IF(K95&gt;=plazo_cobroB,(IF(plazo_cobroB=0,'HIPOTESIS '!K153,0)+IF(plazo_cobroB=1,'HIPOTESIS '!J153,0)+IF(plazo_cobroB=2,'HIPOTESIS '!I153,0)+IF(plazo_cobroB=3,'HIPOTESIS '!H153,0)),0)</f>
        <v>0</v>
      </c>
      <c r="L100" s="489">
        <f>IF(L95&gt;=plazo_cobroB,(IF(plazo_cobroB=0,'HIPOTESIS '!L153,0)+IF(plazo_cobroB=1,'HIPOTESIS '!K153,0)+IF(plazo_cobroB=2,'HIPOTESIS '!J153,0)+IF(plazo_cobroB=3,'HIPOTESIS '!I153,0)),0)</f>
        <v>0</v>
      </c>
      <c r="M100" s="489">
        <f>IF(M95&gt;=plazo_cobroB,(IF(plazo_cobroB=0,'HIPOTESIS '!M153,0)+IF(plazo_cobroB=1,'HIPOTESIS '!L153,0)+IF(plazo_cobroB=2,'HIPOTESIS '!K153,0)+IF(plazo_cobroB=3,'HIPOTESIS '!J153,0)),0)</f>
        <v>0</v>
      </c>
      <c r="N100" s="489">
        <f>IF(N95&gt;=plazo_cobroB,(IF(plazo_cobroB=0,'HIPOTESIS '!N153,0)+IF(plazo_cobroB=1,'HIPOTESIS '!M153,0)+IF(plazo_cobroB=2,'HIPOTESIS '!L153,0)+IF(plazo_cobroB=3,'HIPOTESIS '!K153,0)),0)</f>
        <v>0</v>
      </c>
      <c r="O100" s="490">
        <f>IF(O95&gt;=plazo_cobroB,(IF(plazo_cobroB=0,'HIPOTESIS '!O153,0)+IF(plazo_cobroB=1,'HIPOTESIS '!N153,0)+IF(plazo_cobroB=2,'HIPOTESIS '!M153,0)+IF(plazo_cobroB=3,'HIPOTESIS '!L153,0)),0)</f>
        <v>0</v>
      </c>
      <c r="P100" s="489">
        <f>IF(P95&gt;=plazo_cobroB,(IF(plazo_cobroB=0,'HIPOTESIS '!P153,0)+IF(plazo_cobroB=1,'HIPOTESIS '!O153,0)+IF(plazo_cobroB=2,'HIPOTESIS '!N153,0)+IF(plazo_cobroB=3,'HIPOTESIS '!M153,0)),0)</f>
        <v>0</v>
      </c>
      <c r="Q100" s="489">
        <f>IF(Q95&gt;=plazo_cobroB,(IF(plazo_cobroB=0,'HIPOTESIS '!Q153,0)+IF(plazo_cobroB=1,'HIPOTESIS '!P153,0)+IF(plazo_cobroB=2,'HIPOTESIS '!O153,0)+IF(plazo_cobroB=3,'HIPOTESIS '!N153,0)),0)</f>
        <v>0</v>
      </c>
      <c r="R100" s="489">
        <f>IF(R95&gt;=plazo_cobroB,(IF(plazo_cobroB=0,'HIPOTESIS '!R153,0)+IF(plazo_cobroB=1,'HIPOTESIS '!Q153,0)+IF(plazo_cobroB=2,'HIPOTESIS '!P153,0)+IF(plazo_cobroB=3,'HIPOTESIS '!O153,0)),0)</f>
        <v>0</v>
      </c>
      <c r="S100" s="489">
        <f>IF(S95&gt;=plazo_cobroB,(IF(plazo_cobroB=0,'HIPOTESIS '!S153,0)+IF(plazo_cobroB=1,'HIPOTESIS '!R153,0)+IF(plazo_cobroB=2,'HIPOTESIS '!Q153,0)+IF(plazo_cobroB=3,'HIPOTESIS '!P153,0)),0)</f>
        <v>0</v>
      </c>
      <c r="T100" s="489">
        <f>IF(T95&gt;=plazo_cobroB,(IF(plazo_cobroB=0,'HIPOTESIS '!T153,0)+IF(plazo_cobroB=1,'HIPOTESIS '!S153,0)+IF(plazo_cobroB=2,'HIPOTESIS '!R153,0)+IF(plazo_cobroB=3,'HIPOTESIS '!Q153,0)),0)</f>
        <v>0</v>
      </c>
      <c r="U100" s="489">
        <f>IF(U95&gt;=plazo_cobroB,(IF(plazo_cobroB=0,'HIPOTESIS '!U153,0)+IF(plazo_cobroB=1,'HIPOTESIS '!T153,0)+IF(plazo_cobroB=2,'HIPOTESIS '!S153,0)+IF(plazo_cobroB=3,'HIPOTESIS '!R153,0)),0)</f>
        <v>0</v>
      </c>
      <c r="V100" s="489">
        <f>IF(V95&gt;=plazo_cobroB,(IF(plazo_cobroB=0,'HIPOTESIS '!V153,0)+IF(plazo_cobroB=1,'HIPOTESIS '!U153,0)+IF(plazo_cobroB=2,'HIPOTESIS '!T153,0)+IF(plazo_cobroB=3,'HIPOTESIS '!S153,0)),0)</f>
        <v>0</v>
      </c>
      <c r="W100" s="489">
        <f>IF(W95&gt;=plazo_cobroB,(IF(plazo_cobroB=0,'HIPOTESIS '!W153,0)+IF(plazo_cobroB=1,'HIPOTESIS '!V153,0)+IF(plazo_cobroB=2,'HIPOTESIS '!U153,0)+IF(plazo_cobroB=3,'HIPOTESIS '!T153,0)),0)</f>
        <v>0</v>
      </c>
      <c r="X100" s="489">
        <f>IF(X95&gt;=plazo_cobroB,(IF(plazo_cobroB=0,'HIPOTESIS '!X153,0)+IF(plazo_cobroB=1,'HIPOTESIS '!W153,0)+IF(plazo_cobroB=2,'HIPOTESIS '!V153,0)+IF(plazo_cobroB=3,'HIPOTESIS '!U153,0)),0)</f>
        <v>0</v>
      </c>
      <c r="Y100" s="489">
        <f>IF(Y95&gt;=plazo_cobroB,(IF(plazo_cobroB=0,'HIPOTESIS '!Y153,0)+IF(plazo_cobroB=1,'HIPOTESIS '!X153,0)+IF(plazo_cobroB=2,'HIPOTESIS '!W153,0)+IF(plazo_cobroB=3,'HIPOTESIS '!V153,0)),0)</f>
        <v>0</v>
      </c>
      <c r="Z100" s="489">
        <f>IF(Z95&gt;=plazo_cobroB,(IF(plazo_cobroB=0,'HIPOTESIS '!Z153,0)+IF(plazo_cobroB=1,'HIPOTESIS '!Y153,0)+IF(plazo_cobroB=2,'HIPOTESIS '!X153,0)+IF(plazo_cobroB=3,'HIPOTESIS '!W153,0)),0)</f>
        <v>0</v>
      </c>
      <c r="AA100" s="490">
        <f>IF(AA95&gt;=plazo_cobroB,(IF(plazo_cobroB=0,'HIPOTESIS '!AA153,0)+IF(plazo_cobroB=1,'HIPOTESIS '!Z153,0)+IF(plazo_cobroB=2,'HIPOTESIS '!Y153,0)+IF(plazo_cobroB=3,'HIPOTESIS '!X153,0)),0)</f>
        <v>0</v>
      </c>
      <c r="AB100" s="489">
        <f>IF(AB95&gt;=plazo_cobroB,(IF(plazo_cobroB=0,'HIPOTESIS '!AB153,0)+IF(plazo_cobroB=1,'HIPOTESIS '!AA153,0)+IF(plazo_cobroB=2,'HIPOTESIS '!Z153,0)+IF(plazo_cobroB=3,'HIPOTESIS '!Y153,0)),0)</f>
        <v>0</v>
      </c>
      <c r="AC100" s="489">
        <f>IF(AC95&gt;=plazo_cobroB,(IF(plazo_cobroB=0,'HIPOTESIS '!AC153,0)+IF(plazo_cobroB=1,'HIPOTESIS '!AB153,0)+IF(plazo_cobroB=2,'HIPOTESIS '!AA153,0)+IF(plazo_cobroB=3,'HIPOTESIS '!Z153,0)),0)</f>
        <v>0</v>
      </c>
      <c r="AD100" s="489">
        <f>IF(AD95&gt;=plazo_cobroB,(IF(plazo_cobroB=0,'HIPOTESIS '!AD153,0)+IF(plazo_cobroB=1,'HIPOTESIS '!AC153,0)+IF(plazo_cobroB=2,'HIPOTESIS '!AB153,0)+IF(plazo_cobroB=3,'HIPOTESIS '!AA153,0)),0)</f>
        <v>0</v>
      </c>
      <c r="AE100" s="489">
        <f>IF(AE95&gt;=plazo_cobroB,(IF(plazo_cobroB=0,'HIPOTESIS '!AE153,0)+IF(plazo_cobroB=1,'HIPOTESIS '!AD153,0)+IF(plazo_cobroB=2,'HIPOTESIS '!AC153,0)+IF(plazo_cobroB=3,'HIPOTESIS '!AB153,0)),0)</f>
        <v>0</v>
      </c>
      <c r="AF100" s="489">
        <f>IF(AF95&gt;=plazo_cobroB,(IF(plazo_cobroB=0,'HIPOTESIS '!AF153,0)+IF(plazo_cobroB=1,'HIPOTESIS '!AE153,0)+IF(plazo_cobroB=2,'HIPOTESIS '!AD153,0)+IF(plazo_cobroB=3,'HIPOTESIS '!AC153,0)),0)</f>
        <v>0</v>
      </c>
      <c r="AG100" s="489">
        <f>IF(AG95&gt;=plazo_cobroB,(IF(plazo_cobroB=0,'HIPOTESIS '!AG153,0)+IF(plazo_cobroB=1,'HIPOTESIS '!AF153,0)+IF(plazo_cobroB=2,'HIPOTESIS '!AE153,0)+IF(plazo_cobroB=3,'HIPOTESIS '!AD153,0)),0)</f>
        <v>0</v>
      </c>
      <c r="AH100" s="489">
        <f>IF(AH95&gt;=plazo_cobroB,(IF(plazo_cobroB=0,'HIPOTESIS '!AH153,0)+IF(plazo_cobroB=1,'HIPOTESIS '!AG153,0)+IF(plazo_cobroB=2,'HIPOTESIS '!AF153,0)+IF(plazo_cobroB=3,'HIPOTESIS '!AE153,0)),0)</f>
        <v>0</v>
      </c>
      <c r="AI100" s="489">
        <f>IF(AI95&gt;=plazo_cobroB,(IF(plazo_cobroB=0,'HIPOTESIS '!AI153,0)+IF(plazo_cobroB=1,'HIPOTESIS '!AH153,0)+IF(plazo_cobroB=2,'HIPOTESIS '!AG153,0)+IF(plazo_cobroB=3,'HIPOTESIS '!AF153,0)),0)</f>
        <v>0</v>
      </c>
      <c r="AJ100" s="489">
        <f>IF(AJ95&gt;=plazo_cobroB,(IF(plazo_cobroB=0,'HIPOTESIS '!AJ153,0)+IF(plazo_cobroB=1,'HIPOTESIS '!AI153,0)+IF(plazo_cobroB=2,'HIPOTESIS '!AH153,0)+IF(plazo_cobroB=3,'HIPOTESIS '!AG153,0)),0)</f>
        <v>0</v>
      </c>
      <c r="AK100" s="489">
        <f>IF(AK95&gt;=plazo_cobroB,(IF(plazo_cobroB=0,'HIPOTESIS '!AK153,0)+IF(plazo_cobroB=1,'HIPOTESIS '!AJ153,0)+IF(plazo_cobroB=2,'HIPOTESIS '!AI153,0)+IF(plazo_cobroB=3,'HIPOTESIS '!AH153,0)),0)</f>
        <v>0</v>
      </c>
      <c r="AL100" s="489">
        <f>IF(AL95&gt;=plazo_cobroB,(IF(plazo_cobroB=0,'HIPOTESIS '!AL153,0)+IF(plazo_cobroB=1,'HIPOTESIS '!AK153,0)+IF(plazo_cobroB=2,'HIPOTESIS '!AJ153,0)+IF(plazo_cobroB=3,'HIPOTESIS '!AI153,0)),0)</f>
        <v>0</v>
      </c>
      <c r="AM100" s="490">
        <f>IF(AM95&gt;=plazo_cobroB,(IF(plazo_cobroB=0,'HIPOTESIS '!AM153,0)+IF(plazo_cobroB=1,'HIPOTESIS '!AL153,0)+IF(plazo_cobroB=2,'HIPOTESIS '!AK153,0)+IF(plazo_cobroB=3,'HIPOTESIS '!AJ153,0)),0)</f>
        <v>0</v>
      </c>
      <c r="AN100" s="489">
        <f>IF(AN95&gt;=plazo_cobroB,(IF(plazo_cobroB=0,'HIPOTESIS '!AN153,0)+IF(plazo_cobroB=1,'HIPOTESIS '!AM153,0)+IF(plazo_cobroB=2,'HIPOTESIS '!AL153,0)+IF(plazo_cobroB=3,'HIPOTESIS '!AK153,0)),0)</f>
        <v>0</v>
      </c>
      <c r="AO100" s="489">
        <f>IF(AO95&gt;=plazo_cobroB,(IF(plazo_cobroB=0,'HIPOTESIS '!AO153,0)+IF(plazo_cobroB=1,'HIPOTESIS '!AN153,0)+IF(plazo_cobroB=2,'HIPOTESIS '!AM153,0)+IF(plazo_cobroB=3,'HIPOTESIS '!AL153,0)),0)</f>
        <v>0</v>
      </c>
      <c r="AP100" s="489">
        <f>IF(AP95&gt;=plazo_cobroB,(IF(plazo_cobroB=0,'HIPOTESIS '!AP153,0)+IF(plazo_cobroB=1,'HIPOTESIS '!AO153,0)+IF(plazo_cobroB=2,'HIPOTESIS '!AN153,0)+IF(plazo_cobroB=3,'HIPOTESIS '!AM153,0)),0)</f>
        <v>0</v>
      </c>
      <c r="AQ100" s="489">
        <f>IF(AQ95&gt;=plazo_cobroB,(IF(plazo_cobroB=0,'HIPOTESIS '!AQ153,0)+IF(plazo_cobroB=1,'HIPOTESIS '!AP153,0)+IF(plazo_cobroB=2,'HIPOTESIS '!AO153,0)+IF(plazo_cobroB=3,'HIPOTESIS '!AN153,0)),0)</f>
        <v>0</v>
      </c>
      <c r="AR100" s="489">
        <f>IF(AR95&gt;=plazo_cobroB,(IF(plazo_cobroB=0,'HIPOTESIS '!AR153,0)+IF(plazo_cobroB=1,'HIPOTESIS '!AQ153,0)+IF(plazo_cobroB=2,'HIPOTESIS '!AP153,0)+IF(plazo_cobroB=3,'HIPOTESIS '!AO153,0)),0)</f>
        <v>0</v>
      </c>
      <c r="AS100" s="489">
        <f>IF(AS95&gt;=plazo_cobroB,(IF(plazo_cobroB=0,'HIPOTESIS '!AS153,0)+IF(plazo_cobroB=1,'HIPOTESIS '!AR153,0)+IF(plazo_cobroB=2,'HIPOTESIS '!AQ153,0)+IF(plazo_cobroB=3,'HIPOTESIS '!AP153,0)),0)</f>
        <v>0</v>
      </c>
      <c r="AT100" s="489">
        <f>IF(AT95&gt;=plazo_cobroB,(IF(plazo_cobroB=0,'HIPOTESIS '!AT153,0)+IF(plazo_cobroB=1,'HIPOTESIS '!AS153,0)+IF(plazo_cobroB=2,'HIPOTESIS '!AR153,0)+IF(plazo_cobroB=3,'HIPOTESIS '!AQ153,0)),0)</f>
        <v>0</v>
      </c>
      <c r="AU100" s="489">
        <f>IF(AU95&gt;=plazo_cobroB,(IF(plazo_cobroB=0,'HIPOTESIS '!AU153,0)+IF(plazo_cobroB=1,'HIPOTESIS '!AT153,0)+IF(plazo_cobroB=2,'HIPOTESIS '!AS153,0)+IF(plazo_cobroB=3,'HIPOTESIS '!AR153,0)),0)</f>
        <v>0</v>
      </c>
      <c r="AV100" s="489">
        <f>IF(AV95&gt;=plazo_cobroB,(IF(plazo_cobroB=0,'HIPOTESIS '!AV153,0)+IF(plazo_cobroB=1,'HIPOTESIS '!AU153,0)+IF(plazo_cobroB=2,'HIPOTESIS '!AT153,0)+IF(plazo_cobroB=3,'HIPOTESIS '!AS153,0)),0)</f>
        <v>0</v>
      </c>
      <c r="AW100" s="489">
        <f>IF(AW95&gt;=plazo_cobroB,(IF(plazo_cobroB=0,'HIPOTESIS '!AW153,0)+IF(plazo_cobroB=1,'HIPOTESIS '!AV153,0)+IF(plazo_cobroB=2,'HIPOTESIS '!AU153,0)+IF(plazo_cobroB=3,'HIPOTESIS '!AT153,0)),0)</f>
        <v>0</v>
      </c>
      <c r="AX100" s="489">
        <f>IF(AX95&gt;=plazo_cobroB,(IF(plazo_cobroB=0,'HIPOTESIS '!AX153,0)+IF(plazo_cobroB=1,'HIPOTESIS '!AW153,0)+IF(plazo_cobroB=2,'HIPOTESIS '!AV153,0)+IF(plazo_cobroB=3,'HIPOTESIS '!AU153,0)),0)</f>
        <v>0</v>
      </c>
      <c r="AY100" s="490">
        <f>IF(AY95&gt;=plazo_cobroB,(IF(plazo_cobroB=0,'HIPOTESIS '!AY153,0)+IF(plazo_cobroB=1,'HIPOTESIS '!AX153,0)+IF(plazo_cobroB=2,'HIPOTESIS '!AW153,0)+IF(plazo_cobroB=3,'HIPOTESIS '!AV153,0)),0)</f>
        <v>0</v>
      </c>
      <c r="AZ100" s="489">
        <f>IF(AZ95&gt;=plazo_cobroB,(IF(plazo_cobroB=0,'HIPOTESIS '!AZ153,0)+IF(plazo_cobroB=1,'HIPOTESIS '!AY153,0)+IF(plazo_cobroB=2,'HIPOTESIS '!AX153,0)+IF(plazo_cobroB=3,'HIPOTESIS '!AW153,0)),0)</f>
        <v>0</v>
      </c>
      <c r="BA100" s="489">
        <f>IF(BA95&gt;=plazo_cobroB,(IF(plazo_cobroB=0,'HIPOTESIS '!BA153,0)+IF(plazo_cobroB=1,'HIPOTESIS '!AZ153,0)+IF(plazo_cobroB=2,'HIPOTESIS '!AY153,0)+IF(plazo_cobroB=3,'HIPOTESIS '!AX153,0)),0)</f>
        <v>0</v>
      </c>
      <c r="BB100" s="489">
        <f>IF(BB95&gt;=plazo_cobroB,(IF(plazo_cobroB=0,'HIPOTESIS '!BB153,0)+IF(plazo_cobroB=1,'HIPOTESIS '!BA153,0)+IF(plazo_cobroB=2,'HIPOTESIS '!AZ153,0)+IF(plazo_cobroB=3,'HIPOTESIS '!AY153,0)),0)</f>
        <v>0</v>
      </c>
      <c r="BC100" s="489">
        <f>IF(BC95&gt;=plazo_cobroB,(IF(plazo_cobroB=0,'HIPOTESIS '!BC153,0)+IF(plazo_cobroB=1,'HIPOTESIS '!BB153,0)+IF(plazo_cobroB=2,'HIPOTESIS '!BA153,0)+IF(plazo_cobroB=3,'HIPOTESIS '!AZ153,0)),0)</f>
        <v>0</v>
      </c>
      <c r="BD100" s="489">
        <f>IF(BD95&gt;=plazo_cobroB,(IF(plazo_cobroB=0,'HIPOTESIS '!BD153,0)+IF(plazo_cobroB=1,'HIPOTESIS '!BC153,0)+IF(plazo_cobroB=2,'HIPOTESIS '!BB153,0)+IF(plazo_cobroB=3,'HIPOTESIS '!BA153,0)),0)</f>
        <v>0</v>
      </c>
      <c r="BE100" s="489">
        <f>IF(BE95&gt;=plazo_cobroB,(IF(plazo_cobroB=0,'HIPOTESIS '!BE153,0)+IF(plazo_cobroB=1,'HIPOTESIS '!BD153,0)+IF(plazo_cobroB=2,'HIPOTESIS '!BC153,0)+IF(plazo_cobroB=3,'HIPOTESIS '!BB153,0)),0)</f>
        <v>0</v>
      </c>
      <c r="BF100" s="489">
        <f>IF(BF95&gt;=plazo_cobroB,(IF(plazo_cobroB=0,'HIPOTESIS '!BF153,0)+IF(plazo_cobroB=1,'HIPOTESIS '!BE153,0)+IF(plazo_cobroB=2,'HIPOTESIS '!BD153,0)+IF(plazo_cobroB=3,'HIPOTESIS '!BC153,0)),0)</f>
        <v>0</v>
      </c>
      <c r="BG100" s="489">
        <f>IF(BG95&gt;=plazo_cobroB,(IF(plazo_cobroB=0,'HIPOTESIS '!BG153,0)+IF(plazo_cobroB=1,'HIPOTESIS '!BF153,0)+IF(plazo_cobroB=2,'HIPOTESIS '!BE153,0)+IF(plazo_cobroB=3,'HIPOTESIS '!BD153,0)),0)</f>
        <v>0</v>
      </c>
      <c r="BH100" s="489">
        <f>IF(BH95&gt;=plazo_cobroB,(IF(plazo_cobroB=0,'HIPOTESIS '!BH153,0)+IF(plazo_cobroB=1,'HIPOTESIS '!BG153,0)+IF(plazo_cobroB=2,'HIPOTESIS '!BF153,0)+IF(plazo_cobroB=3,'HIPOTESIS '!BE153,0)),0)</f>
        <v>0</v>
      </c>
      <c r="BI100" s="489">
        <f>IF(BI95&gt;=plazo_cobroB,(IF(plazo_cobroB=0,'HIPOTESIS '!BI153,0)+IF(plazo_cobroB=1,'HIPOTESIS '!BH153,0)+IF(plazo_cobroB=2,'HIPOTESIS '!BG153,0)+IF(plazo_cobroB=3,'HIPOTESIS '!BF153,0)),0)</f>
        <v>0</v>
      </c>
      <c r="BJ100" s="489">
        <f>IF(BJ95&gt;=plazo_cobroB,(IF(plazo_cobroB=0,'HIPOTESIS '!BJ153,0)+IF(plazo_cobroB=1,'HIPOTESIS '!BI153,0)+IF(plazo_cobroB=2,'HIPOTESIS '!BH153,0)+IF(plazo_cobroB=3,'HIPOTESIS '!BG153,0)),0)</f>
        <v>0</v>
      </c>
      <c r="BK100" s="490">
        <f>IF(BK95&gt;=plazo_cobroB,(IF(plazo_cobroB=0,'HIPOTESIS '!BK153,0)+IF(plazo_cobroB=1,'HIPOTESIS '!BJ153,0)+IF(plazo_cobroB=2,'HIPOTESIS '!BI153,0)+IF(plazo_cobroB=3,'HIPOTESIS '!BH153,0)),0)</f>
        <v>0</v>
      </c>
      <c r="BL100" s="138"/>
      <c r="BM100" s="138"/>
      <c r="BN100" s="138"/>
      <c r="BO100" s="138"/>
      <c r="BP100" s="138"/>
      <c r="BQ100" s="138"/>
      <c r="BR100" s="138"/>
      <c r="BS100" s="138"/>
      <c r="BT100" s="138"/>
      <c r="BU100" s="138"/>
      <c r="BV100" s="138"/>
      <c r="BW100" s="138"/>
      <c r="BX100" s="138"/>
      <c r="BY100" s="138"/>
      <c r="BZ100" s="138"/>
      <c r="CA100" s="138"/>
      <c r="CB100" s="138"/>
      <c r="CC100" s="138"/>
      <c r="CD100" s="138"/>
      <c r="CE100" s="138"/>
      <c r="CF100" s="138"/>
      <c r="CG100" s="138"/>
      <c r="CH100" s="138"/>
      <c r="CI100" s="138"/>
      <c r="CJ100" s="138"/>
      <c r="CK100" s="138"/>
      <c r="CL100" s="138"/>
      <c r="CM100" s="138"/>
      <c r="CN100" s="138"/>
      <c r="CO100" s="138"/>
      <c r="CP100" s="138"/>
      <c r="CQ100" s="138"/>
      <c r="CR100" s="138"/>
      <c r="CS100" s="138"/>
    </row>
    <row r="101" spans="1:97" s="2" customFormat="1" ht="17.100000000000001" customHeight="1" x14ac:dyDescent="0.25">
      <c r="A101" s="138"/>
      <c r="B101" s="536" t="s">
        <v>364</v>
      </c>
      <c r="C101" s="561">
        <v>0</v>
      </c>
      <c r="D101" s="497">
        <f>C101+'HIPOTESIS '!D153-D100</f>
        <v>0</v>
      </c>
      <c r="E101" s="497">
        <f>D101+'HIPOTESIS '!E153-E100</f>
        <v>0</v>
      </c>
      <c r="F101" s="497">
        <f>E101+'HIPOTESIS '!F153-F100</f>
        <v>0</v>
      </c>
      <c r="G101" s="497">
        <f>F101+'HIPOTESIS '!G153-G100</f>
        <v>0</v>
      </c>
      <c r="H101" s="497">
        <f>G101+'HIPOTESIS '!H153-H100</f>
        <v>0</v>
      </c>
      <c r="I101" s="497">
        <f>H101+'HIPOTESIS '!I153-I100</f>
        <v>0</v>
      </c>
      <c r="J101" s="497">
        <f>I101+'HIPOTESIS '!J153-J100</f>
        <v>0</v>
      </c>
      <c r="K101" s="497">
        <f>J101+'HIPOTESIS '!K153-K100</f>
        <v>0</v>
      </c>
      <c r="L101" s="497">
        <f>K101+'HIPOTESIS '!L153-L100</f>
        <v>0</v>
      </c>
      <c r="M101" s="497">
        <f>L101+'HIPOTESIS '!M153-M100</f>
        <v>0</v>
      </c>
      <c r="N101" s="497">
        <f>M101+'HIPOTESIS '!N153-N100</f>
        <v>0</v>
      </c>
      <c r="O101" s="498">
        <f>N101+'HIPOTESIS '!O153-O100</f>
        <v>0</v>
      </c>
      <c r="P101" s="497">
        <f>O101+'HIPOTESIS '!P153-P100</f>
        <v>0</v>
      </c>
      <c r="Q101" s="497">
        <f>P101+'HIPOTESIS '!Q153-Q100</f>
        <v>0</v>
      </c>
      <c r="R101" s="497">
        <f>Q101+'HIPOTESIS '!R153-R100</f>
        <v>0</v>
      </c>
      <c r="S101" s="497">
        <f>R101+'HIPOTESIS '!S153-S100</f>
        <v>0</v>
      </c>
      <c r="T101" s="497">
        <f>S101+'HIPOTESIS '!T153-T100</f>
        <v>0</v>
      </c>
      <c r="U101" s="497">
        <f>T101+'HIPOTESIS '!U153-U100</f>
        <v>0</v>
      </c>
      <c r="V101" s="497">
        <f>U101+'HIPOTESIS '!V153-V100</f>
        <v>0</v>
      </c>
      <c r="W101" s="497">
        <f>V101+'HIPOTESIS '!W153-W100</f>
        <v>0</v>
      </c>
      <c r="X101" s="497">
        <f>W101+'HIPOTESIS '!X153-X100</f>
        <v>0</v>
      </c>
      <c r="Y101" s="497">
        <f>X101+'HIPOTESIS '!Y153-Y100</f>
        <v>0</v>
      </c>
      <c r="Z101" s="497">
        <f>Y101+'HIPOTESIS '!Z153-Z100</f>
        <v>0</v>
      </c>
      <c r="AA101" s="498">
        <f>Z101+'HIPOTESIS '!AA153-AA100</f>
        <v>0</v>
      </c>
      <c r="AB101" s="497">
        <f>AA101+'HIPOTESIS '!AB153-AB100</f>
        <v>0</v>
      </c>
      <c r="AC101" s="497">
        <f>AB101+'HIPOTESIS '!AC153-AC100</f>
        <v>0</v>
      </c>
      <c r="AD101" s="497">
        <f>AC101+'HIPOTESIS '!AD153-AD100</f>
        <v>0</v>
      </c>
      <c r="AE101" s="497">
        <f>AD101+'HIPOTESIS '!AE153-AE100</f>
        <v>0</v>
      </c>
      <c r="AF101" s="497">
        <f>AE101+'HIPOTESIS '!AF153-AF100</f>
        <v>0</v>
      </c>
      <c r="AG101" s="497">
        <f>AF101+'HIPOTESIS '!AG153-AG100</f>
        <v>0</v>
      </c>
      <c r="AH101" s="497">
        <f>AG101+'HIPOTESIS '!AH153-AH100</f>
        <v>0</v>
      </c>
      <c r="AI101" s="497">
        <f>AH101+'HIPOTESIS '!AI153-AI100</f>
        <v>0</v>
      </c>
      <c r="AJ101" s="497">
        <f>AI101+'HIPOTESIS '!AJ153-AJ100</f>
        <v>0</v>
      </c>
      <c r="AK101" s="497">
        <f>AJ101+'HIPOTESIS '!AK153-AK100</f>
        <v>0</v>
      </c>
      <c r="AL101" s="497">
        <f>AK101+'HIPOTESIS '!AL153-AL100</f>
        <v>0</v>
      </c>
      <c r="AM101" s="498">
        <f>AL101+'HIPOTESIS '!AM153-AM100</f>
        <v>0</v>
      </c>
      <c r="AN101" s="497">
        <f>AM101+'HIPOTESIS '!AN153-AN100</f>
        <v>0</v>
      </c>
      <c r="AO101" s="497">
        <f>AN101+'HIPOTESIS '!AO153-AO100</f>
        <v>0</v>
      </c>
      <c r="AP101" s="497">
        <f>AO101+'HIPOTESIS '!AP153-AP100</f>
        <v>0</v>
      </c>
      <c r="AQ101" s="497">
        <f>AP101+'HIPOTESIS '!AQ153-AQ100</f>
        <v>0</v>
      </c>
      <c r="AR101" s="497">
        <f>AQ101+'HIPOTESIS '!AR153-AR100</f>
        <v>0</v>
      </c>
      <c r="AS101" s="497">
        <f>AR101+'HIPOTESIS '!AS153-AS100</f>
        <v>0</v>
      </c>
      <c r="AT101" s="497">
        <f>AS101+'HIPOTESIS '!AT153-AT100</f>
        <v>0</v>
      </c>
      <c r="AU101" s="497">
        <f>AT101+'HIPOTESIS '!AU153-AU100</f>
        <v>0</v>
      </c>
      <c r="AV101" s="497">
        <f>AU101+'HIPOTESIS '!AV153-AV100</f>
        <v>0</v>
      </c>
      <c r="AW101" s="497">
        <f>AV101+'HIPOTESIS '!AW153-AW100</f>
        <v>0</v>
      </c>
      <c r="AX101" s="497">
        <f>AW101+'HIPOTESIS '!AX153-AX100</f>
        <v>0</v>
      </c>
      <c r="AY101" s="498">
        <f>AX101+'HIPOTESIS '!AY153-AY100</f>
        <v>0</v>
      </c>
      <c r="AZ101" s="497">
        <f>AY101+'HIPOTESIS '!AZ153-AZ100</f>
        <v>0</v>
      </c>
      <c r="BA101" s="497">
        <f>AZ101+'HIPOTESIS '!BA153-BA100</f>
        <v>0</v>
      </c>
      <c r="BB101" s="497">
        <f>BA101+'HIPOTESIS '!BB153-BB100</f>
        <v>0</v>
      </c>
      <c r="BC101" s="497">
        <f>BB101+'HIPOTESIS '!BC153-BC100</f>
        <v>0</v>
      </c>
      <c r="BD101" s="497">
        <f>BC101+'HIPOTESIS '!BD153-BD100</f>
        <v>0</v>
      </c>
      <c r="BE101" s="497">
        <f>BD101+'HIPOTESIS '!BE153-BE100</f>
        <v>0</v>
      </c>
      <c r="BF101" s="497">
        <f>BE101+'HIPOTESIS '!BF153-BF100</f>
        <v>0</v>
      </c>
      <c r="BG101" s="497">
        <f>BF101+'HIPOTESIS '!BG153-BG100</f>
        <v>0</v>
      </c>
      <c r="BH101" s="497">
        <f>BG101+'HIPOTESIS '!BH153-BH100</f>
        <v>0</v>
      </c>
      <c r="BI101" s="497">
        <f>BH101+'HIPOTESIS '!BI153-BI100</f>
        <v>0</v>
      </c>
      <c r="BJ101" s="497">
        <f>BI101+'HIPOTESIS '!BJ153-BJ100</f>
        <v>0</v>
      </c>
      <c r="BK101" s="498">
        <f>BJ101+'HIPOTESIS '!BK153-BK100</f>
        <v>0</v>
      </c>
      <c r="BL101" s="138"/>
      <c r="BM101" s="138"/>
      <c r="BN101" s="138"/>
      <c r="BO101" s="138"/>
      <c r="BP101" s="138"/>
      <c r="BQ101" s="138"/>
      <c r="BR101" s="138"/>
      <c r="BS101" s="138"/>
      <c r="BT101" s="138"/>
      <c r="BU101" s="138"/>
      <c r="BV101" s="138"/>
      <c r="BW101" s="138"/>
      <c r="BX101" s="138"/>
      <c r="BY101" s="138"/>
      <c r="BZ101" s="138"/>
      <c r="CA101" s="138"/>
      <c r="CB101" s="138"/>
      <c r="CC101" s="138"/>
      <c r="CD101" s="138"/>
      <c r="CE101" s="138"/>
      <c r="CF101" s="138"/>
      <c r="CG101" s="138"/>
      <c r="CH101" s="138"/>
      <c r="CI101" s="138"/>
      <c r="CJ101" s="138"/>
      <c r="CK101" s="138"/>
      <c r="CL101" s="138"/>
      <c r="CM101" s="138"/>
      <c r="CN101" s="138"/>
      <c r="CO101" s="138"/>
      <c r="CP101" s="138"/>
      <c r="CQ101" s="138"/>
      <c r="CR101" s="138"/>
      <c r="CS101" s="138"/>
    </row>
    <row r="102" spans="1:97" s="2" customFormat="1" ht="17.100000000000001" customHeight="1" x14ac:dyDescent="0.25">
      <c r="A102" s="138"/>
      <c r="B102" s="536" t="s">
        <v>365</v>
      </c>
      <c r="C102" s="561">
        <v>0</v>
      </c>
      <c r="D102" s="497">
        <f>IF(D95&gt;=plazo_pagoB,(IF(plazo_pagoB=0,'HIPOTESIS '!D155,0)+IF(plazo_pagoB=1,'HIPOTESIS '!C155,0)+IF(plazo_pagoB=2,'HIPOTESIS '!B155,0)+IF(plazo_pagoB=3,'HIPOTESIS '!A155,0)),0)</f>
        <v>0</v>
      </c>
      <c r="E102" s="497">
        <f>IF(E95&gt;=plazo_pagoB,(IF(plazo_pagoB=0,'HIPOTESIS '!E155,0)+IF(plazo_pagoB=1,'HIPOTESIS '!D155,0)+IF(plazo_pagoB=2,'HIPOTESIS '!C155,0)+IF(plazo_pagoB=3,'HIPOTESIS '!B155,0)),0)</f>
        <v>0</v>
      </c>
      <c r="F102" s="497">
        <f>IF(F95&gt;=plazo_pagoB,(IF(plazo_pagoB=0,'HIPOTESIS '!F155,0)+IF(plazo_pagoB=1,'HIPOTESIS '!E155,0)+IF(plazo_pagoB=2,'HIPOTESIS '!D155,0)+IF(plazo_pagoB=3,'HIPOTESIS '!C155,0)),0)</f>
        <v>0</v>
      </c>
      <c r="G102" s="497">
        <f>IF(G95&gt;=plazo_pagoB,(IF(plazo_pagoB=0,'HIPOTESIS '!G155,0)+IF(plazo_pagoB=1,'HIPOTESIS '!F155,0)+IF(plazo_pagoB=2,'HIPOTESIS '!E155,0)+IF(plazo_pagoB=3,'HIPOTESIS '!D155,0)),0)</f>
        <v>0</v>
      </c>
      <c r="H102" s="497">
        <f>IF(H95&gt;=plazo_pagoB,(IF(plazo_pagoB=0,'HIPOTESIS '!H155,0)+IF(plazo_pagoB=1,'HIPOTESIS '!G155,0)+IF(plazo_pagoB=2,'HIPOTESIS '!F155,0)+IF(plazo_pagoB=3,'HIPOTESIS '!E155,0)),0)</f>
        <v>0</v>
      </c>
      <c r="I102" s="497">
        <f>IF(I95&gt;=plazo_pagoB,(IF(plazo_pagoB=0,'HIPOTESIS '!I155,0)+IF(plazo_pagoB=1,'HIPOTESIS '!H155,0)+IF(plazo_pagoB=2,'HIPOTESIS '!G155,0)+IF(plazo_pagoB=3,'HIPOTESIS '!F155,0)),0)</f>
        <v>0</v>
      </c>
      <c r="J102" s="497">
        <f>IF(J95&gt;=plazo_pagoB,(IF(plazo_pagoB=0,'HIPOTESIS '!J155,0)+IF(plazo_pagoB=1,'HIPOTESIS '!I155,0)+IF(plazo_pagoB=2,'HIPOTESIS '!H155,0)+IF(plazo_pagoB=3,'HIPOTESIS '!G155,0)),0)</f>
        <v>0</v>
      </c>
      <c r="K102" s="497">
        <f>IF(K95&gt;=plazo_pagoB,(IF(plazo_pagoB=0,'HIPOTESIS '!K155,0)+IF(plazo_pagoB=1,'HIPOTESIS '!J155,0)+IF(plazo_pagoB=2,'HIPOTESIS '!I155,0)+IF(plazo_pagoB=3,'HIPOTESIS '!H155,0)),0)</f>
        <v>0</v>
      </c>
      <c r="L102" s="497">
        <f>IF(L95&gt;=plazo_pagoB,(IF(plazo_pagoB=0,'HIPOTESIS '!L155,0)+IF(plazo_pagoB=1,'HIPOTESIS '!K155,0)+IF(plazo_pagoB=2,'HIPOTESIS '!J155,0)+IF(plazo_pagoB=3,'HIPOTESIS '!I155,0)),0)</f>
        <v>0</v>
      </c>
      <c r="M102" s="497">
        <f>IF(M95&gt;=plazo_pagoB,(IF(plazo_pagoB=0,'HIPOTESIS '!M155,0)+IF(plazo_pagoB=1,'HIPOTESIS '!L155,0)+IF(plazo_pagoB=2,'HIPOTESIS '!K155,0)+IF(plazo_pagoB=3,'HIPOTESIS '!J155,0)),0)</f>
        <v>0</v>
      </c>
      <c r="N102" s="497">
        <f>IF(N95&gt;=plazo_pagoB,(IF(plazo_pagoB=0,'HIPOTESIS '!N155,0)+IF(plazo_pagoB=1,'HIPOTESIS '!M155,0)+IF(plazo_pagoB=2,'HIPOTESIS '!L155,0)+IF(plazo_pagoB=3,'HIPOTESIS '!K155,0)),0)</f>
        <v>0</v>
      </c>
      <c r="O102" s="498">
        <f>IF(O95&gt;=plazo_pagoB,(IF(plazo_pagoB=0,'HIPOTESIS '!O155,0)+IF(plazo_pagoB=1,'HIPOTESIS '!N155,0)+IF(plazo_pagoB=2,'HIPOTESIS '!M155,0)+IF(plazo_pagoB=3,'HIPOTESIS '!L155,0)),0)</f>
        <v>0</v>
      </c>
      <c r="P102" s="497">
        <f>IF(P95&gt;=plazo_pagoB,(IF(plazo_pagoB=0,'HIPOTESIS '!P155,0)+IF(plazo_pagoB=1,'HIPOTESIS '!O155,0)+IF(plazo_pagoB=2,'HIPOTESIS '!N155,0)+IF(plazo_pagoB=3,'HIPOTESIS '!M155,0)),0)</f>
        <v>0</v>
      </c>
      <c r="Q102" s="497">
        <f>IF(Q95&gt;=plazo_pagoB,(IF(plazo_pagoB=0,'HIPOTESIS '!Q155,0)+IF(plazo_pagoB=1,'HIPOTESIS '!P155,0)+IF(plazo_pagoB=2,'HIPOTESIS '!O155,0)+IF(plazo_pagoB=3,'HIPOTESIS '!N155,0)),0)</f>
        <v>0</v>
      </c>
      <c r="R102" s="497">
        <f>IF(R95&gt;=plazo_pagoB,(IF(plazo_pagoB=0,'HIPOTESIS '!R155,0)+IF(plazo_pagoB=1,'HIPOTESIS '!Q155,0)+IF(plazo_pagoB=2,'HIPOTESIS '!P155,0)+IF(plazo_pagoB=3,'HIPOTESIS '!O155,0)),0)</f>
        <v>0</v>
      </c>
      <c r="S102" s="497">
        <f>IF(S95&gt;=plazo_pagoB,(IF(plazo_pagoB=0,'HIPOTESIS '!S155,0)+IF(plazo_pagoB=1,'HIPOTESIS '!R155,0)+IF(plazo_pagoB=2,'HIPOTESIS '!Q155,0)+IF(plazo_pagoB=3,'HIPOTESIS '!P155,0)),0)</f>
        <v>0</v>
      </c>
      <c r="T102" s="497">
        <f>IF(T95&gt;=plazo_pagoB,(IF(plazo_pagoB=0,'HIPOTESIS '!T155,0)+IF(plazo_pagoB=1,'HIPOTESIS '!S155,0)+IF(plazo_pagoB=2,'HIPOTESIS '!R155,0)+IF(plazo_pagoB=3,'HIPOTESIS '!Q155,0)),0)</f>
        <v>0</v>
      </c>
      <c r="U102" s="497">
        <f>IF(U95&gt;=plazo_pagoB,(IF(plazo_pagoB=0,'HIPOTESIS '!U155,0)+IF(plazo_pagoB=1,'HIPOTESIS '!T155,0)+IF(plazo_pagoB=2,'HIPOTESIS '!S155,0)+IF(plazo_pagoB=3,'HIPOTESIS '!R155,0)),0)</f>
        <v>0</v>
      </c>
      <c r="V102" s="497">
        <f>IF(V95&gt;=plazo_pagoB,(IF(plazo_pagoB=0,'HIPOTESIS '!V155,0)+IF(plazo_pagoB=1,'HIPOTESIS '!U155,0)+IF(plazo_pagoB=2,'HIPOTESIS '!T155,0)+IF(plazo_pagoB=3,'HIPOTESIS '!S155,0)),0)</f>
        <v>0</v>
      </c>
      <c r="W102" s="497">
        <f>IF(W95&gt;=plazo_pagoB,(IF(plazo_pagoB=0,'HIPOTESIS '!W155,0)+IF(plazo_pagoB=1,'HIPOTESIS '!V155,0)+IF(plazo_pagoB=2,'HIPOTESIS '!U155,0)+IF(plazo_pagoB=3,'HIPOTESIS '!T155,0)),0)</f>
        <v>0</v>
      </c>
      <c r="X102" s="497">
        <f>IF(X95&gt;=plazo_pagoB,(IF(plazo_pagoB=0,'HIPOTESIS '!X155,0)+IF(plazo_pagoB=1,'HIPOTESIS '!W155,0)+IF(plazo_pagoB=2,'HIPOTESIS '!V155,0)+IF(plazo_pagoB=3,'HIPOTESIS '!U155,0)),0)</f>
        <v>0</v>
      </c>
      <c r="Y102" s="497">
        <f>IF(Y95&gt;=plazo_pagoB,(IF(plazo_pagoB=0,'HIPOTESIS '!Y155,0)+IF(plazo_pagoB=1,'HIPOTESIS '!X155,0)+IF(plazo_pagoB=2,'HIPOTESIS '!W155,0)+IF(plazo_pagoB=3,'HIPOTESIS '!V155,0)),0)</f>
        <v>0</v>
      </c>
      <c r="Z102" s="497">
        <f>IF(Z95&gt;=plazo_pagoB,(IF(plazo_pagoB=0,'HIPOTESIS '!Z155,0)+IF(plazo_pagoB=1,'HIPOTESIS '!Y155,0)+IF(plazo_pagoB=2,'HIPOTESIS '!X155,0)+IF(plazo_pagoB=3,'HIPOTESIS '!W155,0)),0)</f>
        <v>0</v>
      </c>
      <c r="AA102" s="498">
        <f>IF(AA95&gt;=plazo_pagoB,(IF(plazo_pagoB=0,'HIPOTESIS '!AA155,0)+IF(plazo_pagoB=1,'HIPOTESIS '!Z155,0)+IF(plazo_pagoB=2,'HIPOTESIS '!Y155,0)+IF(plazo_pagoB=3,'HIPOTESIS '!X155,0)),0)</f>
        <v>0</v>
      </c>
      <c r="AB102" s="497">
        <f>IF(AB95&gt;=plazo_pagoB,(IF(plazo_pagoB=0,'HIPOTESIS '!AB155,0)+IF(plazo_pagoB=1,'HIPOTESIS '!AA155,0)+IF(plazo_pagoB=2,'HIPOTESIS '!Z155,0)+IF(plazo_pagoB=3,'HIPOTESIS '!Y155,0)),0)</f>
        <v>0</v>
      </c>
      <c r="AC102" s="497">
        <f>IF(AC95&gt;=plazo_pagoB,(IF(plazo_pagoB=0,'HIPOTESIS '!AC155,0)+IF(plazo_pagoB=1,'HIPOTESIS '!AB155,0)+IF(plazo_pagoB=2,'HIPOTESIS '!AA155,0)+IF(plazo_pagoB=3,'HIPOTESIS '!Z155,0)),0)</f>
        <v>0</v>
      </c>
      <c r="AD102" s="497">
        <f>IF(AD95&gt;=plazo_pagoB,(IF(plazo_pagoB=0,'HIPOTESIS '!AD155,0)+IF(plazo_pagoB=1,'HIPOTESIS '!AC155,0)+IF(plazo_pagoB=2,'HIPOTESIS '!AB155,0)+IF(plazo_pagoB=3,'HIPOTESIS '!AA155,0)),0)</f>
        <v>0</v>
      </c>
      <c r="AE102" s="497">
        <f>IF(AE95&gt;=plazo_pagoB,(IF(plazo_pagoB=0,'HIPOTESIS '!AE155,0)+IF(plazo_pagoB=1,'HIPOTESIS '!AD155,0)+IF(plazo_pagoB=2,'HIPOTESIS '!AC155,0)+IF(plazo_pagoB=3,'HIPOTESIS '!AB155,0)),0)</f>
        <v>0</v>
      </c>
      <c r="AF102" s="497">
        <f>IF(AF95&gt;=plazo_pagoB,(IF(plazo_pagoB=0,'HIPOTESIS '!AF155,0)+IF(plazo_pagoB=1,'HIPOTESIS '!AE155,0)+IF(plazo_pagoB=2,'HIPOTESIS '!AD155,0)+IF(plazo_pagoB=3,'HIPOTESIS '!AC155,0)),0)</f>
        <v>0</v>
      </c>
      <c r="AG102" s="497">
        <f>IF(AG95&gt;=plazo_pagoB,(IF(plazo_pagoB=0,'HIPOTESIS '!AG155,0)+IF(plazo_pagoB=1,'HIPOTESIS '!AF155,0)+IF(plazo_pagoB=2,'HIPOTESIS '!AE155,0)+IF(plazo_pagoB=3,'HIPOTESIS '!AD155,0)),0)</f>
        <v>0</v>
      </c>
      <c r="AH102" s="497">
        <f>IF(AH95&gt;=plazo_pagoB,(IF(plazo_pagoB=0,'HIPOTESIS '!AH155,0)+IF(plazo_pagoB=1,'HIPOTESIS '!AG155,0)+IF(plazo_pagoB=2,'HIPOTESIS '!AF155,0)+IF(plazo_pagoB=3,'HIPOTESIS '!AE155,0)),0)</f>
        <v>0</v>
      </c>
      <c r="AI102" s="497">
        <f>IF(AI95&gt;=plazo_pagoB,(IF(plazo_pagoB=0,'HIPOTESIS '!AI155,0)+IF(plazo_pagoB=1,'HIPOTESIS '!AH155,0)+IF(plazo_pagoB=2,'HIPOTESIS '!AG155,0)+IF(plazo_pagoB=3,'HIPOTESIS '!AF155,0)),0)</f>
        <v>0</v>
      </c>
      <c r="AJ102" s="497">
        <f>IF(AJ95&gt;=plazo_pagoB,(IF(plazo_pagoB=0,'HIPOTESIS '!AJ155,0)+IF(plazo_pagoB=1,'HIPOTESIS '!AI155,0)+IF(plazo_pagoB=2,'HIPOTESIS '!AH155,0)+IF(plazo_pagoB=3,'HIPOTESIS '!AG155,0)),0)</f>
        <v>0</v>
      </c>
      <c r="AK102" s="497">
        <f>IF(AK95&gt;=plazo_pagoB,(IF(plazo_pagoB=0,'HIPOTESIS '!AK155,0)+IF(plazo_pagoB=1,'HIPOTESIS '!AJ155,0)+IF(plazo_pagoB=2,'HIPOTESIS '!AI155,0)+IF(plazo_pagoB=3,'HIPOTESIS '!AH155,0)),0)</f>
        <v>0</v>
      </c>
      <c r="AL102" s="497">
        <f>IF(AL95&gt;=plazo_pagoB,(IF(plazo_pagoB=0,'HIPOTESIS '!AL155,0)+IF(plazo_pagoB=1,'HIPOTESIS '!AK155,0)+IF(plazo_pagoB=2,'HIPOTESIS '!AJ155,0)+IF(plazo_pagoB=3,'HIPOTESIS '!AI155,0)),0)</f>
        <v>0</v>
      </c>
      <c r="AM102" s="498">
        <f>IF(AM95&gt;=plazo_pagoB,(IF(plazo_pagoB=0,'HIPOTESIS '!AM155,0)+IF(plazo_pagoB=1,'HIPOTESIS '!AL155,0)+IF(plazo_pagoB=2,'HIPOTESIS '!AK155,0)+IF(plazo_pagoB=3,'HIPOTESIS '!AJ155,0)),0)</f>
        <v>0</v>
      </c>
      <c r="AN102" s="497">
        <f>IF(AN95&gt;=plazo_pagoB,(IF(plazo_pagoB=0,'HIPOTESIS '!AN155,0)+IF(plazo_pagoB=1,'HIPOTESIS '!AM155,0)+IF(plazo_pagoB=2,'HIPOTESIS '!AL155,0)+IF(plazo_pagoB=3,'HIPOTESIS '!AK155,0)),0)</f>
        <v>0</v>
      </c>
      <c r="AO102" s="497">
        <f>IF(AO95&gt;=plazo_pagoB,(IF(plazo_pagoB=0,'HIPOTESIS '!AO155,0)+IF(plazo_pagoB=1,'HIPOTESIS '!AN155,0)+IF(plazo_pagoB=2,'HIPOTESIS '!AM155,0)+IF(plazo_pagoB=3,'HIPOTESIS '!AL155,0)),0)</f>
        <v>0</v>
      </c>
      <c r="AP102" s="497">
        <f>IF(AP95&gt;=plazo_pagoB,(IF(plazo_pagoB=0,'HIPOTESIS '!AP155,0)+IF(plazo_pagoB=1,'HIPOTESIS '!AO155,0)+IF(plazo_pagoB=2,'HIPOTESIS '!AN155,0)+IF(plazo_pagoB=3,'HIPOTESIS '!AM155,0)),0)</f>
        <v>0</v>
      </c>
      <c r="AQ102" s="497">
        <f>IF(AQ95&gt;=plazo_pagoB,(IF(plazo_pagoB=0,'HIPOTESIS '!AQ155,0)+IF(plazo_pagoB=1,'HIPOTESIS '!AP155,0)+IF(plazo_pagoB=2,'HIPOTESIS '!AO155,0)+IF(plazo_pagoB=3,'HIPOTESIS '!AN155,0)),0)</f>
        <v>0</v>
      </c>
      <c r="AR102" s="497">
        <f>IF(AR95&gt;=plazo_pagoB,(IF(plazo_pagoB=0,'HIPOTESIS '!AR155,0)+IF(plazo_pagoB=1,'HIPOTESIS '!AQ155,0)+IF(plazo_pagoB=2,'HIPOTESIS '!AP155,0)+IF(plazo_pagoB=3,'HIPOTESIS '!AO155,0)),0)</f>
        <v>0</v>
      </c>
      <c r="AS102" s="497">
        <f>IF(AS95&gt;=plazo_pagoB,(IF(plazo_pagoB=0,'HIPOTESIS '!AS155,0)+IF(plazo_pagoB=1,'HIPOTESIS '!AR155,0)+IF(plazo_pagoB=2,'HIPOTESIS '!AQ155,0)+IF(plazo_pagoB=3,'HIPOTESIS '!AP155,0)),0)</f>
        <v>0</v>
      </c>
      <c r="AT102" s="497">
        <f>IF(AT95&gt;=plazo_pagoB,(IF(plazo_pagoB=0,'HIPOTESIS '!AT155,0)+IF(plazo_pagoB=1,'HIPOTESIS '!AS155,0)+IF(plazo_pagoB=2,'HIPOTESIS '!AR155,0)+IF(plazo_pagoB=3,'HIPOTESIS '!AQ155,0)),0)</f>
        <v>0</v>
      </c>
      <c r="AU102" s="497">
        <f>IF(AU95&gt;=plazo_pagoB,(IF(plazo_pagoB=0,'HIPOTESIS '!AU155,0)+IF(plazo_pagoB=1,'HIPOTESIS '!AT155,0)+IF(plazo_pagoB=2,'HIPOTESIS '!AS155,0)+IF(plazo_pagoB=3,'HIPOTESIS '!AR155,0)),0)</f>
        <v>0</v>
      </c>
      <c r="AV102" s="497">
        <f>IF(AV95&gt;=plazo_pagoB,(IF(plazo_pagoB=0,'HIPOTESIS '!AV155,0)+IF(plazo_pagoB=1,'HIPOTESIS '!AU155,0)+IF(plazo_pagoB=2,'HIPOTESIS '!AT155,0)+IF(plazo_pagoB=3,'HIPOTESIS '!AS155,0)),0)</f>
        <v>0</v>
      </c>
      <c r="AW102" s="497">
        <f>IF(AW95&gt;=plazo_pagoB,(IF(plazo_pagoB=0,'HIPOTESIS '!AW155,0)+IF(plazo_pagoB=1,'HIPOTESIS '!AV155,0)+IF(plazo_pagoB=2,'HIPOTESIS '!AU155,0)+IF(plazo_pagoB=3,'HIPOTESIS '!AT155,0)),0)</f>
        <v>0</v>
      </c>
      <c r="AX102" s="497">
        <f>IF(AX95&gt;=plazo_pagoB,(IF(plazo_pagoB=0,'HIPOTESIS '!AX155,0)+IF(plazo_pagoB=1,'HIPOTESIS '!AW155,0)+IF(plazo_pagoB=2,'HIPOTESIS '!AV155,0)+IF(plazo_pagoB=3,'HIPOTESIS '!AU155,0)),0)</f>
        <v>0</v>
      </c>
      <c r="AY102" s="498">
        <f>IF(AY95&gt;=plazo_pagoB,(IF(plazo_pagoB=0,'HIPOTESIS '!AY155,0)+IF(plazo_pagoB=1,'HIPOTESIS '!AX155,0)+IF(plazo_pagoB=2,'HIPOTESIS '!AW155,0)+IF(plazo_pagoB=3,'HIPOTESIS '!AV155,0)),0)</f>
        <v>0</v>
      </c>
      <c r="AZ102" s="497">
        <f>IF(AZ95&gt;=plazo_pagoB,(IF(plazo_pagoB=0,'HIPOTESIS '!AZ155,0)+IF(plazo_pagoB=1,'HIPOTESIS '!AY155,0)+IF(plazo_pagoB=2,'HIPOTESIS '!AX155,0)+IF(plazo_pagoB=3,'HIPOTESIS '!AW155,0)),0)</f>
        <v>0</v>
      </c>
      <c r="BA102" s="497">
        <f>IF(BA95&gt;=plazo_pagoB,(IF(plazo_pagoB=0,'HIPOTESIS '!BA155,0)+IF(plazo_pagoB=1,'HIPOTESIS '!AZ155,0)+IF(plazo_pagoB=2,'HIPOTESIS '!AY155,0)+IF(plazo_pagoB=3,'HIPOTESIS '!AX155,0)),0)</f>
        <v>0</v>
      </c>
      <c r="BB102" s="497">
        <f>IF(BB95&gt;=plazo_pagoB,(IF(plazo_pagoB=0,'HIPOTESIS '!BB155,0)+IF(plazo_pagoB=1,'HIPOTESIS '!BA155,0)+IF(plazo_pagoB=2,'HIPOTESIS '!AZ155,0)+IF(plazo_pagoB=3,'HIPOTESIS '!AY155,0)),0)</f>
        <v>0</v>
      </c>
      <c r="BC102" s="497">
        <f>IF(BC95&gt;=plazo_pagoB,(IF(plazo_pagoB=0,'HIPOTESIS '!BC155,0)+IF(plazo_pagoB=1,'HIPOTESIS '!BB155,0)+IF(plazo_pagoB=2,'HIPOTESIS '!BA155,0)+IF(plazo_pagoB=3,'HIPOTESIS '!AZ155,0)),0)</f>
        <v>0</v>
      </c>
      <c r="BD102" s="497">
        <f>IF(BD95&gt;=plazo_pagoB,(IF(plazo_pagoB=0,'HIPOTESIS '!BD155,0)+IF(plazo_pagoB=1,'HIPOTESIS '!BC155,0)+IF(plazo_pagoB=2,'HIPOTESIS '!BB155,0)+IF(plazo_pagoB=3,'HIPOTESIS '!BA155,0)),0)</f>
        <v>0</v>
      </c>
      <c r="BE102" s="497">
        <f>IF(BE95&gt;=plazo_pagoB,(IF(plazo_pagoB=0,'HIPOTESIS '!BE155,0)+IF(plazo_pagoB=1,'HIPOTESIS '!BD155,0)+IF(plazo_pagoB=2,'HIPOTESIS '!BC155,0)+IF(plazo_pagoB=3,'HIPOTESIS '!BB155,0)),0)</f>
        <v>0</v>
      </c>
      <c r="BF102" s="497">
        <f>IF(BF95&gt;=plazo_pagoB,(IF(plazo_pagoB=0,'HIPOTESIS '!BF155,0)+IF(plazo_pagoB=1,'HIPOTESIS '!BE155,0)+IF(plazo_pagoB=2,'HIPOTESIS '!BD155,0)+IF(plazo_pagoB=3,'HIPOTESIS '!BC155,0)),0)</f>
        <v>0</v>
      </c>
      <c r="BG102" s="497">
        <f>IF(BG95&gt;=plazo_pagoB,(IF(plazo_pagoB=0,'HIPOTESIS '!BG155,0)+IF(plazo_pagoB=1,'HIPOTESIS '!BF155,0)+IF(plazo_pagoB=2,'HIPOTESIS '!BE155,0)+IF(plazo_pagoB=3,'HIPOTESIS '!BD155,0)),0)</f>
        <v>0</v>
      </c>
      <c r="BH102" s="497">
        <f>IF(BH95&gt;=plazo_pagoB,(IF(plazo_pagoB=0,'HIPOTESIS '!BH155,0)+IF(plazo_pagoB=1,'HIPOTESIS '!BG155,0)+IF(plazo_pagoB=2,'HIPOTESIS '!BF155,0)+IF(plazo_pagoB=3,'HIPOTESIS '!BE155,0)),0)</f>
        <v>0</v>
      </c>
      <c r="BI102" s="497">
        <f>IF(BI95&gt;=plazo_pagoB,(IF(plazo_pagoB=0,'HIPOTESIS '!BI155,0)+IF(plazo_pagoB=1,'HIPOTESIS '!BH155,0)+IF(plazo_pagoB=2,'HIPOTESIS '!BG155,0)+IF(plazo_pagoB=3,'HIPOTESIS '!BF155,0)),0)</f>
        <v>0</v>
      </c>
      <c r="BJ102" s="497">
        <f>IF(BJ95&gt;=plazo_pagoB,(IF(plazo_pagoB=0,'HIPOTESIS '!BJ155,0)+IF(plazo_pagoB=1,'HIPOTESIS '!BI155,0)+IF(plazo_pagoB=2,'HIPOTESIS '!BH155,0)+IF(plazo_pagoB=3,'HIPOTESIS '!BG155,0)),0)</f>
        <v>0</v>
      </c>
      <c r="BK102" s="498">
        <f>IF(BK95&gt;=plazo_pagoB,(IF(plazo_pagoB=0,'HIPOTESIS '!BK155,0)+IF(plazo_pagoB=1,'HIPOTESIS '!BJ155,0)+IF(plazo_pagoB=2,'HIPOTESIS '!BI155,0)+IF(plazo_pagoB=3,'HIPOTESIS '!BH155,0)),0)</f>
        <v>0</v>
      </c>
      <c r="BL102" s="138"/>
      <c r="BM102" s="138"/>
      <c r="BN102" s="138"/>
      <c r="BO102" s="138"/>
      <c r="BP102" s="138"/>
      <c r="BQ102" s="138"/>
      <c r="BR102" s="138"/>
      <c r="BS102" s="138"/>
      <c r="BT102" s="138"/>
      <c r="BU102" s="138"/>
      <c r="BV102" s="138"/>
      <c r="BW102" s="138"/>
      <c r="BX102" s="138"/>
      <c r="BY102" s="138"/>
      <c r="BZ102" s="138"/>
      <c r="CA102" s="138"/>
      <c r="CB102" s="138"/>
      <c r="CC102" s="138"/>
      <c r="CD102" s="138"/>
      <c r="CE102" s="138"/>
      <c r="CF102" s="138"/>
      <c r="CG102" s="138"/>
      <c r="CH102" s="138"/>
      <c r="CI102" s="138"/>
      <c r="CJ102" s="138"/>
      <c r="CK102" s="138"/>
      <c r="CL102" s="138"/>
      <c r="CM102" s="138"/>
      <c r="CN102" s="138"/>
      <c r="CO102" s="138"/>
      <c r="CP102" s="138"/>
      <c r="CQ102" s="138"/>
      <c r="CR102" s="138"/>
      <c r="CS102" s="138"/>
    </row>
    <row r="103" spans="1:97" s="2" customFormat="1" ht="17.100000000000001" customHeight="1" x14ac:dyDescent="0.25">
      <c r="A103" s="138"/>
      <c r="B103" s="538" t="s">
        <v>366</v>
      </c>
      <c r="C103" s="561">
        <v>0</v>
      </c>
      <c r="D103" s="497">
        <f>C103+'HIPOTESIS '!D155-D102</f>
        <v>0</v>
      </c>
      <c r="E103" s="497">
        <f>D103+'HIPOTESIS '!E155-E102</f>
        <v>0</v>
      </c>
      <c r="F103" s="497">
        <f>E103+'HIPOTESIS '!F155-F102</f>
        <v>0</v>
      </c>
      <c r="G103" s="497">
        <f>F103+'HIPOTESIS '!G155-G102</f>
        <v>0</v>
      </c>
      <c r="H103" s="497">
        <f>G103+'HIPOTESIS '!H155-H102</f>
        <v>0</v>
      </c>
      <c r="I103" s="497">
        <f>H103+'HIPOTESIS '!I155-I102</f>
        <v>0</v>
      </c>
      <c r="J103" s="497">
        <f>I103+'HIPOTESIS '!J155-J102</f>
        <v>0</v>
      </c>
      <c r="K103" s="497">
        <f>J103+'HIPOTESIS '!K155-K102</f>
        <v>0</v>
      </c>
      <c r="L103" s="497">
        <f>K103+'HIPOTESIS '!L155-L102</f>
        <v>0</v>
      </c>
      <c r="M103" s="497">
        <f>L103+'HIPOTESIS '!M155-M102</f>
        <v>0</v>
      </c>
      <c r="N103" s="497">
        <f>M103+'HIPOTESIS '!N155-N102</f>
        <v>0</v>
      </c>
      <c r="O103" s="498">
        <f>N103+'HIPOTESIS '!O155-O102</f>
        <v>0</v>
      </c>
      <c r="P103" s="497">
        <f>O103+'HIPOTESIS '!P155-P102</f>
        <v>0</v>
      </c>
      <c r="Q103" s="497">
        <f>P103+'HIPOTESIS '!Q155-Q102</f>
        <v>0</v>
      </c>
      <c r="R103" s="497">
        <f>Q103+'HIPOTESIS '!R155-R102</f>
        <v>0</v>
      </c>
      <c r="S103" s="497">
        <f>R103+'HIPOTESIS '!S155-S102</f>
        <v>0</v>
      </c>
      <c r="T103" s="497">
        <f>S103+'HIPOTESIS '!T155-T102</f>
        <v>0</v>
      </c>
      <c r="U103" s="497">
        <f>T103+'HIPOTESIS '!U155-U102</f>
        <v>0</v>
      </c>
      <c r="V103" s="497">
        <f>U103+'HIPOTESIS '!V155-V102</f>
        <v>0</v>
      </c>
      <c r="W103" s="497">
        <f>V103+'HIPOTESIS '!W155-W102</f>
        <v>0</v>
      </c>
      <c r="X103" s="497">
        <f>W103+'HIPOTESIS '!X155-X102</f>
        <v>0</v>
      </c>
      <c r="Y103" s="497">
        <f>X103+'HIPOTESIS '!Y155-Y102</f>
        <v>0</v>
      </c>
      <c r="Z103" s="497">
        <f>Y103+'HIPOTESIS '!Z155-Z102</f>
        <v>0</v>
      </c>
      <c r="AA103" s="498">
        <f>Z103+'HIPOTESIS '!AA155-AA102</f>
        <v>0</v>
      </c>
      <c r="AB103" s="497">
        <f>AA103+'HIPOTESIS '!AB155-AB102</f>
        <v>0</v>
      </c>
      <c r="AC103" s="497">
        <f>AB103+'HIPOTESIS '!AC155-AC102</f>
        <v>0</v>
      </c>
      <c r="AD103" s="497">
        <f>AC103+'HIPOTESIS '!AD155-AD102</f>
        <v>0</v>
      </c>
      <c r="AE103" s="497">
        <f>AD103+'HIPOTESIS '!AE155-AE102</f>
        <v>0</v>
      </c>
      <c r="AF103" s="497">
        <f>AE103+'HIPOTESIS '!AF155-AF102</f>
        <v>0</v>
      </c>
      <c r="AG103" s="497">
        <f>AF103+'HIPOTESIS '!AG155-AG102</f>
        <v>0</v>
      </c>
      <c r="AH103" s="497">
        <f>AG103+'HIPOTESIS '!AH155-AH102</f>
        <v>0</v>
      </c>
      <c r="AI103" s="497">
        <f>AH103+'HIPOTESIS '!AI155-AI102</f>
        <v>0</v>
      </c>
      <c r="AJ103" s="497">
        <f>AI103+'HIPOTESIS '!AJ155-AJ102</f>
        <v>0</v>
      </c>
      <c r="AK103" s="497">
        <f>AJ103+'HIPOTESIS '!AK155-AK102</f>
        <v>0</v>
      </c>
      <c r="AL103" s="497">
        <f>AK103+'HIPOTESIS '!AL155-AL102</f>
        <v>0</v>
      </c>
      <c r="AM103" s="498">
        <f>AL103+'HIPOTESIS '!AM155-AM102</f>
        <v>0</v>
      </c>
      <c r="AN103" s="497">
        <f>AM103+'HIPOTESIS '!AN155-AN102</f>
        <v>0</v>
      </c>
      <c r="AO103" s="497">
        <f>AN103+'HIPOTESIS '!AO155-AO102</f>
        <v>0</v>
      </c>
      <c r="AP103" s="497">
        <f>AO103+'HIPOTESIS '!AP155-AP102</f>
        <v>0</v>
      </c>
      <c r="AQ103" s="497">
        <f>AP103+'HIPOTESIS '!AQ155-AQ102</f>
        <v>0</v>
      </c>
      <c r="AR103" s="497">
        <f>AQ103+'HIPOTESIS '!AR155-AR102</f>
        <v>0</v>
      </c>
      <c r="AS103" s="497">
        <f>AR103+'HIPOTESIS '!AS155-AS102</f>
        <v>0</v>
      </c>
      <c r="AT103" s="497">
        <f>AS103+'HIPOTESIS '!AT155-AT102</f>
        <v>0</v>
      </c>
      <c r="AU103" s="497">
        <f>AT103+'HIPOTESIS '!AU155-AU102</f>
        <v>0</v>
      </c>
      <c r="AV103" s="497">
        <f>AU103+'HIPOTESIS '!AV155-AV102</f>
        <v>0</v>
      </c>
      <c r="AW103" s="497">
        <f>AV103+'HIPOTESIS '!AW155-AW102</f>
        <v>0</v>
      </c>
      <c r="AX103" s="497">
        <f>AW103+'HIPOTESIS '!AX155-AX102</f>
        <v>0</v>
      </c>
      <c r="AY103" s="498">
        <f>AX103+'HIPOTESIS '!AY155-AY102</f>
        <v>0</v>
      </c>
      <c r="AZ103" s="497">
        <f>AY103+'HIPOTESIS '!AZ155-AZ102</f>
        <v>0</v>
      </c>
      <c r="BA103" s="497">
        <f>AZ103+'HIPOTESIS '!BA155-BA102</f>
        <v>0</v>
      </c>
      <c r="BB103" s="497">
        <f>BA103+'HIPOTESIS '!BB155-BB102</f>
        <v>0</v>
      </c>
      <c r="BC103" s="497">
        <f>BB103+'HIPOTESIS '!BC155-BC102</f>
        <v>0</v>
      </c>
      <c r="BD103" s="497">
        <f>BC103+'HIPOTESIS '!BD155-BD102</f>
        <v>0</v>
      </c>
      <c r="BE103" s="497">
        <f>BD103+'HIPOTESIS '!BE155-BE102</f>
        <v>0</v>
      </c>
      <c r="BF103" s="497">
        <f>BE103+'HIPOTESIS '!BF155-BF102</f>
        <v>0</v>
      </c>
      <c r="BG103" s="497">
        <f>BF103+'HIPOTESIS '!BG155-BG102</f>
        <v>0</v>
      </c>
      <c r="BH103" s="497">
        <f>BG103+'HIPOTESIS '!BH155-BH102</f>
        <v>0</v>
      </c>
      <c r="BI103" s="497">
        <f>BH103+'HIPOTESIS '!BI155-BI102</f>
        <v>0</v>
      </c>
      <c r="BJ103" s="497">
        <f>BI103+'HIPOTESIS '!BJ155-BJ102</f>
        <v>0</v>
      </c>
      <c r="BK103" s="498">
        <f>BJ103+'HIPOTESIS '!BK155-BK102</f>
        <v>0</v>
      </c>
      <c r="BL103" s="138"/>
      <c r="BM103" s="138"/>
      <c r="BN103" s="138"/>
      <c r="BO103" s="138"/>
      <c r="BP103" s="138"/>
      <c r="BQ103" s="138"/>
      <c r="BR103" s="138"/>
      <c r="BS103" s="138"/>
      <c r="BT103" s="138"/>
      <c r="BU103" s="138"/>
      <c r="BV103" s="138"/>
      <c r="BW103" s="138"/>
      <c r="BX103" s="138"/>
      <c r="BY103" s="138"/>
      <c r="BZ103" s="138"/>
      <c r="CA103" s="138"/>
      <c r="CB103" s="138"/>
      <c r="CC103" s="138"/>
      <c r="CD103" s="138"/>
      <c r="CE103" s="138"/>
      <c r="CF103" s="138"/>
      <c r="CG103" s="138"/>
      <c r="CH103" s="138"/>
      <c r="CI103" s="138"/>
      <c r="CJ103" s="138"/>
      <c r="CK103" s="138"/>
      <c r="CL103" s="138"/>
      <c r="CM103" s="138"/>
      <c r="CN103" s="138"/>
      <c r="CO103" s="138"/>
      <c r="CP103" s="138"/>
      <c r="CQ103" s="138"/>
      <c r="CR103" s="138"/>
      <c r="CS103" s="138"/>
    </row>
    <row r="104" spans="1:97" s="2" customFormat="1" ht="17.100000000000001" customHeight="1" x14ac:dyDescent="0.25">
      <c r="A104" s="138"/>
      <c r="B104" s="657" t="s">
        <v>367</v>
      </c>
      <c r="C104" s="565">
        <v>0</v>
      </c>
      <c r="D104" s="489">
        <f>IF(D95&gt;=plazo_cobroC,(IF(plazo_cobroC=0,'HIPOTESIS '!D160,0)+IF(plazo_cobroC=1,'HIPOTESIS '!C160,0)+IF(plazo_cobroC=2,'HIPOTESIS '!B160,0)+IF(plazo_cobroC=3,'HIPOTESIS '!A160,0)),0)</f>
        <v>0</v>
      </c>
      <c r="E104" s="489">
        <f>IF(E95&gt;=plazo_cobroC,(IF(plazo_cobroC=0,'HIPOTESIS '!E160,0)+IF(plazo_cobroC=1,'HIPOTESIS '!D160,0)+IF(plazo_cobroC=2,'HIPOTESIS '!C160,0)+IF(plazo_cobroC=3,'HIPOTESIS '!B160,0)),0)</f>
        <v>0</v>
      </c>
      <c r="F104" s="489">
        <f>IF(F95&gt;=plazo_cobroC,(IF(plazo_cobroC=0,'HIPOTESIS '!F160,0)+IF(plazo_cobroC=1,'HIPOTESIS '!E160,0)+IF(plazo_cobroC=2,'HIPOTESIS '!D160,0)+IF(plazo_cobroC=3,'HIPOTESIS '!C160,0)),0)</f>
        <v>0</v>
      </c>
      <c r="G104" s="489">
        <f>IF(G95&gt;=plazo_cobroC,(IF(plazo_cobroC=0,'HIPOTESIS '!G160,0)+IF(plazo_cobroC=1,'HIPOTESIS '!F160,0)+IF(plazo_cobroC=2,'HIPOTESIS '!E160,0)+IF(plazo_cobroC=3,'HIPOTESIS '!D160,0)),0)</f>
        <v>0</v>
      </c>
      <c r="H104" s="489">
        <f>IF(H95&gt;=plazo_cobroC,(IF(plazo_cobroC=0,'HIPOTESIS '!H160,0)+IF(plazo_cobroC=1,'HIPOTESIS '!G160,0)+IF(plazo_cobroC=2,'HIPOTESIS '!F160,0)+IF(plazo_cobroC=3,'HIPOTESIS '!E160,0)),0)</f>
        <v>0</v>
      </c>
      <c r="I104" s="489">
        <f>IF(I95&gt;=plazo_cobroC,(IF(plazo_cobroC=0,'HIPOTESIS '!I160,0)+IF(plazo_cobroC=1,'HIPOTESIS '!H160,0)+IF(plazo_cobroC=2,'HIPOTESIS '!G160,0)+IF(plazo_cobroC=3,'HIPOTESIS '!F160,0)),0)</f>
        <v>0</v>
      </c>
      <c r="J104" s="489">
        <f>IF(J95&gt;=plazo_cobroC,(IF(plazo_cobroC=0,'HIPOTESIS '!J160,0)+IF(plazo_cobroC=1,'HIPOTESIS '!I160,0)+IF(plazo_cobroC=2,'HIPOTESIS '!H160,0)+IF(plazo_cobroC=3,'HIPOTESIS '!G160,0)),0)</f>
        <v>0</v>
      </c>
      <c r="K104" s="489">
        <f>IF(K95&gt;=plazo_cobroC,(IF(plazo_cobroC=0,'HIPOTESIS '!K160,0)+IF(plazo_cobroC=1,'HIPOTESIS '!J160,0)+IF(plazo_cobroC=2,'HIPOTESIS '!I160,0)+IF(plazo_cobroC=3,'HIPOTESIS '!H160,0)),0)</f>
        <v>0</v>
      </c>
      <c r="L104" s="489">
        <f>IF(L95&gt;=plazo_cobroC,(IF(plazo_cobroC=0,'HIPOTESIS '!L160,0)+IF(plazo_cobroC=1,'HIPOTESIS '!K160,0)+IF(plazo_cobroC=2,'HIPOTESIS '!J160,0)+IF(plazo_cobroC=3,'HIPOTESIS '!I160,0)),0)</f>
        <v>0</v>
      </c>
      <c r="M104" s="489">
        <f>IF(M95&gt;=plazo_cobroC,(IF(plazo_cobroC=0,'HIPOTESIS '!M160,0)+IF(plazo_cobroC=1,'HIPOTESIS '!L160,0)+IF(plazo_cobroC=2,'HIPOTESIS '!K160,0)+IF(plazo_cobroC=3,'HIPOTESIS '!J160,0)),0)</f>
        <v>0</v>
      </c>
      <c r="N104" s="489">
        <f>IF(N95&gt;=plazo_cobroC,(IF(plazo_cobroC=0,'HIPOTESIS '!N160,0)+IF(plazo_cobroC=1,'HIPOTESIS '!M160,0)+IF(plazo_cobroC=2,'HIPOTESIS '!L160,0)+IF(plazo_cobroC=3,'HIPOTESIS '!K160,0)),0)</f>
        <v>0</v>
      </c>
      <c r="O104" s="490">
        <f>IF(O95&gt;=plazo_cobroC,(IF(plazo_cobroC=0,'HIPOTESIS '!O160,0)+IF(plazo_cobroC=1,'HIPOTESIS '!N160,0)+IF(plazo_cobroC=2,'HIPOTESIS '!M160,0)+IF(plazo_cobroC=3,'HIPOTESIS '!L160,0)),0)</f>
        <v>0</v>
      </c>
      <c r="P104" s="489">
        <f>IF(P95&gt;=plazo_cobroC,(IF(plazo_cobroC=0,'HIPOTESIS '!P160,0)+IF(plazo_cobroC=1,'HIPOTESIS '!O160,0)+IF(plazo_cobroC=2,'HIPOTESIS '!N160,0)+IF(plazo_cobroC=3,'HIPOTESIS '!M160,0)),0)</f>
        <v>0</v>
      </c>
      <c r="Q104" s="489">
        <f>IF(Q95&gt;=plazo_cobroC,(IF(plazo_cobroC=0,'HIPOTESIS '!Q160,0)+IF(plazo_cobroC=1,'HIPOTESIS '!P160,0)+IF(plazo_cobroC=2,'HIPOTESIS '!O160,0)+IF(plazo_cobroC=3,'HIPOTESIS '!N160,0)),0)</f>
        <v>0</v>
      </c>
      <c r="R104" s="489">
        <f>IF(R95&gt;=plazo_cobroC,(IF(plazo_cobroC=0,'HIPOTESIS '!R160,0)+IF(plazo_cobroC=1,'HIPOTESIS '!Q160,0)+IF(plazo_cobroC=2,'HIPOTESIS '!P160,0)+IF(plazo_cobroC=3,'HIPOTESIS '!O160,0)),0)</f>
        <v>0</v>
      </c>
      <c r="S104" s="489">
        <f>IF(S95&gt;=plazo_cobroC,(IF(plazo_cobroC=0,'HIPOTESIS '!S160,0)+IF(plazo_cobroC=1,'HIPOTESIS '!R160,0)+IF(plazo_cobroC=2,'HIPOTESIS '!Q160,0)+IF(plazo_cobroC=3,'HIPOTESIS '!P160,0)),0)</f>
        <v>0</v>
      </c>
      <c r="T104" s="489">
        <f>IF(T95&gt;=plazo_cobroC,(IF(plazo_cobroC=0,'HIPOTESIS '!T160,0)+IF(plazo_cobroC=1,'HIPOTESIS '!S160,0)+IF(plazo_cobroC=2,'HIPOTESIS '!R160,0)+IF(plazo_cobroC=3,'HIPOTESIS '!Q160,0)),0)</f>
        <v>0</v>
      </c>
      <c r="U104" s="489">
        <f>IF(U95&gt;=plazo_cobroC,(IF(plazo_cobroC=0,'HIPOTESIS '!U160,0)+IF(plazo_cobroC=1,'HIPOTESIS '!T160,0)+IF(plazo_cobroC=2,'HIPOTESIS '!S160,0)+IF(plazo_cobroC=3,'HIPOTESIS '!R160,0)),0)</f>
        <v>0</v>
      </c>
      <c r="V104" s="489">
        <f>IF(V95&gt;=plazo_cobroC,(IF(plazo_cobroC=0,'HIPOTESIS '!V160,0)+IF(plazo_cobroC=1,'HIPOTESIS '!U160,0)+IF(plazo_cobroC=2,'HIPOTESIS '!T160,0)+IF(plazo_cobroC=3,'HIPOTESIS '!S160,0)),0)</f>
        <v>0</v>
      </c>
      <c r="W104" s="489">
        <f>IF(W95&gt;=plazo_cobroC,(IF(plazo_cobroC=0,'HIPOTESIS '!W160,0)+IF(plazo_cobroC=1,'HIPOTESIS '!V160,0)+IF(plazo_cobroC=2,'HIPOTESIS '!U160,0)+IF(plazo_cobroC=3,'HIPOTESIS '!T160,0)),0)</f>
        <v>0</v>
      </c>
      <c r="X104" s="489">
        <f>IF(X95&gt;=plazo_cobroC,(IF(plazo_cobroC=0,'HIPOTESIS '!X160,0)+IF(plazo_cobroC=1,'HIPOTESIS '!W160,0)+IF(plazo_cobroC=2,'HIPOTESIS '!V160,0)+IF(plazo_cobroC=3,'HIPOTESIS '!U160,0)),0)</f>
        <v>0</v>
      </c>
      <c r="Y104" s="489">
        <f>IF(Y95&gt;=plazo_cobroC,(IF(plazo_cobroC=0,'HIPOTESIS '!Y160,0)+IF(plazo_cobroC=1,'HIPOTESIS '!X160,0)+IF(plazo_cobroC=2,'HIPOTESIS '!W160,0)+IF(plazo_cobroC=3,'HIPOTESIS '!V160,0)),0)</f>
        <v>0</v>
      </c>
      <c r="Z104" s="489">
        <f>IF(Z95&gt;=plazo_cobroC,(IF(plazo_cobroC=0,'HIPOTESIS '!Z160,0)+IF(plazo_cobroC=1,'HIPOTESIS '!Y160,0)+IF(plazo_cobroC=2,'HIPOTESIS '!X160,0)+IF(plazo_cobroC=3,'HIPOTESIS '!W160,0)),0)</f>
        <v>0</v>
      </c>
      <c r="AA104" s="490">
        <f>IF(AA95&gt;=plazo_cobroC,(IF(plazo_cobroC=0,'HIPOTESIS '!AA160,0)+IF(plazo_cobroC=1,'HIPOTESIS '!Z160,0)+IF(plazo_cobroC=2,'HIPOTESIS '!Y160,0)+IF(plazo_cobroC=3,'HIPOTESIS '!X160,0)),0)</f>
        <v>0</v>
      </c>
      <c r="AB104" s="489">
        <f>IF(AB95&gt;=plazo_cobroC,(IF(plazo_cobroC=0,'HIPOTESIS '!AB160,0)+IF(plazo_cobroC=1,'HIPOTESIS '!AA160,0)+IF(plazo_cobroC=2,'HIPOTESIS '!Z160,0)+IF(plazo_cobroC=3,'HIPOTESIS '!Y160,0)),0)</f>
        <v>0</v>
      </c>
      <c r="AC104" s="489">
        <f>IF(AC95&gt;=plazo_cobroC,(IF(plazo_cobroC=0,'HIPOTESIS '!AC160,0)+IF(plazo_cobroC=1,'HIPOTESIS '!AB160,0)+IF(plazo_cobroC=2,'HIPOTESIS '!AA160,0)+IF(plazo_cobroC=3,'HIPOTESIS '!Z160,0)),0)</f>
        <v>0</v>
      </c>
      <c r="AD104" s="489">
        <f>IF(AD95&gt;=plazo_cobroC,(IF(plazo_cobroC=0,'HIPOTESIS '!AD160,0)+IF(plazo_cobroC=1,'HIPOTESIS '!AC160,0)+IF(plazo_cobroC=2,'HIPOTESIS '!AB160,0)+IF(plazo_cobroC=3,'HIPOTESIS '!AA160,0)),0)</f>
        <v>0</v>
      </c>
      <c r="AE104" s="489">
        <f>IF(AE95&gt;=plazo_cobroC,(IF(plazo_cobroC=0,'HIPOTESIS '!AE160,0)+IF(plazo_cobroC=1,'HIPOTESIS '!AD160,0)+IF(plazo_cobroC=2,'HIPOTESIS '!AC160,0)+IF(plazo_cobroC=3,'HIPOTESIS '!AB160,0)),0)</f>
        <v>0</v>
      </c>
      <c r="AF104" s="489">
        <f>IF(AF95&gt;=plazo_cobroC,(IF(plazo_cobroC=0,'HIPOTESIS '!AF160,0)+IF(plazo_cobroC=1,'HIPOTESIS '!AE160,0)+IF(plazo_cobroC=2,'HIPOTESIS '!AD160,0)+IF(plazo_cobroC=3,'HIPOTESIS '!AC160,0)),0)</f>
        <v>0</v>
      </c>
      <c r="AG104" s="489">
        <f>IF(AG95&gt;=plazo_cobroC,(IF(plazo_cobroC=0,'HIPOTESIS '!AG160,0)+IF(plazo_cobroC=1,'HIPOTESIS '!AF160,0)+IF(plazo_cobroC=2,'HIPOTESIS '!AE160,0)+IF(plazo_cobroC=3,'HIPOTESIS '!AD160,0)),0)</f>
        <v>0</v>
      </c>
      <c r="AH104" s="489">
        <f>IF(AH95&gt;=plazo_cobroC,(IF(plazo_cobroC=0,'HIPOTESIS '!AH160,0)+IF(plazo_cobroC=1,'HIPOTESIS '!AG160,0)+IF(plazo_cobroC=2,'HIPOTESIS '!AF160,0)+IF(plazo_cobroC=3,'HIPOTESIS '!AE160,0)),0)</f>
        <v>0</v>
      </c>
      <c r="AI104" s="489">
        <f>IF(AI95&gt;=plazo_cobroC,(IF(plazo_cobroC=0,'HIPOTESIS '!AI160,0)+IF(plazo_cobroC=1,'HIPOTESIS '!AH160,0)+IF(plazo_cobroC=2,'HIPOTESIS '!AG160,0)+IF(plazo_cobroC=3,'HIPOTESIS '!AF160,0)),0)</f>
        <v>0</v>
      </c>
      <c r="AJ104" s="489">
        <f>IF(AJ95&gt;=plazo_cobroC,(IF(plazo_cobroC=0,'HIPOTESIS '!AJ160,0)+IF(plazo_cobroC=1,'HIPOTESIS '!AI160,0)+IF(plazo_cobroC=2,'HIPOTESIS '!AH160,0)+IF(plazo_cobroC=3,'HIPOTESIS '!AG160,0)),0)</f>
        <v>0</v>
      </c>
      <c r="AK104" s="489">
        <f>IF(AK95&gt;=plazo_cobroC,(IF(plazo_cobroC=0,'HIPOTESIS '!AK160,0)+IF(plazo_cobroC=1,'HIPOTESIS '!AJ160,0)+IF(plazo_cobroC=2,'HIPOTESIS '!AI160,0)+IF(plazo_cobroC=3,'HIPOTESIS '!AH160,0)),0)</f>
        <v>0</v>
      </c>
      <c r="AL104" s="489">
        <f>IF(AL95&gt;=plazo_cobroC,(IF(plazo_cobroC=0,'HIPOTESIS '!AL160,0)+IF(plazo_cobroC=1,'HIPOTESIS '!AK160,0)+IF(plazo_cobroC=2,'HIPOTESIS '!AJ160,0)+IF(plazo_cobroC=3,'HIPOTESIS '!AI160,0)),0)</f>
        <v>0</v>
      </c>
      <c r="AM104" s="490">
        <f>IF(AM95&gt;=plazo_cobroC,(IF(plazo_cobroC=0,'HIPOTESIS '!AM160,0)+IF(plazo_cobroC=1,'HIPOTESIS '!AL160,0)+IF(plazo_cobroC=2,'HIPOTESIS '!AK160,0)+IF(plazo_cobroC=3,'HIPOTESIS '!AJ160,0)),0)</f>
        <v>0</v>
      </c>
      <c r="AN104" s="489">
        <f>IF(AN95&gt;=plazo_cobroC,(IF(plazo_cobroC=0,'HIPOTESIS '!AN160,0)+IF(plazo_cobroC=1,'HIPOTESIS '!AM160,0)+IF(plazo_cobroC=2,'HIPOTESIS '!AL160,0)+IF(plazo_cobroC=3,'HIPOTESIS '!AK160,0)),0)</f>
        <v>0</v>
      </c>
      <c r="AO104" s="489">
        <f>IF(AO95&gt;=plazo_cobroC,(IF(plazo_cobroC=0,'HIPOTESIS '!AO160,0)+IF(plazo_cobroC=1,'HIPOTESIS '!AN160,0)+IF(plazo_cobroC=2,'HIPOTESIS '!AM160,0)+IF(plazo_cobroC=3,'HIPOTESIS '!AL160,0)),0)</f>
        <v>0</v>
      </c>
      <c r="AP104" s="489">
        <f>IF(AP95&gt;=plazo_cobroC,(IF(plazo_cobroC=0,'HIPOTESIS '!AP160,0)+IF(plazo_cobroC=1,'HIPOTESIS '!AO160,0)+IF(plazo_cobroC=2,'HIPOTESIS '!AN160,0)+IF(plazo_cobroC=3,'HIPOTESIS '!AM160,0)),0)</f>
        <v>0</v>
      </c>
      <c r="AQ104" s="489">
        <f>IF(AQ95&gt;=plazo_cobroC,(IF(plazo_cobroC=0,'HIPOTESIS '!AQ160,0)+IF(plazo_cobroC=1,'HIPOTESIS '!AP160,0)+IF(plazo_cobroC=2,'HIPOTESIS '!AO160,0)+IF(plazo_cobroC=3,'HIPOTESIS '!AN160,0)),0)</f>
        <v>0</v>
      </c>
      <c r="AR104" s="489">
        <f>IF(AR95&gt;=plazo_cobroC,(IF(plazo_cobroC=0,'HIPOTESIS '!AR160,0)+IF(plazo_cobroC=1,'HIPOTESIS '!AQ160,0)+IF(plazo_cobroC=2,'HIPOTESIS '!AP160,0)+IF(plazo_cobroC=3,'HIPOTESIS '!AO160,0)),0)</f>
        <v>0</v>
      </c>
      <c r="AS104" s="489">
        <f>IF(AS95&gt;=plazo_cobroC,(IF(plazo_cobroC=0,'HIPOTESIS '!AS160,0)+IF(plazo_cobroC=1,'HIPOTESIS '!AR160,0)+IF(plazo_cobroC=2,'HIPOTESIS '!AQ160,0)+IF(plazo_cobroC=3,'HIPOTESIS '!AP160,0)),0)</f>
        <v>0</v>
      </c>
      <c r="AT104" s="489">
        <f>IF(AT95&gt;=plazo_cobroC,(IF(plazo_cobroC=0,'HIPOTESIS '!AT160,0)+IF(plazo_cobroC=1,'HIPOTESIS '!AS160,0)+IF(plazo_cobroC=2,'HIPOTESIS '!AR160,0)+IF(plazo_cobroC=3,'HIPOTESIS '!AQ160,0)),0)</f>
        <v>0</v>
      </c>
      <c r="AU104" s="489">
        <f>IF(AU95&gt;=plazo_cobroC,(IF(plazo_cobroC=0,'HIPOTESIS '!AU160,0)+IF(plazo_cobroC=1,'HIPOTESIS '!AT160,0)+IF(plazo_cobroC=2,'HIPOTESIS '!AS160,0)+IF(plazo_cobroC=3,'HIPOTESIS '!AR160,0)),0)</f>
        <v>0</v>
      </c>
      <c r="AV104" s="489">
        <f>IF(AV95&gt;=plazo_cobroC,(IF(plazo_cobroC=0,'HIPOTESIS '!AV160,0)+IF(plazo_cobroC=1,'HIPOTESIS '!AU160,0)+IF(plazo_cobroC=2,'HIPOTESIS '!AT160,0)+IF(plazo_cobroC=3,'HIPOTESIS '!AS160,0)),0)</f>
        <v>0</v>
      </c>
      <c r="AW104" s="489">
        <f>IF(AW95&gt;=plazo_cobroC,(IF(plazo_cobroC=0,'HIPOTESIS '!AW160,0)+IF(plazo_cobroC=1,'HIPOTESIS '!AV160,0)+IF(plazo_cobroC=2,'HIPOTESIS '!AU160,0)+IF(plazo_cobroC=3,'HIPOTESIS '!AT160,0)),0)</f>
        <v>0</v>
      </c>
      <c r="AX104" s="489">
        <f>IF(AX95&gt;=plazo_cobroC,(IF(plazo_cobroC=0,'HIPOTESIS '!AX160,0)+IF(plazo_cobroC=1,'HIPOTESIS '!AW160,0)+IF(plazo_cobroC=2,'HIPOTESIS '!AV160,0)+IF(plazo_cobroC=3,'HIPOTESIS '!AU160,0)),0)</f>
        <v>0</v>
      </c>
      <c r="AY104" s="490">
        <f>IF(AY95&gt;=plazo_cobroC,(IF(plazo_cobroC=0,'HIPOTESIS '!AY160,0)+IF(plazo_cobroC=1,'HIPOTESIS '!AX160,0)+IF(plazo_cobroC=2,'HIPOTESIS '!AW160,0)+IF(plazo_cobroC=3,'HIPOTESIS '!AV160,0)),0)</f>
        <v>0</v>
      </c>
      <c r="AZ104" s="489">
        <f>IF(AZ95&gt;=plazo_cobroC,(IF(plazo_cobroC=0,'HIPOTESIS '!AZ160,0)+IF(plazo_cobroC=1,'HIPOTESIS '!AY160,0)+IF(plazo_cobroC=2,'HIPOTESIS '!AX160,0)+IF(plazo_cobroC=3,'HIPOTESIS '!AW160,0)),0)</f>
        <v>0</v>
      </c>
      <c r="BA104" s="489">
        <f>IF(BA95&gt;=plazo_cobroC,(IF(plazo_cobroC=0,'HIPOTESIS '!BA160,0)+IF(plazo_cobroC=1,'HIPOTESIS '!AZ160,0)+IF(plazo_cobroC=2,'HIPOTESIS '!AY160,0)+IF(plazo_cobroC=3,'HIPOTESIS '!AX160,0)),0)</f>
        <v>0</v>
      </c>
      <c r="BB104" s="489">
        <f>IF(BB95&gt;=plazo_cobroC,(IF(plazo_cobroC=0,'HIPOTESIS '!BB160,0)+IF(plazo_cobroC=1,'HIPOTESIS '!BA160,0)+IF(plazo_cobroC=2,'HIPOTESIS '!AZ160,0)+IF(plazo_cobroC=3,'HIPOTESIS '!AY160,0)),0)</f>
        <v>0</v>
      </c>
      <c r="BC104" s="489">
        <f>IF(BC95&gt;=plazo_cobroC,(IF(plazo_cobroC=0,'HIPOTESIS '!BC160,0)+IF(plazo_cobroC=1,'HIPOTESIS '!BB160,0)+IF(plazo_cobroC=2,'HIPOTESIS '!BA160,0)+IF(plazo_cobroC=3,'HIPOTESIS '!AZ160,0)),0)</f>
        <v>0</v>
      </c>
      <c r="BD104" s="489">
        <f>IF(BD95&gt;=plazo_cobroC,(IF(plazo_cobroC=0,'HIPOTESIS '!BD160,0)+IF(plazo_cobroC=1,'HIPOTESIS '!BC160,0)+IF(plazo_cobroC=2,'HIPOTESIS '!BB160,0)+IF(plazo_cobroC=3,'HIPOTESIS '!BA160,0)),0)</f>
        <v>0</v>
      </c>
      <c r="BE104" s="489">
        <f>IF(BE95&gt;=plazo_cobroC,(IF(plazo_cobroC=0,'HIPOTESIS '!BE160,0)+IF(plazo_cobroC=1,'HIPOTESIS '!BD160,0)+IF(plazo_cobroC=2,'HIPOTESIS '!BC160,0)+IF(plazo_cobroC=3,'HIPOTESIS '!BB160,0)),0)</f>
        <v>0</v>
      </c>
      <c r="BF104" s="489">
        <f>IF(BF95&gt;=plazo_cobroC,(IF(plazo_cobroC=0,'HIPOTESIS '!BF160,0)+IF(plazo_cobroC=1,'HIPOTESIS '!BE160,0)+IF(plazo_cobroC=2,'HIPOTESIS '!BD160,0)+IF(plazo_cobroC=3,'HIPOTESIS '!BC160,0)),0)</f>
        <v>0</v>
      </c>
      <c r="BG104" s="489">
        <f>IF(BG95&gt;=plazo_cobroC,(IF(plazo_cobroC=0,'HIPOTESIS '!BG160,0)+IF(plazo_cobroC=1,'HIPOTESIS '!BF160,0)+IF(plazo_cobroC=2,'HIPOTESIS '!BE160,0)+IF(plazo_cobroC=3,'HIPOTESIS '!BD160,0)),0)</f>
        <v>0</v>
      </c>
      <c r="BH104" s="489">
        <f>IF(BH95&gt;=plazo_cobroC,(IF(plazo_cobroC=0,'HIPOTESIS '!BH160,0)+IF(plazo_cobroC=1,'HIPOTESIS '!BG160,0)+IF(plazo_cobroC=2,'HIPOTESIS '!BF160,0)+IF(plazo_cobroC=3,'HIPOTESIS '!BE160,0)),0)</f>
        <v>0</v>
      </c>
      <c r="BI104" s="489">
        <f>IF(BI95&gt;=plazo_cobroC,(IF(plazo_cobroC=0,'HIPOTESIS '!BI160,0)+IF(plazo_cobroC=1,'HIPOTESIS '!BH160,0)+IF(plazo_cobroC=2,'HIPOTESIS '!BG160,0)+IF(plazo_cobroC=3,'HIPOTESIS '!BF160,0)),0)</f>
        <v>0</v>
      </c>
      <c r="BJ104" s="489">
        <f>IF(BJ95&gt;=plazo_cobroC,(IF(plazo_cobroC=0,'HIPOTESIS '!BJ160,0)+IF(plazo_cobroC=1,'HIPOTESIS '!BI160,0)+IF(plazo_cobroC=2,'HIPOTESIS '!BH160,0)+IF(plazo_cobroC=3,'HIPOTESIS '!BG160,0)),0)</f>
        <v>0</v>
      </c>
      <c r="BK104" s="490">
        <f>IF(BK95&gt;=plazo_cobroC,(IF(plazo_cobroC=0,'HIPOTESIS '!BK160,0)+IF(plazo_cobroC=1,'HIPOTESIS '!BJ160,0)+IF(plazo_cobroC=2,'HIPOTESIS '!BI160,0)+IF(plazo_cobroC=3,'HIPOTESIS '!BH160,0)),0)</f>
        <v>0</v>
      </c>
      <c r="BL104" s="138"/>
      <c r="BM104" s="138"/>
      <c r="BN104" s="138"/>
      <c r="BO104" s="138"/>
      <c r="BP104" s="138"/>
      <c r="BQ104" s="138"/>
      <c r="BR104" s="138"/>
      <c r="BS104" s="138"/>
      <c r="BT104" s="138"/>
      <c r="BU104" s="138"/>
      <c r="BV104" s="138"/>
      <c r="BW104" s="138"/>
      <c r="BX104" s="138"/>
      <c r="BY104" s="138"/>
      <c r="BZ104" s="138"/>
      <c r="CA104" s="138"/>
      <c r="CB104" s="138"/>
      <c r="CC104" s="138"/>
      <c r="CD104" s="138"/>
      <c r="CE104" s="138"/>
      <c r="CF104" s="138"/>
      <c r="CG104" s="138"/>
      <c r="CH104" s="138"/>
      <c r="CI104" s="138"/>
      <c r="CJ104" s="138"/>
      <c r="CK104" s="138"/>
      <c r="CL104" s="138"/>
      <c r="CM104" s="138"/>
      <c r="CN104" s="138"/>
      <c r="CO104" s="138"/>
      <c r="CP104" s="138"/>
      <c r="CQ104" s="138"/>
      <c r="CR104" s="138"/>
      <c r="CS104" s="138"/>
    </row>
    <row r="105" spans="1:97" s="2" customFormat="1" ht="17.100000000000001" customHeight="1" x14ac:dyDescent="0.25">
      <c r="A105" s="138"/>
      <c r="B105" s="658" t="s">
        <v>368</v>
      </c>
      <c r="C105" s="561">
        <v>0</v>
      </c>
      <c r="D105" s="497">
        <f>C105+'HIPOTESIS '!D160-D104</f>
        <v>0</v>
      </c>
      <c r="E105" s="497">
        <f>D105+'HIPOTESIS '!E160-E104</f>
        <v>0</v>
      </c>
      <c r="F105" s="497">
        <f>E105+'HIPOTESIS '!F160-F104</f>
        <v>0</v>
      </c>
      <c r="G105" s="497">
        <f>F105+'HIPOTESIS '!G160-G104</f>
        <v>0</v>
      </c>
      <c r="H105" s="497">
        <f>G105+'HIPOTESIS '!H160-H104</f>
        <v>0</v>
      </c>
      <c r="I105" s="497">
        <f>H105+'HIPOTESIS '!I160-I104</f>
        <v>0</v>
      </c>
      <c r="J105" s="497">
        <f>I105+'HIPOTESIS '!J160-J104</f>
        <v>0</v>
      </c>
      <c r="K105" s="497">
        <f>J105+'HIPOTESIS '!K160-K104</f>
        <v>0</v>
      </c>
      <c r="L105" s="497">
        <f>K105+'HIPOTESIS '!L160-L104</f>
        <v>0</v>
      </c>
      <c r="M105" s="497">
        <f>L105+'HIPOTESIS '!M160-M104</f>
        <v>0</v>
      </c>
      <c r="N105" s="497">
        <f>M105+'HIPOTESIS '!N160-N104</f>
        <v>0</v>
      </c>
      <c r="O105" s="498">
        <f>N105+'HIPOTESIS '!O160-O104</f>
        <v>0</v>
      </c>
      <c r="P105" s="497">
        <f>O105+'HIPOTESIS '!P160-P104</f>
        <v>0</v>
      </c>
      <c r="Q105" s="497">
        <f>P105+'HIPOTESIS '!Q160-Q104</f>
        <v>0</v>
      </c>
      <c r="R105" s="497">
        <f>Q105+'HIPOTESIS '!R160-R104</f>
        <v>0</v>
      </c>
      <c r="S105" s="497">
        <f>R105+'HIPOTESIS '!S160-S104</f>
        <v>0</v>
      </c>
      <c r="T105" s="497">
        <f>S105+'HIPOTESIS '!T160-T104</f>
        <v>0</v>
      </c>
      <c r="U105" s="497">
        <f>T105+'HIPOTESIS '!U160-U104</f>
        <v>0</v>
      </c>
      <c r="V105" s="497">
        <f>U105+'HIPOTESIS '!V160-V104</f>
        <v>0</v>
      </c>
      <c r="W105" s="497">
        <f>V105+'HIPOTESIS '!W160-W104</f>
        <v>0</v>
      </c>
      <c r="X105" s="497">
        <f>W105+'HIPOTESIS '!X160-X104</f>
        <v>0</v>
      </c>
      <c r="Y105" s="497">
        <f>X105+'HIPOTESIS '!Y160-Y104</f>
        <v>0</v>
      </c>
      <c r="Z105" s="497">
        <f>Y105+'HIPOTESIS '!Z160-Z104</f>
        <v>0</v>
      </c>
      <c r="AA105" s="498">
        <f>Z105+'HIPOTESIS '!AA160-AA104</f>
        <v>0</v>
      </c>
      <c r="AB105" s="497">
        <f>AA105+'HIPOTESIS '!AB160-AB104</f>
        <v>0</v>
      </c>
      <c r="AC105" s="497">
        <f>AB105+'HIPOTESIS '!AC160-AC104</f>
        <v>0</v>
      </c>
      <c r="AD105" s="497">
        <f>AC105+'HIPOTESIS '!AD160-AD104</f>
        <v>0</v>
      </c>
      <c r="AE105" s="497">
        <f>AD105+'HIPOTESIS '!AE160-AE104</f>
        <v>0</v>
      </c>
      <c r="AF105" s="497">
        <f>AE105+'HIPOTESIS '!AF160-AF104</f>
        <v>0</v>
      </c>
      <c r="AG105" s="497">
        <f>AF105+'HIPOTESIS '!AG160-AG104</f>
        <v>0</v>
      </c>
      <c r="AH105" s="497">
        <f>AG105+'HIPOTESIS '!AH160-AH104</f>
        <v>0</v>
      </c>
      <c r="AI105" s="497">
        <f>AH105+'HIPOTESIS '!AI160-AI104</f>
        <v>0</v>
      </c>
      <c r="AJ105" s="497">
        <f>AI105+'HIPOTESIS '!AJ160-AJ104</f>
        <v>0</v>
      </c>
      <c r="AK105" s="497">
        <f>AJ105+'HIPOTESIS '!AK160-AK104</f>
        <v>0</v>
      </c>
      <c r="AL105" s="497">
        <f>AK105+'HIPOTESIS '!AL160-AL104</f>
        <v>0</v>
      </c>
      <c r="AM105" s="498">
        <f>AL105+'HIPOTESIS '!AM160-AM104</f>
        <v>0</v>
      </c>
      <c r="AN105" s="497">
        <f>AM105+'HIPOTESIS '!AN160-AN104</f>
        <v>0</v>
      </c>
      <c r="AO105" s="497">
        <f>AN105+'HIPOTESIS '!AO160-AO104</f>
        <v>0</v>
      </c>
      <c r="AP105" s="497">
        <f>AO105+'HIPOTESIS '!AP160-AP104</f>
        <v>0</v>
      </c>
      <c r="AQ105" s="497">
        <f>AP105+'HIPOTESIS '!AQ160-AQ104</f>
        <v>0</v>
      </c>
      <c r="AR105" s="497">
        <f>AQ105+'HIPOTESIS '!AR160-AR104</f>
        <v>0</v>
      </c>
      <c r="AS105" s="497">
        <f>AR105+'HIPOTESIS '!AS160-AS104</f>
        <v>0</v>
      </c>
      <c r="AT105" s="497">
        <f>AS105+'HIPOTESIS '!AT160-AT104</f>
        <v>0</v>
      </c>
      <c r="AU105" s="497">
        <f>AT105+'HIPOTESIS '!AU160-AU104</f>
        <v>0</v>
      </c>
      <c r="AV105" s="497">
        <f>AU105+'HIPOTESIS '!AV160-AV104</f>
        <v>0</v>
      </c>
      <c r="AW105" s="497">
        <f>AV105+'HIPOTESIS '!AW160-AW104</f>
        <v>0</v>
      </c>
      <c r="AX105" s="497">
        <f>AW105+'HIPOTESIS '!AX160-AX104</f>
        <v>0</v>
      </c>
      <c r="AY105" s="498">
        <f>AX105+'HIPOTESIS '!AY160-AY104</f>
        <v>0</v>
      </c>
      <c r="AZ105" s="497">
        <f>AY105+'HIPOTESIS '!AZ160-AZ104</f>
        <v>0</v>
      </c>
      <c r="BA105" s="497">
        <f>AZ105+'HIPOTESIS '!BA160-BA104</f>
        <v>0</v>
      </c>
      <c r="BB105" s="497">
        <f>BA105+'HIPOTESIS '!BB160-BB104</f>
        <v>0</v>
      </c>
      <c r="BC105" s="497">
        <f>BB105+'HIPOTESIS '!BC160-BC104</f>
        <v>0</v>
      </c>
      <c r="BD105" s="497">
        <f>BC105+'HIPOTESIS '!BD160-BD104</f>
        <v>0</v>
      </c>
      <c r="BE105" s="497">
        <f>BD105+'HIPOTESIS '!BE160-BE104</f>
        <v>0</v>
      </c>
      <c r="BF105" s="497">
        <f>BE105+'HIPOTESIS '!BF160-BF104</f>
        <v>0</v>
      </c>
      <c r="BG105" s="497">
        <f>BF105+'HIPOTESIS '!BG160-BG104</f>
        <v>0</v>
      </c>
      <c r="BH105" s="497">
        <f>BG105+'HIPOTESIS '!BH160-BH104</f>
        <v>0</v>
      </c>
      <c r="BI105" s="497">
        <f>BH105+'HIPOTESIS '!BI160-BI104</f>
        <v>0</v>
      </c>
      <c r="BJ105" s="497">
        <f>BI105+'HIPOTESIS '!BJ160-BJ104</f>
        <v>0</v>
      </c>
      <c r="BK105" s="498">
        <f>BJ105+'HIPOTESIS '!BK160-BK104</f>
        <v>0</v>
      </c>
      <c r="BL105" s="138"/>
      <c r="BM105" s="138"/>
      <c r="BN105" s="138"/>
      <c r="BO105" s="138"/>
      <c r="BP105" s="138"/>
      <c r="BQ105" s="138"/>
      <c r="BR105" s="138"/>
      <c r="BS105" s="138"/>
      <c r="BT105" s="138"/>
      <c r="BU105" s="138"/>
      <c r="BV105" s="138"/>
      <c r="BW105" s="138"/>
      <c r="BX105" s="138"/>
      <c r="BY105" s="138"/>
      <c r="BZ105" s="138"/>
      <c r="CA105" s="138"/>
      <c r="CB105" s="138"/>
      <c r="CC105" s="138"/>
      <c r="CD105" s="138"/>
      <c r="CE105" s="138"/>
      <c r="CF105" s="138"/>
      <c r="CG105" s="138"/>
      <c r="CH105" s="138"/>
      <c r="CI105" s="138"/>
      <c r="CJ105" s="138"/>
      <c r="CK105" s="138"/>
      <c r="CL105" s="138"/>
      <c r="CM105" s="138"/>
      <c r="CN105" s="138"/>
      <c r="CO105" s="138"/>
      <c r="CP105" s="138"/>
      <c r="CQ105" s="138"/>
      <c r="CR105" s="138"/>
      <c r="CS105" s="138"/>
    </row>
    <row r="106" spans="1:97" s="2" customFormat="1" ht="17.100000000000001" customHeight="1" x14ac:dyDescent="0.25">
      <c r="A106" s="138"/>
      <c r="B106" s="658" t="s">
        <v>369</v>
      </c>
      <c r="C106" s="561">
        <v>0</v>
      </c>
      <c r="D106" s="497">
        <f>IF(D95&gt;=plazo_pagoC,(IF(plazo_pagoC=0,'HIPOTESIS '!D162,0)+IF(plazo_pagoC=1,'HIPOTESIS '!C162,0)+IF(plazo_pagoC=2,'HIPOTESIS '!B162,0)+IF(plazo_pagoC=3,'HIPOTESIS '!A162,0)),0)</f>
        <v>0</v>
      </c>
      <c r="E106" s="497">
        <f>IF(E95&gt;=plazo_pagoC,(IF(plazo_pagoC=0,'HIPOTESIS '!E162,0)+IF(plazo_pagoC=1,'HIPOTESIS '!D162,0)+IF(plazo_pagoC=2,'HIPOTESIS '!C162,0)+IF(plazo_pagoC=3,'HIPOTESIS '!B162,0)),0)</f>
        <v>0</v>
      </c>
      <c r="F106" s="497">
        <f>IF(F95&gt;=plazo_pagoC,(IF(plazo_pagoC=0,'HIPOTESIS '!F162,0)+IF(plazo_pagoC=1,'HIPOTESIS '!E162,0)+IF(plazo_pagoC=2,'HIPOTESIS '!D162,0)+IF(plazo_pagoC=3,'HIPOTESIS '!C162,0)),0)</f>
        <v>0</v>
      </c>
      <c r="G106" s="497">
        <f>IF(G95&gt;=plazo_pagoC,(IF(plazo_pagoC=0,'HIPOTESIS '!G162,0)+IF(plazo_pagoC=1,'HIPOTESIS '!F162,0)+IF(plazo_pagoC=2,'HIPOTESIS '!E162,0)+IF(plazo_pagoC=3,'HIPOTESIS '!D162,0)),0)</f>
        <v>0</v>
      </c>
      <c r="H106" s="497">
        <f>IF(H95&gt;=plazo_pagoC,(IF(plazo_pagoC=0,'HIPOTESIS '!H162,0)+IF(plazo_pagoC=1,'HIPOTESIS '!G162,0)+IF(plazo_pagoC=2,'HIPOTESIS '!F162,0)+IF(plazo_pagoC=3,'HIPOTESIS '!E162,0)),0)</f>
        <v>0</v>
      </c>
      <c r="I106" s="497">
        <f>IF(I95&gt;=plazo_pagoC,(IF(plazo_pagoC=0,'HIPOTESIS '!I162,0)+IF(plazo_pagoC=1,'HIPOTESIS '!H162,0)+IF(plazo_pagoC=2,'HIPOTESIS '!G162,0)+IF(plazo_pagoC=3,'HIPOTESIS '!F162,0)),0)</f>
        <v>0</v>
      </c>
      <c r="J106" s="497">
        <f>IF(J95&gt;=plazo_pagoC,(IF(plazo_pagoC=0,'HIPOTESIS '!J162,0)+IF(plazo_pagoC=1,'HIPOTESIS '!I162,0)+IF(plazo_pagoC=2,'HIPOTESIS '!H162,0)+IF(plazo_pagoC=3,'HIPOTESIS '!G162,0)),0)</f>
        <v>0</v>
      </c>
      <c r="K106" s="497">
        <f>IF(K95&gt;=plazo_pagoC,(IF(plazo_pagoC=0,'HIPOTESIS '!K162,0)+IF(plazo_pagoC=1,'HIPOTESIS '!J162,0)+IF(plazo_pagoC=2,'HIPOTESIS '!I162,0)+IF(plazo_pagoC=3,'HIPOTESIS '!H162,0)),0)</f>
        <v>0</v>
      </c>
      <c r="L106" s="497">
        <f>IF(L95&gt;=plazo_pagoC,(IF(plazo_pagoC=0,'HIPOTESIS '!L162,0)+IF(plazo_pagoC=1,'HIPOTESIS '!K162,0)+IF(plazo_pagoC=2,'HIPOTESIS '!J162,0)+IF(plazo_pagoC=3,'HIPOTESIS '!I162,0)),0)</f>
        <v>0</v>
      </c>
      <c r="M106" s="497">
        <f>IF(M95&gt;=plazo_pagoC,(IF(plazo_pagoC=0,'HIPOTESIS '!M162,0)+IF(plazo_pagoC=1,'HIPOTESIS '!L162,0)+IF(plazo_pagoC=2,'HIPOTESIS '!K162,0)+IF(plazo_pagoC=3,'HIPOTESIS '!J162,0)),0)</f>
        <v>0</v>
      </c>
      <c r="N106" s="497">
        <f>IF(N95&gt;=plazo_pagoC,(IF(plazo_pagoC=0,'HIPOTESIS '!N162,0)+IF(plazo_pagoC=1,'HIPOTESIS '!M162,0)+IF(plazo_pagoC=2,'HIPOTESIS '!L162,0)+IF(plazo_pagoC=3,'HIPOTESIS '!K162,0)),0)</f>
        <v>0</v>
      </c>
      <c r="O106" s="498">
        <f>IF(O95&gt;=plazo_pagoC,(IF(plazo_pagoC=0,'HIPOTESIS '!O162,0)+IF(plazo_pagoC=1,'HIPOTESIS '!N162,0)+IF(plazo_pagoC=2,'HIPOTESIS '!M162,0)+IF(plazo_pagoC=3,'HIPOTESIS '!L162,0)),0)</f>
        <v>0</v>
      </c>
      <c r="P106" s="497">
        <f>IF(P95&gt;=plazo_pagoC,(IF(plazo_pagoC=0,'HIPOTESIS '!P162,0)+IF(plazo_pagoC=1,'HIPOTESIS '!O162,0)+IF(plazo_pagoC=2,'HIPOTESIS '!N162,0)+IF(plazo_pagoC=3,'HIPOTESIS '!M162,0)),0)</f>
        <v>0</v>
      </c>
      <c r="Q106" s="497">
        <f>IF(Q95&gt;=plazo_pagoC,(IF(plazo_pagoC=0,'HIPOTESIS '!Q162,0)+IF(plazo_pagoC=1,'HIPOTESIS '!P162,0)+IF(plazo_pagoC=2,'HIPOTESIS '!O162,0)+IF(plazo_pagoC=3,'HIPOTESIS '!N162,0)),0)</f>
        <v>0</v>
      </c>
      <c r="R106" s="497">
        <f>IF(R95&gt;=plazo_pagoC,(IF(plazo_pagoC=0,'HIPOTESIS '!R162,0)+IF(plazo_pagoC=1,'HIPOTESIS '!Q162,0)+IF(plazo_pagoC=2,'HIPOTESIS '!P162,0)+IF(plazo_pagoC=3,'HIPOTESIS '!O162,0)),0)</f>
        <v>0</v>
      </c>
      <c r="S106" s="497">
        <f>IF(S95&gt;=plazo_pagoC,(IF(plazo_pagoC=0,'HIPOTESIS '!S162,0)+IF(plazo_pagoC=1,'HIPOTESIS '!R162,0)+IF(plazo_pagoC=2,'HIPOTESIS '!Q162,0)+IF(plazo_pagoC=3,'HIPOTESIS '!P162,0)),0)</f>
        <v>0</v>
      </c>
      <c r="T106" s="497">
        <f>IF(T95&gt;=plazo_pagoC,(IF(plazo_pagoC=0,'HIPOTESIS '!T162,0)+IF(plazo_pagoC=1,'HIPOTESIS '!S162,0)+IF(plazo_pagoC=2,'HIPOTESIS '!R162,0)+IF(plazo_pagoC=3,'HIPOTESIS '!Q162,0)),0)</f>
        <v>0</v>
      </c>
      <c r="U106" s="497">
        <f>IF(U95&gt;=plazo_pagoC,(IF(plazo_pagoC=0,'HIPOTESIS '!U162,0)+IF(plazo_pagoC=1,'HIPOTESIS '!T162,0)+IF(plazo_pagoC=2,'HIPOTESIS '!S162,0)+IF(plazo_pagoC=3,'HIPOTESIS '!R162,0)),0)</f>
        <v>0</v>
      </c>
      <c r="V106" s="497">
        <f>IF(V95&gt;=plazo_pagoC,(IF(plazo_pagoC=0,'HIPOTESIS '!V162,0)+IF(plazo_pagoC=1,'HIPOTESIS '!U162,0)+IF(plazo_pagoC=2,'HIPOTESIS '!T162,0)+IF(plazo_pagoC=3,'HIPOTESIS '!S162,0)),0)</f>
        <v>0</v>
      </c>
      <c r="W106" s="497">
        <f>IF(W95&gt;=plazo_pagoC,(IF(plazo_pagoC=0,'HIPOTESIS '!W162,0)+IF(plazo_pagoC=1,'HIPOTESIS '!V162,0)+IF(plazo_pagoC=2,'HIPOTESIS '!U162,0)+IF(plazo_pagoC=3,'HIPOTESIS '!T162,0)),0)</f>
        <v>0</v>
      </c>
      <c r="X106" s="497">
        <f>IF(X95&gt;=plazo_pagoC,(IF(plazo_pagoC=0,'HIPOTESIS '!X162,0)+IF(plazo_pagoC=1,'HIPOTESIS '!W162,0)+IF(plazo_pagoC=2,'HIPOTESIS '!V162,0)+IF(plazo_pagoC=3,'HIPOTESIS '!U162,0)),0)</f>
        <v>0</v>
      </c>
      <c r="Y106" s="497">
        <f>IF(Y95&gt;=plazo_pagoC,(IF(plazo_pagoC=0,'HIPOTESIS '!Y162,0)+IF(plazo_pagoC=1,'HIPOTESIS '!X162,0)+IF(plazo_pagoC=2,'HIPOTESIS '!W162,0)+IF(plazo_pagoC=3,'HIPOTESIS '!V162,0)),0)</f>
        <v>0</v>
      </c>
      <c r="Z106" s="497">
        <f>IF(Z95&gt;=plazo_pagoC,(IF(plazo_pagoC=0,'HIPOTESIS '!Z162,0)+IF(plazo_pagoC=1,'HIPOTESIS '!Y162,0)+IF(plazo_pagoC=2,'HIPOTESIS '!X162,0)+IF(plazo_pagoC=3,'HIPOTESIS '!W162,0)),0)</f>
        <v>0</v>
      </c>
      <c r="AA106" s="498">
        <f>IF(AA95&gt;=plazo_pagoC,(IF(plazo_pagoC=0,'HIPOTESIS '!AA162,0)+IF(plazo_pagoC=1,'HIPOTESIS '!Z162,0)+IF(plazo_pagoC=2,'HIPOTESIS '!Y162,0)+IF(plazo_pagoC=3,'HIPOTESIS '!X162,0)),0)</f>
        <v>0</v>
      </c>
      <c r="AB106" s="497">
        <f>IF(AB95&gt;=plazo_pagoC,(IF(plazo_pagoC=0,'HIPOTESIS '!AB162,0)+IF(plazo_pagoC=1,'HIPOTESIS '!AA162,0)+IF(plazo_pagoC=2,'HIPOTESIS '!Z162,0)+IF(plazo_pagoC=3,'HIPOTESIS '!Y162,0)),0)</f>
        <v>0</v>
      </c>
      <c r="AC106" s="497">
        <f>IF(AC95&gt;=plazo_pagoC,(IF(plazo_pagoC=0,'HIPOTESIS '!AC162,0)+IF(plazo_pagoC=1,'HIPOTESIS '!AB162,0)+IF(plazo_pagoC=2,'HIPOTESIS '!AA162,0)+IF(plazo_pagoC=3,'HIPOTESIS '!Z162,0)),0)</f>
        <v>0</v>
      </c>
      <c r="AD106" s="497">
        <f>IF(AD95&gt;=plazo_pagoC,(IF(plazo_pagoC=0,'HIPOTESIS '!AD162,0)+IF(plazo_pagoC=1,'HIPOTESIS '!AC162,0)+IF(plazo_pagoC=2,'HIPOTESIS '!AB162,0)+IF(plazo_pagoC=3,'HIPOTESIS '!AA162,0)),0)</f>
        <v>0</v>
      </c>
      <c r="AE106" s="497">
        <f>IF(AE95&gt;=plazo_pagoC,(IF(plazo_pagoC=0,'HIPOTESIS '!AE162,0)+IF(plazo_pagoC=1,'HIPOTESIS '!AD162,0)+IF(plazo_pagoC=2,'HIPOTESIS '!AC162,0)+IF(plazo_pagoC=3,'HIPOTESIS '!AB162,0)),0)</f>
        <v>0</v>
      </c>
      <c r="AF106" s="497">
        <f>IF(AF95&gt;=plazo_pagoC,(IF(plazo_pagoC=0,'HIPOTESIS '!AF162,0)+IF(plazo_pagoC=1,'HIPOTESIS '!AE162,0)+IF(plazo_pagoC=2,'HIPOTESIS '!AD162,0)+IF(plazo_pagoC=3,'HIPOTESIS '!AC162,0)),0)</f>
        <v>0</v>
      </c>
      <c r="AG106" s="497">
        <f>IF(AG95&gt;=plazo_pagoC,(IF(plazo_pagoC=0,'HIPOTESIS '!AG162,0)+IF(plazo_pagoC=1,'HIPOTESIS '!AF162,0)+IF(plazo_pagoC=2,'HIPOTESIS '!AE162,0)+IF(plazo_pagoC=3,'HIPOTESIS '!AD162,0)),0)</f>
        <v>0</v>
      </c>
      <c r="AH106" s="497">
        <f>IF(AH95&gt;=plazo_pagoC,(IF(plazo_pagoC=0,'HIPOTESIS '!AH162,0)+IF(plazo_pagoC=1,'HIPOTESIS '!AG162,0)+IF(plazo_pagoC=2,'HIPOTESIS '!AF162,0)+IF(plazo_pagoC=3,'HIPOTESIS '!AE162,0)),0)</f>
        <v>0</v>
      </c>
      <c r="AI106" s="497">
        <f>IF(AI95&gt;=plazo_pagoC,(IF(plazo_pagoC=0,'HIPOTESIS '!AI162,0)+IF(plazo_pagoC=1,'HIPOTESIS '!AH162,0)+IF(plazo_pagoC=2,'HIPOTESIS '!AG162,0)+IF(plazo_pagoC=3,'HIPOTESIS '!AF162,0)),0)</f>
        <v>0</v>
      </c>
      <c r="AJ106" s="497">
        <f>IF(AJ95&gt;=plazo_pagoC,(IF(plazo_pagoC=0,'HIPOTESIS '!AJ162,0)+IF(plazo_pagoC=1,'HIPOTESIS '!AI162,0)+IF(plazo_pagoC=2,'HIPOTESIS '!AH162,0)+IF(plazo_pagoC=3,'HIPOTESIS '!AG162,0)),0)</f>
        <v>0</v>
      </c>
      <c r="AK106" s="497">
        <f>IF(AK95&gt;=plazo_pagoC,(IF(plazo_pagoC=0,'HIPOTESIS '!AK162,0)+IF(plazo_pagoC=1,'HIPOTESIS '!AJ162,0)+IF(plazo_pagoC=2,'HIPOTESIS '!AI162,0)+IF(plazo_pagoC=3,'HIPOTESIS '!AH162,0)),0)</f>
        <v>0</v>
      </c>
      <c r="AL106" s="497">
        <f>IF(AL95&gt;=plazo_pagoC,(IF(plazo_pagoC=0,'HIPOTESIS '!AL162,0)+IF(plazo_pagoC=1,'HIPOTESIS '!AK162,0)+IF(plazo_pagoC=2,'HIPOTESIS '!AJ162,0)+IF(plazo_pagoC=3,'HIPOTESIS '!AI162,0)),0)</f>
        <v>0</v>
      </c>
      <c r="AM106" s="498">
        <f>IF(AM95&gt;=plazo_pagoC,(IF(plazo_pagoC=0,'HIPOTESIS '!AM162,0)+IF(plazo_pagoC=1,'HIPOTESIS '!AL162,0)+IF(plazo_pagoC=2,'HIPOTESIS '!AK162,0)+IF(plazo_pagoC=3,'HIPOTESIS '!AJ162,0)),0)</f>
        <v>0</v>
      </c>
      <c r="AN106" s="497">
        <f>IF(AN95&gt;=plazo_pagoC,(IF(plazo_pagoC=0,'HIPOTESIS '!AN162,0)+IF(plazo_pagoC=1,'HIPOTESIS '!AM162,0)+IF(plazo_pagoC=2,'HIPOTESIS '!AL162,0)+IF(plazo_pagoC=3,'HIPOTESIS '!AK162,0)),0)</f>
        <v>0</v>
      </c>
      <c r="AO106" s="497">
        <f>IF(AO95&gt;=plazo_pagoC,(IF(plazo_pagoC=0,'HIPOTESIS '!AO162,0)+IF(plazo_pagoC=1,'HIPOTESIS '!AN162,0)+IF(plazo_pagoC=2,'HIPOTESIS '!AM162,0)+IF(plazo_pagoC=3,'HIPOTESIS '!AL162,0)),0)</f>
        <v>0</v>
      </c>
      <c r="AP106" s="497">
        <f>IF(AP95&gt;=plazo_pagoC,(IF(plazo_pagoC=0,'HIPOTESIS '!AP162,0)+IF(plazo_pagoC=1,'HIPOTESIS '!AO162,0)+IF(plazo_pagoC=2,'HIPOTESIS '!AN162,0)+IF(plazo_pagoC=3,'HIPOTESIS '!AM162,0)),0)</f>
        <v>0</v>
      </c>
      <c r="AQ106" s="497">
        <f>IF(AQ95&gt;=plazo_pagoC,(IF(plazo_pagoC=0,'HIPOTESIS '!AQ162,0)+IF(plazo_pagoC=1,'HIPOTESIS '!AP162,0)+IF(plazo_pagoC=2,'HIPOTESIS '!AO162,0)+IF(plazo_pagoC=3,'HIPOTESIS '!AN162,0)),0)</f>
        <v>0</v>
      </c>
      <c r="AR106" s="497">
        <f>IF(AR95&gt;=plazo_pagoC,(IF(plazo_pagoC=0,'HIPOTESIS '!AR162,0)+IF(plazo_pagoC=1,'HIPOTESIS '!AQ162,0)+IF(plazo_pagoC=2,'HIPOTESIS '!AP162,0)+IF(plazo_pagoC=3,'HIPOTESIS '!AO162,0)),0)</f>
        <v>0</v>
      </c>
      <c r="AS106" s="497">
        <f>IF(AS95&gt;=plazo_pagoC,(IF(plazo_pagoC=0,'HIPOTESIS '!AS162,0)+IF(plazo_pagoC=1,'HIPOTESIS '!AR162,0)+IF(plazo_pagoC=2,'HIPOTESIS '!AQ162,0)+IF(plazo_pagoC=3,'HIPOTESIS '!AP162,0)),0)</f>
        <v>0</v>
      </c>
      <c r="AT106" s="497">
        <f>IF(AT95&gt;=plazo_pagoC,(IF(plazo_pagoC=0,'HIPOTESIS '!AT162,0)+IF(plazo_pagoC=1,'HIPOTESIS '!AS162,0)+IF(plazo_pagoC=2,'HIPOTESIS '!AR162,0)+IF(plazo_pagoC=3,'HIPOTESIS '!AQ162,0)),0)</f>
        <v>0</v>
      </c>
      <c r="AU106" s="497">
        <f>IF(AU95&gt;=plazo_pagoC,(IF(plazo_pagoC=0,'HIPOTESIS '!AU162,0)+IF(plazo_pagoC=1,'HIPOTESIS '!AT162,0)+IF(plazo_pagoC=2,'HIPOTESIS '!AS162,0)+IF(plazo_pagoC=3,'HIPOTESIS '!AR162,0)),0)</f>
        <v>0</v>
      </c>
      <c r="AV106" s="497">
        <f>IF(AV95&gt;=plazo_pagoC,(IF(plazo_pagoC=0,'HIPOTESIS '!AV162,0)+IF(plazo_pagoC=1,'HIPOTESIS '!AU162,0)+IF(plazo_pagoC=2,'HIPOTESIS '!AT162,0)+IF(plazo_pagoC=3,'HIPOTESIS '!AS162,0)),0)</f>
        <v>0</v>
      </c>
      <c r="AW106" s="497">
        <f>IF(AW95&gt;=plazo_pagoC,(IF(plazo_pagoC=0,'HIPOTESIS '!AW162,0)+IF(plazo_pagoC=1,'HIPOTESIS '!AV162,0)+IF(plazo_pagoC=2,'HIPOTESIS '!AU162,0)+IF(plazo_pagoC=3,'HIPOTESIS '!AT162,0)),0)</f>
        <v>0</v>
      </c>
      <c r="AX106" s="497">
        <f>IF(AX95&gt;=plazo_pagoC,(IF(plazo_pagoC=0,'HIPOTESIS '!AX162,0)+IF(plazo_pagoC=1,'HIPOTESIS '!AW162,0)+IF(plazo_pagoC=2,'HIPOTESIS '!AV162,0)+IF(plazo_pagoC=3,'HIPOTESIS '!AU162,0)),0)</f>
        <v>0</v>
      </c>
      <c r="AY106" s="498">
        <f>IF(AY95&gt;=plazo_pagoC,(IF(plazo_pagoC=0,'HIPOTESIS '!AY162,0)+IF(plazo_pagoC=1,'HIPOTESIS '!AX162,0)+IF(plazo_pagoC=2,'HIPOTESIS '!AW162,0)+IF(plazo_pagoC=3,'HIPOTESIS '!AV162,0)),0)</f>
        <v>0</v>
      </c>
      <c r="AZ106" s="497">
        <f>IF(AZ95&gt;=plazo_pagoC,(IF(plazo_pagoC=0,'HIPOTESIS '!AZ162,0)+IF(plazo_pagoC=1,'HIPOTESIS '!AY162,0)+IF(plazo_pagoC=2,'HIPOTESIS '!AX162,0)+IF(plazo_pagoC=3,'HIPOTESIS '!AW162,0)),0)</f>
        <v>0</v>
      </c>
      <c r="BA106" s="497">
        <f>IF(BA95&gt;=plazo_pagoC,(IF(plazo_pagoC=0,'HIPOTESIS '!BA162,0)+IF(plazo_pagoC=1,'HIPOTESIS '!AZ162,0)+IF(plazo_pagoC=2,'HIPOTESIS '!AY162,0)+IF(plazo_pagoC=3,'HIPOTESIS '!AX162,0)),0)</f>
        <v>0</v>
      </c>
      <c r="BB106" s="497">
        <f>IF(BB95&gt;=plazo_pagoC,(IF(plazo_pagoC=0,'HIPOTESIS '!BB162,0)+IF(plazo_pagoC=1,'HIPOTESIS '!BA162,0)+IF(plazo_pagoC=2,'HIPOTESIS '!AZ162,0)+IF(plazo_pagoC=3,'HIPOTESIS '!AY162,0)),0)</f>
        <v>0</v>
      </c>
      <c r="BC106" s="497">
        <f>IF(BC95&gt;=plazo_pagoC,(IF(plazo_pagoC=0,'HIPOTESIS '!BC162,0)+IF(plazo_pagoC=1,'HIPOTESIS '!BB162,0)+IF(plazo_pagoC=2,'HIPOTESIS '!BA162,0)+IF(plazo_pagoC=3,'HIPOTESIS '!AZ162,0)),0)</f>
        <v>0</v>
      </c>
      <c r="BD106" s="497">
        <f>IF(BD95&gt;=plazo_pagoC,(IF(plazo_pagoC=0,'HIPOTESIS '!BD162,0)+IF(plazo_pagoC=1,'HIPOTESIS '!BC162,0)+IF(plazo_pagoC=2,'HIPOTESIS '!BB162,0)+IF(plazo_pagoC=3,'HIPOTESIS '!BA162,0)),0)</f>
        <v>0</v>
      </c>
      <c r="BE106" s="497">
        <f>IF(BE95&gt;=plazo_pagoC,(IF(plazo_pagoC=0,'HIPOTESIS '!BE162,0)+IF(plazo_pagoC=1,'HIPOTESIS '!BD162,0)+IF(plazo_pagoC=2,'HIPOTESIS '!BC162,0)+IF(plazo_pagoC=3,'HIPOTESIS '!BB162,0)),0)</f>
        <v>0</v>
      </c>
      <c r="BF106" s="497">
        <f>IF(BF95&gt;=plazo_pagoC,(IF(plazo_pagoC=0,'HIPOTESIS '!BF162,0)+IF(plazo_pagoC=1,'HIPOTESIS '!BE162,0)+IF(plazo_pagoC=2,'HIPOTESIS '!BD162,0)+IF(plazo_pagoC=3,'HIPOTESIS '!BC162,0)),0)</f>
        <v>0</v>
      </c>
      <c r="BG106" s="497">
        <f>IF(BG95&gt;=plazo_pagoC,(IF(plazo_pagoC=0,'HIPOTESIS '!BG162,0)+IF(plazo_pagoC=1,'HIPOTESIS '!BF162,0)+IF(plazo_pagoC=2,'HIPOTESIS '!BE162,0)+IF(plazo_pagoC=3,'HIPOTESIS '!BD162,0)),0)</f>
        <v>0</v>
      </c>
      <c r="BH106" s="497">
        <f>IF(BH95&gt;=plazo_pagoC,(IF(plazo_pagoC=0,'HIPOTESIS '!BH162,0)+IF(plazo_pagoC=1,'HIPOTESIS '!BG162,0)+IF(plazo_pagoC=2,'HIPOTESIS '!BF162,0)+IF(plazo_pagoC=3,'HIPOTESIS '!BE162,0)),0)</f>
        <v>0</v>
      </c>
      <c r="BI106" s="497">
        <f>IF(BI95&gt;=plazo_pagoC,(IF(plazo_pagoC=0,'HIPOTESIS '!BI162,0)+IF(plazo_pagoC=1,'HIPOTESIS '!BH162,0)+IF(plazo_pagoC=2,'HIPOTESIS '!BG162,0)+IF(plazo_pagoC=3,'HIPOTESIS '!BF162,0)),0)</f>
        <v>0</v>
      </c>
      <c r="BJ106" s="497">
        <f>IF(BJ95&gt;=plazo_pagoC,(IF(plazo_pagoC=0,'HIPOTESIS '!BJ162,0)+IF(plazo_pagoC=1,'HIPOTESIS '!BI162,0)+IF(plazo_pagoC=2,'HIPOTESIS '!BH162,0)+IF(plazo_pagoC=3,'HIPOTESIS '!BG162,0)),0)</f>
        <v>0</v>
      </c>
      <c r="BK106" s="498">
        <f>IF(BK95&gt;=plazo_pagoC,(IF(plazo_pagoC=0,'HIPOTESIS '!BK162,0)+IF(plazo_pagoC=1,'HIPOTESIS '!BJ162,0)+IF(plazo_pagoC=2,'HIPOTESIS '!BI162,0)+IF(plazo_pagoC=3,'HIPOTESIS '!BH162,0)),0)</f>
        <v>0</v>
      </c>
      <c r="BL106" s="138"/>
      <c r="BM106" s="138"/>
      <c r="BN106" s="138"/>
      <c r="BO106" s="138"/>
      <c r="BP106" s="138"/>
      <c r="BQ106" s="138"/>
      <c r="BR106" s="138"/>
      <c r="BS106" s="138"/>
      <c r="BT106" s="138"/>
      <c r="BU106" s="138"/>
      <c r="BV106" s="138"/>
      <c r="BW106" s="138"/>
      <c r="BX106" s="138"/>
      <c r="BY106" s="138"/>
      <c r="BZ106" s="138"/>
      <c r="CA106" s="138"/>
      <c r="CB106" s="138"/>
      <c r="CC106" s="138"/>
      <c r="CD106" s="138"/>
      <c r="CE106" s="138"/>
      <c r="CF106" s="138"/>
      <c r="CG106" s="138"/>
      <c r="CH106" s="138"/>
      <c r="CI106" s="138"/>
      <c r="CJ106" s="138"/>
      <c r="CK106" s="138"/>
      <c r="CL106" s="138"/>
      <c r="CM106" s="138"/>
      <c r="CN106" s="138"/>
      <c r="CO106" s="138"/>
      <c r="CP106" s="138"/>
      <c r="CQ106" s="138"/>
      <c r="CR106" s="138"/>
      <c r="CS106" s="138"/>
    </row>
    <row r="107" spans="1:97" s="2" customFormat="1" ht="17.100000000000001" customHeight="1" x14ac:dyDescent="0.25">
      <c r="A107" s="138"/>
      <c r="B107" s="659" t="s">
        <v>370</v>
      </c>
      <c r="C107" s="563">
        <v>0</v>
      </c>
      <c r="D107" s="505">
        <f>C107+'HIPOTESIS '!D162-D106</f>
        <v>0</v>
      </c>
      <c r="E107" s="505">
        <f>D107+'HIPOTESIS '!E162-E106</f>
        <v>0</v>
      </c>
      <c r="F107" s="505">
        <f>E107+'HIPOTESIS '!F162-F106</f>
        <v>0</v>
      </c>
      <c r="G107" s="505">
        <f>F107+'HIPOTESIS '!G162-G106</f>
        <v>0</v>
      </c>
      <c r="H107" s="505">
        <f>G107+'HIPOTESIS '!H162-H106</f>
        <v>0</v>
      </c>
      <c r="I107" s="505">
        <f>H107+'HIPOTESIS '!I162-I106</f>
        <v>0</v>
      </c>
      <c r="J107" s="505">
        <f>I107+'HIPOTESIS '!J162-J106</f>
        <v>0</v>
      </c>
      <c r="K107" s="505">
        <f>J107+'HIPOTESIS '!K162-K106</f>
        <v>0</v>
      </c>
      <c r="L107" s="505">
        <f>K107+'HIPOTESIS '!L162-L106</f>
        <v>0</v>
      </c>
      <c r="M107" s="505">
        <f>L107+'HIPOTESIS '!M162-M106</f>
        <v>0</v>
      </c>
      <c r="N107" s="505">
        <f>M107+'HIPOTESIS '!N162-N106</f>
        <v>0</v>
      </c>
      <c r="O107" s="506">
        <f>N107+'HIPOTESIS '!O162-O106</f>
        <v>0</v>
      </c>
      <c r="P107" s="505">
        <f>O107+'HIPOTESIS '!P162-P106</f>
        <v>0</v>
      </c>
      <c r="Q107" s="505">
        <f>P107+'HIPOTESIS '!Q162-Q106</f>
        <v>0</v>
      </c>
      <c r="R107" s="505">
        <f>Q107+'HIPOTESIS '!R162-R106</f>
        <v>0</v>
      </c>
      <c r="S107" s="505">
        <f>R107+'HIPOTESIS '!S162-S106</f>
        <v>0</v>
      </c>
      <c r="T107" s="505">
        <f>S107+'HIPOTESIS '!T162-T106</f>
        <v>0</v>
      </c>
      <c r="U107" s="505">
        <f>T107+'HIPOTESIS '!U162-U106</f>
        <v>0</v>
      </c>
      <c r="V107" s="505">
        <f>U107+'HIPOTESIS '!V162-V106</f>
        <v>0</v>
      </c>
      <c r="W107" s="505">
        <f>V107+'HIPOTESIS '!W162-W106</f>
        <v>0</v>
      </c>
      <c r="X107" s="505">
        <f>W107+'HIPOTESIS '!X162-X106</f>
        <v>0</v>
      </c>
      <c r="Y107" s="505">
        <f>X107+'HIPOTESIS '!Y162-Y106</f>
        <v>0</v>
      </c>
      <c r="Z107" s="505">
        <f>Y107+'HIPOTESIS '!Z162-Z106</f>
        <v>0</v>
      </c>
      <c r="AA107" s="506">
        <f>Z107+'HIPOTESIS '!AA162-AA106</f>
        <v>0</v>
      </c>
      <c r="AB107" s="505">
        <f>AA107+'HIPOTESIS '!AB162-AB106</f>
        <v>0</v>
      </c>
      <c r="AC107" s="505">
        <f>AB107+'HIPOTESIS '!AC162-AC106</f>
        <v>0</v>
      </c>
      <c r="AD107" s="505">
        <f>AC107+'HIPOTESIS '!AD162-AD106</f>
        <v>0</v>
      </c>
      <c r="AE107" s="505">
        <f>AD107+'HIPOTESIS '!AE162-AE106</f>
        <v>0</v>
      </c>
      <c r="AF107" s="505">
        <f>AE107+'HIPOTESIS '!AF162-AF106</f>
        <v>0</v>
      </c>
      <c r="AG107" s="505">
        <f>AF107+'HIPOTESIS '!AG162-AG106</f>
        <v>0</v>
      </c>
      <c r="AH107" s="505">
        <f>AG107+'HIPOTESIS '!AH162-AH106</f>
        <v>0</v>
      </c>
      <c r="AI107" s="505">
        <f>AH107+'HIPOTESIS '!AI162-AI106</f>
        <v>0</v>
      </c>
      <c r="AJ107" s="505">
        <f>AI107+'HIPOTESIS '!AJ162-AJ106</f>
        <v>0</v>
      </c>
      <c r="AK107" s="505">
        <f>AJ107+'HIPOTESIS '!AK162-AK106</f>
        <v>0</v>
      </c>
      <c r="AL107" s="505">
        <f>AK107+'HIPOTESIS '!AL162-AL106</f>
        <v>0</v>
      </c>
      <c r="AM107" s="506">
        <f>AL107+'HIPOTESIS '!AM162-AM106</f>
        <v>0</v>
      </c>
      <c r="AN107" s="505">
        <f>AM107+'HIPOTESIS '!AN162-AN106</f>
        <v>0</v>
      </c>
      <c r="AO107" s="505">
        <f>AN107+'HIPOTESIS '!AO162-AO106</f>
        <v>0</v>
      </c>
      <c r="AP107" s="505">
        <f>AO107+'HIPOTESIS '!AP162-AP106</f>
        <v>0</v>
      </c>
      <c r="AQ107" s="505">
        <f>AP107+'HIPOTESIS '!AQ162-AQ106</f>
        <v>0</v>
      </c>
      <c r="AR107" s="505">
        <f>AQ107+'HIPOTESIS '!AR162-AR106</f>
        <v>0</v>
      </c>
      <c r="AS107" s="505">
        <f>AR107+'HIPOTESIS '!AS162-AS106</f>
        <v>0</v>
      </c>
      <c r="AT107" s="505">
        <f>AS107+'HIPOTESIS '!AT162-AT106</f>
        <v>0</v>
      </c>
      <c r="AU107" s="505">
        <f>AT107+'HIPOTESIS '!AU162-AU106</f>
        <v>0</v>
      </c>
      <c r="AV107" s="505">
        <f>AU107+'HIPOTESIS '!AV162-AV106</f>
        <v>0</v>
      </c>
      <c r="AW107" s="505">
        <f>AV107+'HIPOTESIS '!AW162-AW106</f>
        <v>0</v>
      </c>
      <c r="AX107" s="505">
        <f>AW107+'HIPOTESIS '!AX162-AX106</f>
        <v>0</v>
      </c>
      <c r="AY107" s="506">
        <f>AX107+'HIPOTESIS '!AY162-AY106</f>
        <v>0</v>
      </c>
      <c r="AZ107" s="505">
        <f>AY107+'HIPOTESIS '!AZ162-AZ106</f>
        <v>0</v>
      </c>
      <c r="BA107" s="505">
        <f>AZ107+'HIPOTESIS '!BA162-BA106</f>
        <v>0</v>
      </c>
      <c r="BB107" s="505">
        <f>BA107+'HIPOTESIS '!BB162-BB106</f>
        <v>0</v>
      </c>
      <c r="BC107" s="505">
        <f>BB107+'HIPOTESIS '!BC162-BC106</f>
        <v>0</v>
      </c>
      <c r="BD107" s="505">
        <f>BC107+'HIPOTESIS '!BD162-BD106</f>
        <v>0</v>
      </c>
      <c r="BE107" s="505">
        <f>BD107+'HIPOTESIS '!BE162-BE106</f>
        <v>0</v>
      </c>
      <c r="BF107" s="505">
        <f>BE107+'HIPOTESIS '!BF162-BF106</f>
        <v>0</v>
      </c>
      <c r="BG107" s="505">
        <f>BF107+'HIPOTESIS '!BG162-BG106</f>
        <v>0</v>
      </c>
      <c r="BH107" s="505">
        <f>BG107+'HIPOTESIS '!BH162-BH106</f>
        <v>0</v>
      </c>
      <c r="BI107" s="505">
        <f>BH107+'HIPOTESIS '!BI162-BI106</f>
        <v>0</v>
      </c>
      <c r="BJ107" s="505">
        <f>BI107+'HIPOTESIS '!BJ162-BJ106</f>
        <v>0</v>
      </c>
      <c r="BK107" s="506">
        <f>BJ107+'HIPOTESIS '!BK162-BK106</f>
        <v>0</v>
      </c>
      <c r="BL107" s="138"/>
      <c r="BM107" s="138"/>
      <c r="BN107" s="138"/>
      <c r="BO107" s="138"/>
      <c r="BP107" s="138"/>
      <c r="BQ107" s="138"/>
      <c r="BR107" s="138"/>
      <c r="BS107" s="138"/>
      <c r="BT107" s="138"/>
      <c r="BU107" s="138"/>
      <c r="BV107" s="138"/>
      <c r="BW107" s="138"/>
      <c r="BX107" s="138"/>
      <c r="BY107" s="138"/>
      <c r="BZ107" s="138"/>
      <c r="CA107" s="138"/>
      <c r="CB107" s="138"/>
      <c r="CC107" s="138"/>
      <c r="CD107" s="138"/>
      <c r="CE107" s="138"/>
      <c r="CF107" s="138"/>
      <c r="CG107" s="138"/>
      <c r="CH107" s="138"/>
      <c r="CI107" s="138"/>
      <c r="CJ107" s="138"/>
      <c r="CK107" s="138"/>
      <c r="CL107" s="138"/>
      <c r="CM107" s="138"/>
      <c r="CN107" s="138"/>
      <c r="CO107" s="138"/>
      <c r="CP107" s="138"/>
      <c r="CQ107" s="138"/>
      <c r="CR107" s="138"/>
      <c r="CS107" s="138"/>
    </row>
    <row r="108" spans="1:97" s="2" customFormat="1" x14ac:dyDescent="0.25">
      <c r="A108" s="138"/>
      <c r="B108" s="660"/>
      <c r="C108" s="545"/>
      <c r="D108" s="545"/>
      <c r="E108" s="545"/>
      <c r="F108" s="545"/>
      <c r="G108" s="545"/>
      <c r="H108" s="545"/>
      <c r="I108" s="545"/>
      <c r="J108" s="545"/>
      <c r="K108" s="545"/>
      <c r="L108" s="545"/>
      <c r="M108" s="545"/>
      <c r="N108" s="545"/>
      <c r="O108" s="545"/>
      <c r="P108" s="545"/>
      <c r="Q108" s="545"/>
      <c r="R108" s="545"/>
      <c r="S108" s="545"/>
      <c r="T108" s="545"/>
      <c r="U108" s="545"/>
      <c r="V108" s="545"/>
      <c r="W108" s="545"/>
      <c r="X108" s="545"/>
      <c r="Y108" s="545"/>
      <c r="Z108" s="545"/>
      <c r="AA108" s="661"/>
      <c r="AB108" s="545"/>
      <c r="AC108" s="545"/>
      <c r="AD108" s="545"/>
      <c r="AE108" s="545"/>
      <c r="AF108" s="545"/>
      <c r="AG108" s="545"/>
      <c r="AH108" s="545"/>
      <c r="AI108" s="545"/>
      <c r="AJ108" s="545"/>
      <c r="AK108" s="545"/>
      <c r="AL108" s="545"/>
      <c r="AM108" s="661"/>
      <c r="AN108" s="545"/>
      <c r="AO108" s="545"/>
      <c r="AP108" s="545"/>
      <c r="AQ108" s="545"/>
      <c r="AR108" s="545"/>
      <c r="AS108" s="545"/>
      <c r="AT108" s="545"/>
      <c r="AU108" s="545"/>
      <c r="AV108" s="545"/>
      <c r="AW108" s="545"/>
      <c r="AX108" s="545"/>
      <c r="AY108" s="661"/>
      <c r="AZ108" s="545"/>
      <c r="BA108" s="545"/>
      <c r="BB108" s="545"/>
      <c r="BC108" s="545"/>
      <c r="BD108" s="545"/>
      <c r="BE108" s="545"/>
      <c r="BF108" s="545"/>
      <c r="BG108" s="545"/>
      <c r="BH108" s="545"/>
      <c r="BI108" s="545"/>
      <c r="BJ108" s="545"/>
      <c r="BK108" s="662"/>
      <c r="BL108" s="138"/>
      <c r="BM108" s="138"/>
      <c r="BN108" s="138"/>
      <c r="BO108" s="138"/>
      <c r="BP108" s="138"/>
      <c r="BQ108" s="138"/>
      <c r="BR108" s="138"/>
      <c r="BS108" s="138"/>
      <c r="BT108" s="138"/>
      <c r="BU108" s="138"/>
      <c r="BV108" s="138"/>
      <c r="BW108" s="138"/>
      <c r="BX108" s="138"/>
      <c r="BY108" s="138"/>
      <c r="BZ108" s="138"/>
      <c r="CA108" s="138"/>
      <c r="CB108" s="138"/>
      <c r="CC108" s="138"/>
      <c r="CD108" s="138"/>
      <c r="CE108" s="138"/>
      <c r="CF108" s="138"/>
      <c r="CG108" s="138"/>
      <c r="CH108" s="138"/>
      <c r="CI108" s="138"/>
      <c r="CJ108" s="138"/>
      <c r="CK108" s="138"/>
      <c r="CL108" s="138"/>
      <c r="CM108" s="138"/>
      <c r="CN108" s="138"/>
      <c r="CO108" s="138"/>
      <c r="CP108" s="138"/>
      <c r="CQ108" s="138"/>
      <c r="CR108" s="138"/>
      <c r="CS108" s="138"/>
    </row>
    <row r="109" spans="1:97" s="2" customFormat="1" ht="17.100000000000001" customHeight="1" x14ac:dyDescent="0.25">
      <c r="A109" s="138"/>
      <c r="B109" s="663" t="s">
        <v>371</v>
      </c>
      <c r="C109" s="664">
        <v>0</v>
      </c>
      <c r="D109" s="665">
        <v>1</v>
      </c>
      <c r="E109" s="665">
        <v>2</v>
      </c>
      <c r="F109" s="665">
        <v>3</v>
      </c>
      <c r="G109" s="665">
        <v>4</v>
      </c>
      <c r="H109" s="665">
        <v>5</v>
      </c>
      <c r="I109" s="665">
        <v>6</v>
      </c>
      <c r="J109" s="665">
        <v>7</v>
      </c>
      <c r="K109" s="665">
        <v>8</v>
      </c>
      <c r="L109" s="665">
        <v>9</v>
      </c>
      <c r="M109" s="665">
        <v>10</v>
      </c>
      <c r="N109" s="665">
        <v>11</v>
      </c>
      <c r="O109" s="666">
        <v>12</v>
      </c>
      <c r="P109" s="665">
        <v>13</v>
      </c>
      <c r="Q109" s="665">
        <v>14</v>
      </c>
      <c r="R109" s="665">
        <v>15</v>
      </c>
      <c r="S109" s="665">
        <v>16</v>
      </c>
      <c r="T109" s="665">
        <v>17</v>
      </c>
      <c r="U109" s="665">
        <v>18</v>
      </c>
      <c r="V109" s="665">
        <v>19</v>
      </c>
      <c r="W109" s="665">
        <v>20</v>
      </c>
      <c r="X109" s="665">
        <v>21</v>
      </c>
      <c r="Y109" s="665">
        <v>22</v>
      </c>
      <c r="Z109" s="665">
        <v>23</v>
      </c>
      <c r="AA109" s="666">
        <v>24</v>
      </c>
      <c r="AB109" s="665">
        <v>25</v>
      </c>
      <c r="AC109" s="665">
        <v>26</v>
      </c>
      <c r="AD109" s="665">
        <v>27</v>
      </c>
      <c r="AE109" s="665">
        <v>28</v>
      </c>
      <c r="AF109" s="665">
        <v>29</v>
      </c>
      <c r="AG109" s="665">
        <v>30</v>
      </c>
      <c r="AH109" s="665">
        <v>31</v>
      </c>
      <c r="AI109" s="665">
        <v>32</v>
      </c>
      <c r="AJ109" s="665">
        <v>33</v>
      </c>
      <c r="AK109" s="665">
        <v>34</v>
      </c>
      <c r="AL109" s="665">
        <v>35</v>
      </c>
      <c r="AM109" s="666">
        <v>36</v>
      </c>
      <c r="AN109" s="665">
        <v>37</v>
      </c>
      <c r="AO109" s="665">
        <v>38</v>
      </c>
      <c r="AP109" s="665">
        <v>39</v>
      </c>
      <c r="AQ109" s="665">
        <v>40</v>
      </c>
      <c r="AR109" s="665">
        <v>41</v>
      </c>
      <c r="AS109" s="665">
        <v>42</v>
      </c>
      <c r="AT109" s="665">
        <v>43</v>
      </c>
      <c r="AU109" s="665">
        <v>44</v>
      </c>
      <c r="AV109" s="665">
        <v>45</v>
      </c>
      <c r="AW109" s="665">
        <v>46</v>
      </c>
      <c r="AX109" s="665">
        <v>47</v>
      </c>
      <c r="AY109" s="666">
        <v>48</v>
      </c>
      <c r="AZ109" s="665">
        <v>49</v>
      </c>
      <c r="BA109" s="665">
        <v>50</v>
      </c>
      <c r="BB109" s="665">
        <v>51</v>
      </c>
      <c r="BC109" s="665">
        <v>52</v>
      </c>
      <c r="BD109" s="665">
        <v>53</v>
      </c>
      <c r="BE109" s="665">
        <v>54</v>
      </c>
      <c r="BF109" s="665">
        <v>55</v>
      </c>
      <c r="BG109" s="665">
        <v>56</v>
      </c>
      <c r="BH109" s="665">
        <v>57</v>
      </c>
      <c r="BI109" s="665">
        <v>58</v>
      </c>
      <c r="BJ109" s="665">
        <v>59</v>
      </c>
      <c r="BK109" s="666">
        <v>60</v>
      </c>
      <c r="BL109" s="138"/>
      <c r="BM109" s="138"/>
      <c r="BN109" s="138"/>
      <c r="BO109" s="138"/>
      <c r="BP109" s="138"/>
      <c r="BQ109" s="138"/>
      <c r="BR109" s="138"/>
      <c r="BS109" s="138"/>
      <c r="BT109" s="138"/>
      <c r="BU109" s="138"/>
      <c r="BV109" s="138"/>
      <c r="BW109" s="138"/>
      <c r="BX109" s="138"/>
      <c r="BY109" s="138"/>
      <c r="BZ109" s="138"/>
      <c r="CA109" s="138"/>
      <c r="CB109" s="138"/>
      <c r="CC109" s="138"/>
      <c r="CD109" s="138"/>
      <c r="CE109" s="138"/>
      <c r="CF109" s="138"/>
      <c r="CG109" s="138"/>
      <c r="CH109" s="138"/>
      <c r="CI109" s="138"/>
      <c r="CJ109" s="138"/>
      <c r="CK109" s="138"/>
      <c r="CL109" s="138"/>
      <c r="CM109" s="138"/>
      <c r="CN109" s="138"/>
      <c r="CO109" s="138"/>
      <c r="CP109" s="138"/>
      <c r="CQ109" s="138"/>
      <c r="CR109" s="138"/>
      <c r="CS109" s="138"/>
    </row>
    <row r="110" spans="1:97" s="2" customFormat="1" ht="17.100000000000001" customHeight="1" x14ac:dyDescent="0.25">
      <c r="A110" s="138"/>
      <c r="B110" s="667" t="s">
        <v>372</v>
      </c>
      <c r="C110" s="668">
        <v>0</v>
      </c>
      <c r="D110" s="497">
        <f>'HIPOTESIS '!D149-'HIPOTESIS '!C149</f>
        <v>0</v>
      </c>
      <c r="E110" s="497">
        <f>'HIPOTESIS '!E149-'HIPOTESIS '!D149</f>
        <v>0</v>
      </c>
      <c r="F110" s="497">
        <f>'HIPOTESIS '!F149-'HIPOTESIS '!E149</f>
        <v>0</v>
      </c>
      <c r="G110" s="497">
        <f>'HIPOTESIS '!G149-'HIPOTESIS '!F149</f>
        <v>0</v>
      </c>
      <c r="H110" s="497">
        <f>'HIPOTESIS '!H149-'HIPOTESIS '!G149</f>
        <v>0</v>
      </c>
      <c r="I110" s="497">
        <f>'HIPOTESIS '!I149-'HIPOTESIS '!H149</f>
        <v>0</v>
      </c>
      <c r="J110" s="497">
        <f>'HIPOTESIS '!J149-'HIPOTESIS '!I149</f>
        <v>0</v>
      </c>
      <c r="K110" s="497">
        <f>'HIPOTESIS '!K149-'HIPOTESIS '!J149</f>
        <v>0</v>
      </c>
      <c r="L110" s="497">
        <f>'HIPOTESIS '!L149-'HIPOTESIS '!K149</f>
        <v>0</v>
      </c>
      <c r="M110" s="497">
        <f>'HIPOTESIS '!M149-'HIPOTESIS '!L149</f>
        <v>0</v>
      </c>
      <c r="N110" s="497">
        <f>'HIPOTESIS '!N149-'HIPOTESIS '!M149</f>
        <v>0</v>
      </c>
      <c r="O110" s="498">
        <f>'HIPOTESIS '!O149-'HIPOTESIS '!N149</f>
        <v>0</v>
      </c>
      <c r="P110" s="497">
        <f>'HIPOTESIS '!P149-'HIPOTESIS '!O149</f>
        <v>0</v>
      </c>
      <c r="Q110" s="497">
        <f>'HIPOTESIS '!Q149-'HIPOTESIS '!P149</f>
        <v>0</v>
      </c>
      <c r="R110" s="497">
        <f>'HIPOTESIS '!R149-'HIPOTESIS '!Q149</f>
        <v>0</v>
      </c>
      <c r="S110" s="497">
        <f>'HIPOTESIS '!S149-'HIPOTESIS '!R149</f>
        <v>0</v>
      </c>
      <c r="T110" s="497">
        <f>'HIPOTESIS '!T149-'HIPOTESIS '!S149</f>
        <v>0</v>
      </c>
      <c r="U110" s="497">
        <f>'HIPOTESIS '!U149-'HIPOTESIS '!T149</f>
        <v>0</v>
      </c>
      <c r="V110" s="497">
        <f>'HIPOTESIS '!V149-'HIPOTESIS '!U149</f>
        <v>0</v>
      </c>
      <c r="W110" s="497">
        <f>'HIPOTESIS '!W149-'HIPOTESIS '!V149</f>
        <v>0</v>
      </c>
      <c r="X110" s="497">
        <f>'HIPOTESIS '!X149-'HIPOTESIS '!W149</f>
        <v>0</v>
      </c>
      <c r="Y110" s="497">
        <f>'HIPOTESIS '!Y149-'HIPOTESIS '!X149</f>
        <v>0</v>
      </c>
      <c r="Z110" s="497">
        <f>'HIPOTESIS '!Z149-'HIPOTESIS '!Y149</f>
        <v>0</v>
      </c>
      <c r="AA110" s="498">
        <f>'HIPOTESIS '!AA149-'HIPOTESIS '!Z149</f>
        <v>0</v>
      </c>
      <c r="AB110" s="497">
        <f>'HIPOTESIS '!AB149-'HIPOTESIS '!AA149</f>
        <v>0</v>
      </c>
      <c r="AC110" s="497">
        <f>'HIPOTESIS '!AC149-'HIPOTESIS '!AB149</f>
        <v>0</v>
      </c>
      <c r="AD110" s="497">
        <f>'HIPOTESIS '!AD149-'HIPOTESIS '!AC149</f>
        <v>0</v>
      </c>
      <c r="AE110" s="497">
        <f>'HIPOTESIS '!AE149-'HIPOTESIS '!AD149</f>
        <v>0</v>
      </c>
      <c r="AF110" s="497">
        <f>'HIPOTESIS '!AF149-'HIPOTESIS '!AE149</f>
        <v>0</v>
      </c>
      <c r="AG110" s="497">
        <f>'HIPOTESIS '!AG149-'HIPOTESIS '!AF149</f>
        <v>0</v>
      </c>
      <c r="AH110" s="497">
        <f>'HIPOTESIS '!AH149-'HIPOTESIS '!AG149</f>
        <v>0</v>
      </c>
      <c r="AI110" s="497">
        <f>'HIPOTESIS '!AI149-'HIPOTESIS '!AH149</f>
        <v>0</v>
      </c>
      <c r="AJ110" s="497">
        <f>'HIPOTESIS '!AJ149-'HIPOTESIS '!AI149</f>
        <v>0</v>
      </c>
      <c r="AK110" s="497">
        <f>'HIPOTESIS '!AK149-'HIPOTESIS '!AJ149</f>
        <v>0</v>
      </c>
      <c r="AL110" s="497">
        <f>'HIPOTESIS '!AL149-'HIPOTESIS '!AK149</f>
        <v>0</v>
      </c>
      <c r="AM110" s="498">
        <f>'HIPOTESIS '!AM149-'HIPOTESIS '!AL149</f>
        <v>0</v>
      </c>
      <c r="AN110" s="497">
        <f>'HIPOTESIS '!AN149-'HIPOTESIS '!AM149</f>
        <v>0</v>
      </c>
      <c r="AO110" s="497">
        <f>'HIPOTESIS '!AO149-'HIPOTESIS '!AN149</f>
        <v>0</v>
      </c>
      <c r="AP110" s="497">
        <f>'HIPOTESIS '!AP149-'HIPOTESIS '!AO149</f>
        <v>0</v>
      </c>
      <c r="AQ110" s="497">
        <f>'HIPOTESIS '!AQ149-'HIPOTESIS '!AP149</f>
        <v>0</v>
      </c>
      <c r="AR110" s="497">
        <f>'HIPOTESIS '!AR149-'HIPOTESIS '!AQ149</f>
        <v>0</v>
      </c>
      <c r="AS110" s="497">
        <f>'HIPOTESIS '!AS149-'HIPOTESIS '!AR149</f>
        <v>0</v>
      </c>
      <c r="AT110" s="497">
        <f>'HIPOTESIS '!AT149-'HIPOTESIS '!AS149</f>
        <v>0</v>
      </c>
      <c r="AU110" s="497">
        <f>'HIPOTESIS '!AU149-'HIPOTESIS '!AT149</f>
        <v>0</v>
      </c>
      <c r="AV110" s="497">
        <f>'HIPOTESIS '!AV149-'HIPOTESIS '!AU149</f>
        <v>0</v>
      </c>
      <c r="AW110" s="497">
        <f>'HIPOTESIS '!AW149-'HIPOTESIS '!AV149</f>
        <v>0</v>
      </c>
      <c r="AX110" s="497">
        <f>'HIPOTESIS '!AX149-'HIPOTESIS '!AW149</f>
        <v>0</v>
      </c>
      <c r="AY110" s="498">
        <f>'HIPOTESIS '!AY149-'HIPOTESIS '!AX149</f>
        <v>0</v>
      </c>
      <c r="AZ110" s="497">
        <f>'HIPOTESIS '!AZ149-'HIPOTESIS '!AY149</f>
        <v>0</v>
      </c>
      <c r="BA110" s="497">
        <f>'HIPOTESIS '!BA149-'HIPOTESIS '!AZ149</f>
        <v>0</v>
      </c>
      <c r="BB110" s="497">
        <f>'HIPOTESIS '!BB149-'HIPOTESIS '!BA149</f>
        <v>0</v>
      </c>
      <c r="BC110" s="497">
        <f>'HIPOTESIS '!BC149-'HIPOTESIS '!BB149</f>
        <v>0</v>
      </c>
      <c r="BD110" s="497">
        <f>'HIPOTESIS '!BD149-'HIPOTESIS '!BC149</f>
        <v>0</v>
      </c>
      <c r="BE110" s="497">
        <f>'HIPOTESIS '!BE149-'HIPOTESIS '!BD149</f>
        <v>0</v>
      </c>
      <c r="BF110" s="497">
        <f>'HIPOTESIS '!BF149-'HIPOTESIS '!BE149</f>
        <v>0</v>
      </c>
      <c r="BG110" s="497">
        <f>'HIPOTESIS '!BG149-'HIPOTESIS '!BF149</f>
        <v>0</v>
      </c>
      <c r="BH110" s="497">
        <f>'HIPOTESIS '!BH149-'HIPOTESIS '!BG149</f>
        <v>0</v>
      </c>
      <c r="BI110" s="497">
        <f>'HIPOTESIS '!BI149-'HIPOTESIS '!BH149</f>
        <v>0</v>
      </c>
      <c r="BJ110" s="497">
        <f>'HIPOTESIS '!BJ149-'HIPOTESIS '!BI149</f>
        <v>0</v>
      </c>
      <c r="BK110" s="498">
        <f>'HIPOTESIS '!BK149-'HIPOTESIS '!BJ149</f>
        <v>0</v>
      </c>
      <c r="BL110" s="138"/>
      <c r="BM110" s="138"/>
      <c r="BN110" s="138"/>
      <c r="BO110" s="138"/>
      <c r="BP110" s="138"/>
      <c r="BQ110" s="138"/>
      <c r="BR110" s="138"/>
      <c r="BS110" s="138"/>
      <c r="BT110" s="138"/>
      <c r="BU110" s="138"/>
      <c r="BV110" s="138"/>
      <c r="BW110" s="138"/>
      <c r="BX110" s="138"/>
      <c r="BY110" s="138"/>
      <c r="BZ110" s="138"/>
      <c r="CA110" s="138"/>
      <c r="CB110" s="138"/>
      <c r="CC110" s="138"/>
      <c r="CD110" s="138"/>
      <c r="CE110" s="138"/>
      <c r="CF110" s="138"/>
      <c r="CG110" s="138"/>
      <c r="CH110" s="138"/>
      <c r="CI110" s="138"/>
      <c r="CJ110" s="138"/>
      <c r="CK110" s="138"/>
      <c r="CL110" s="138"/>
      <c r="CM110" s="138"/>
      <c r="CN110" s="138"/>
      <c r="CO110" s="138"/>
      <c r="CP110" s="138"/>
      <c r="CQ110" s="138"/>
      <c r="CR110" s="138"/>
      <c r="CS110" s="138"/>
    </row>
    <row r="111" spans="1:97" s="2" customFormat="1" ht="17.100000000000001" customHeight="1" x14ac:dyDescent="0.25">
      <c r="A111" s="138"/>
      <c r="B111" s="669" t="s">
        <v>373</v>
      </c>
      <c r="C111" s="668">
        <v>0</v>
      </c>
      <c r="D111" s="497">
        <f t="shared" ref="D111:AI111" si="104">IF(D109&gt;=plazo_pagoA,(IF(plazo_pagoA=0,D110,0)+IF(plazo_pagoA=1,C110,0)+IF(plazo_pagoA=2,B110,0)+IF(plazo_pagoA=3,A110,0)),0)</f>
        <v>0</v>
      </c>
      <c r="E111" s="497">
        <f t="shared" si="104"/>
        <v>0</v>
      </c>
      <c r="F111" s="497">
        <f t="shared" si="104"/>
        <v>0</v>
      </c>
      <c r="G111" s="497">
        <f t="shared" si="104"/>
        <v>0</v>
      </c>
      <c r="H111" s="497">
        <f t="shared" si="104"/>
        <v>0</v>
      </c>
      <c r="I111" s="497">
        <f t="shared" si="104"/>
        <v>0</v>
      </c>
      <c r="J111" s="497">
        <f t="shared" si="104"/>
        <v>0</v>
      </c>
      <c r="K111" s="497">
        <f t="shared" si="104"/>
        <v>0</v>
      </c>
      <c r="L111" s="497">
        <f t="shared" si="104"/>
        <v>0</v>
      </c>
      <c r="M111" s="497">
        <f t="shared" si="104"/>
        <v>0</v>
      </c>
      <c r="N111" s="497">
        <f t="shared" si="104"/>
        <v>0</v>
      </c>
      <c r="O111" s="498">
        <f t="shared" si="104"/>
        <v>0</v>
      </c>
      <c r="P111" s="497">
        <f t="shared" si="104"/>
        <v>0</v>
      </c>
      <c r="Q111" s="497">
        <f t="shared" si="104"/>
        <v>0</v>
      </c>
      <c r="R111" s="497">
        <f t="shared" si="104"/>
        <v>0</v>
      </c>
      <c r="S111" s="497">
        <f t="shared" si="104"/>
        <v>0</v>
      </c>
      <c r="T111" s="497">
        <f t="shared" si="104"/>
        <v>0</v>
      </c>
      <c r="U111" s="497">
        <f t="shared" si="104"/>
        <v>0</v>
      </c>
      <c r="V111" s="497">
        <f t="shared" si="104"/>
        <v>0</v>
      </c>
      <c r="W111" s="497">
        <f t="shared" si="104"/>
        <v>0</v>
      </c>
      <c r="X111" s="497">
        <f t="shared" si="104"/>
        <v>0</v>
      </c>
      <c r="Y111" s="497">
        <f t="shared" si="104"/>
        <v>0</v>
      </c>
      <c r="Z111" s="497">
        <f t="shared" si="104"/>
        <v>0</v>
      </c>
      <c r="AA111" s="498">
        <f t="shared" si="104"/>
        <v>0</v>
      </c>
      <c r="AB111" s="497">
        <f t="shared" si="104"/>
        <v>0</v>
      </c>
      <c r="AC111" s="497">
        <f t="shared" si="104"/>
        <v>0</v>
      </c>
      <c r="AD111" s="497">
        <f t="shared" si="104"/>
        <v>0</v>
      </c>
      <c r="AE111" s="497">
        <f t="shared" si="104"/>
        <v>0</v>
      </c>
      <c r="AF111" s="497">
        <f t="shared" si="104"/>
        <v>0</v>
      </c>
      <c r="AG111" s="497">
        <f t="shared" si="104"/>
        <v>0</v>
      </c>
      <c r="AH111" s="497">
        <f t="shared" si="104"/>
        <v>0</v>
      </c>
      <c r="AI111" s="497">
        <f t="shared" si="104"/>
        <v>0</v>
      </c>
      <c r="AJ111" s="497">
        <f t="shared" ref="AJ111:BO111" si="105">IF(AJ109&gt;=plazo_pagoA,(IF(plazo_pagoA=0,AJ110,0)+IF(plazo_pagoA=1,AI110,0)+IF(plazo_pagoA=2,AH110,0)+IF(plazo_pagoA=3,AG110,0)),0)</f>
        <v>0</v>
      </c>
      <c r="AK111" s="497">
        <f t="shared" si="105"/>
        <v>0</v>
      </c>
      <c r="AL111" s="497">
        <f t="shared" si="105"/>
        <v>0</v>
      </c>
      <c r="AM111" s="498">
        <f t="shared" si="105"/>
        <v>0</v>
      </c>
      <c r="AN111" s="497">
        <f t="shared" si="105"/>
        <v>0</v>
      </c>
      <c r="AO111" s="497">
        <f t="shared" si="105"/>
        <v>0</v>
      </c>
      <c r="AP111" s="497">
        <f t="shared" si="105"/>
        <v>0</v>
      </c>
      <c r="AQ111" s="497">
        <f t="shared" si="105"/>
        <v>0</v>
      </c>
      <c r="AR111" s="497">
        <f t="shared" si="105"/>
        <v>0</v>
      </c>
      <c r="AS111" s="497">
        <f t="shared" si="105"/>
        <v>0</v>
      </c>
      <c r="AT111" s="497">
        <f t="shared" si="105"/>
        <v>0</v>
      </c>
      <c r="AU111" s="497">
        <f t="shared" si="105"/>
        <v>0</v>
      </c>
      <c r="AV111" s="497">
        <f t="shared" si="105"/>
        <v>0</v>
      </c>
      <c r="AW111" s="497">
        <f t="shared" si="105"/>
        <v>0</v>
      </c>
      <c r="AX111" s="497">
        <f t="shared" si="105"/>
        <v>0</v>
      </c>
      <c r="AY111" s="498">
        <f t="shared" si="105"/>
        <v>0</v>
      </c>
      <c r="AZ111" s="497">
        <f t="shared" si="105"/>
        <v>0</v>
      </c>
      <c r="BA111" s="497">
        <f t="shared" si="105"/>
        <v>0</v>
      </c>
      <c r="BB111" s="497">
        <f t="shared" si="105"/>
        <v>0</v>
      </c>
      <c r="BC111" s="497">
        <f t="shared" si="105"/>
        <v>0</v>
      </c>
      <c r="BD111" s="497">
        <f t="shared" si="105"/>
        <v>0</v>
      </c>
      <c r="BE111" s="497">
        <f t="shared" si="105"/>
        <v>0</v>
      </c>
      <c r="BF111" s="497">
        <f t="shared" si="105"/>
        <v>0</v>
      </c>
      <c r="BG111" s="497">
        <f t="shared" si="105"/>
        <v>0</v>
      </c>
      <c r="BH111" s="497">
        <f t="shared" si="105"/>
        <v>0</v>
      </c>
      <c r="BI111" s="497">
        <f t="shared" si="105"/>
        <v>0</v>
      </c>
      <c r="BJ111" s="497">
        <f t="shared" si="105"/>
        <v>0</v>
      </c>
      <c r="BK111" s="498">
        <f t="shared" si="105"/>
        <v>0</v>
      </c>
      <c r="BL111" s="138"/>
      <c r="BM111" s="138"/>
      <c r="BN111" s="138"/>
      <c r="BO111" s="138"/>
      <c r="BP111" s="138"/>
      <c r="BQ111" s="138"/>
      <c r="BR111" s="138"/>
      <c r="BS111" s="138"/>
      <c r="BT111" s="138"/>
      <c r="BU111" s="138"/>
      <c r="BV111" s="138"/>
      <c r="BW111" s="138"/>
      <c r="BX111" s="138"/>
      <c r="BY111" s="138"/>
      <c r="BZ111" s="138"/>
      <c r="CA111" s="138"/>
      <c r="CB111" s="138"/>
      <c r="CC111" s="138"/>
      <c r="CD111" s="138"/>
      <c r="CE111" s="138"/>
      <c r="CF111" s="138"/>
      <c r="CG111" s="138"/>
      <c r="CH111" s="138"/>
      <c r="CI111" s="138"/>
      <c r="CJ111" s="138"/>
      <c r="CK111" s="138"/>
      <c r="CL111" s="138"/>
      <c r="CM111" s="138"/>
      <c r="CN111" s="138"/>
      <c r="CO111" s="138"/>
      <c r="CP111" s="138"/>
      <c r="CQ111" s="138"/>
      <c r="CR111" s="138"/>
      <c r="CS111" s="138"/>
    </row>
    <row r="112" spans="1:97" s="2" customFormat="1" ht="17.100000000000001" customHeight="1" x14ac:dyDescent="0.25">
      <c r="A112" s="138"/>
      <c r="B112" s="669" t="s">
        <v>374</v>
      </c>
      <c r="C112" s="668">
        <v>0</v>
      </c>
      <c r="D112" s="497">
        <f t="shared" ref="D112:AI112" si="106">C112-D111+D110</f>
        <v>0</v>
      </c>
      <c r="E112" s="497">
        <f t="shared" si="106"/>
        <v>0</v>
      </c>
      <c r="F112" s="497">
        <f t="shared" si="106"/>
        <v>0</v>
      </c>
      <c r="G112" s="497">
        <f t="shared" si="106"/>
        <v>0</v>
      </c>
      <c r="H112" s="497">
        <f t="shared" si="106"/>
        <v>0</v>
      </c>
      <c r="I112" s="497">
        <f t="shared" si="106"/>
        <v>0</v>
      </c>
      <c r="J112" s="497">
        <f t="shared" si="106"/>
        <v>0</v>
      </c>
      <c r="K112" s="497">
        <f t="shared" si="106"/>
        <v>0</v>
      </c>
      <c r="L112" s="497">
        <f t="shared" si="106"/>
        <v>0</v>
      </c>
      <c r="M112" s="497">
        <f t="shared" si="106"/>
        <v>0</v>
      </c>
      <c r="N112" s="497">
        <f t="shared" si="106"/>
        <v>0</v>
      </c>
      <c r="O112" s="498">
        <f t="shared" si="106"/>
        <v>0</v>
      </c>
      <c r="P112" s="497">
        <f t="shared" si="106"/>
        <v>0</v>
      </c>
      <c r="Q112" s="497">
        <f t="shared" si="106"/>
        <v>0</v>
      </c>
      <c r="R112" s="497">
        <f t="shared" si="106"/>
        <v>0</v>
      </c>
      <c r="S112" s="497">
        <f t="shared" si="106"/>
        <v>0</v>
      </c>
      <c r="T112" s="497">
        <f t="shared" si="106"/>
        <v>0</v>
      </c>
      <c r="U112" s="497">
        <f t="shared" si="106"/>
        <v>0</v>
      </c>
      <c r="V112" s="497">
        <f t="shared" si="106"/>
        <v>0</v>
      </c>
      <c r="W112" s="497">
        <f t="shared" si="106"/>
        <v>0</v>
      </c>
      <c r="X112" s="497">
        <f t="shared" si="106"/>
        <v>0</v>
      </c>
      <c r="Y112" s="497">
        <f t="shared" si="106"/>
        <v>0</v>
      </c>
      <c r="Z112" s="497">
        <f t="shared" si="106"/>
        <v>0</v>
      </c>
      <c r="AA112" s="498">
        <f t="shared" si="106"/>
        <v>0</v>
      </c>
      <c r="AB112" s="497">
        <f t="shared" si="106"/>
        <v>0</v>
      </c>
      <c r="AC112" s="497">
        <f t="shared" si="106"/>
        <v>0</v>
      </c>
      <c r="AD112" s="497">
        <f t="shared" si="106"/>
        <v>0</v>
      </c>
      <c r="AE112" s="497">
        <f t="shared" si="106"/>
        <v>0</v>
      </c>
      <c r="AF112" s="497">
        <f t="shared" si="106"/>
        <v>0</v>
      </c>
      <c r="AG112" s="497">
        <f t="shared" si="106"/>
        <v>0</v>
      </c>
      <c r="AH112" s="497">
        <f t="shared" si="106"/>
        <v>0</v>
      </c>
      <c r="AI112" s="497">
        <f t="shared" si="106"/>
        <v>0</v>
      </c>
      <c r="AJ112" s="497">
        <f t="shared" ref="AJ112:BO112" si="107">AI112-AJ111+AJ110</f>
        <v>0</v>
      </c>
      <c r="AK112" s="497">
        <f t="shared" si="107"/>
        <v>0</v>
      </c>
      <c r="AL112" s="497">
        <f t="shared" si="107"/>
        <v>0</v>
      </c>
      <c r="AM112" s="498">
        <f t="shared" si="107"/>
        <v>0</v>
      </c>
      <c r="AN112" s="497">
        <f t="shared" si="107"/>
        <v>0</v>
      </c>
      <c r="AO112" s="497">
        <f t="shared" si="107"/>
        <v>0</v>
      </c>
      <c r="AP112" s="497">
        <f t="shared" si="107"/>
        <v>0</v>
      </c>
      <c r="AQ112" s="497">
        <f t="shared" si="107"/>
        <v>0</v>
      </c>
      <c r="AR112" s="497">
        <f t="shared" si="107"/>
        <v>0</v>
      </c>
      <c r="AS112" s="497">
        <f t="shared" si="107"/>
        <v>0</v>
      </c>
      <c r="AT112" s="497">
        <f t="shared" si="107"/>
        <v>0</v>
      </c>
      <c r="AU112" s="497">
        <f t="shared" si="107"/>
        <v>0</v>
      </c>
      <c r="AV112" s="497">
        <f t="shared" si="107"/>
        <v>0</v>
      </c>
      <c r="AW112" s="497">
        <f t="shared" si="107"/>
        <v>0</v>
      </c>
      <c r="AX112" s="497">
        <f t="shared" si="107"/>
        <v>0</v>
      </c>
      <c r="AY112" s="498">
        <f t="shared" si="107"/>
        <v>0</v>
      </c>
      <c r="AZ112" s="497">
        <f t="shared" si="107"/>
        <v>0</v>
      </c>
      <c r="BA112" s="497">
        <f t="shared" si="107"/>
        <v>0</v>
      </c>
      <c r="BB112" s="497">
        <f t="shared" si="107"/>
        <v>0</v>
      </c>
      <c r="BC112" s="497">
        <f t="shared" si="107"/>
        <v>0</v>
      </c>
      <c r="BD112" s="497">
        <f t="shared" si="107"/>
        <v>0</v>
      </c>
      <c r="BE112" s="497">
        <f t="shared" si="107"/>
        <v>0</v>
      </c>
      <c r="BF112" s="497">
        <f t="shared" si="107"/>
        <v>0</v>
      </c>
      <c r="BG112" s="497">
        <f t="shared" si="107"/>
        <v>0</v>
      </c>
      <c r="BH112" s="497">
        <f t="shared" si="107"/>
        <v>0</v>
      </c>
      <c r="BI112" s="497">
        <f t="shared" si="107"/>
        <v>0</v>
      </c>
      <c r="BJ112" s="497">
        <f t="shared" si="107"/>
        <v>0</v>
      </c>
      <c r="BK112" s="498">
        <f t="shared" si="107"/>
        <v>0</v>
      </c>
      <c r="BL112" s="138"/>
      <c r="BM112" s="138"/>
      <c r="BN112" s="138"/>
      <c r="BO112" s="138"/>
      <c r="BP112" s="138"/>
      <c r="BQ112" s="138"/>
      <c r="BR112" s="138"/>
      <c r="BS112" s="138"/>
      <c r="BT112" s="138"/>
      <c r="BU112" s="138"/>
      <c r="BV112" s="138"/>
      <c r="BW112" s="138"/>
      <c r="BX112" s="138"/>
      <c r="BY112" s="138"/>
      <c r="BZ112" s="138"/>
      <c r="CA112" s="138"/>
      <c r="CB112" s="138"/>
      <c r="CC112" s="138"/>
      <c r="CD112" s="138"/>
      <c r="CE112" s="138"/>
      <c r="CF112" s="138"/>
      <c r="CG112" s="138"/>
      <c r="CH112" s="138"/>
      <c r="CI112" s="138"/>
      <c r="CJ112" s="138"/>
      <c r="CK112" s="138"/>
      <c r="CL112" s="138"/>
      <c r="CM112" s="138"/>
      <c r="CN112" s="138"/>
      <c r="CO112" s="138"/>
      <c r="CP112" s="138"/>
      <c r="CQ112" s="138"/>
      <c r="CR112" s="138"/>
      <c r="CS112" s="138"/>
    </row>
    <row r="113" spans="1:97" s="2" customFormat="1" ht="17.100000000000001" customHeight="1" x14ac:dyDescent="0.25">
      <c r="A113" s="138"/>
      <c r="B113" s="670" t="s">
        <v>375</v>
      </c>
      <c r="C113" s="671">
        <v>0</v>
      </c>
      <c r="D113" s="672">
        <f>'HIPOTESIS '!D156-'HIPOTESIS '!C156</f>
        <v>0</v>
      </c>
      <c r="E113" s="672">
        <f>'HIPOTESIS '!E156-'HIPOTESIS '!D156</f>
        <v>0</v>
      </c>
      <c r="F113" s="672">
        <f>'HIPOTESIS '!F156-'HIPOTESIS '!E156</f>
        <v>0</v>
      </c>
      <c r="G113" s="672">
        <f>'HIPOTESIS '!G156-'HIPOTESIS '!F156</f>
        <v>0</v>
      </c>
      <c r="H113" s="672">
        <f>'HIPOTESIS '!H156-'HIPOTESIS '!G156</f>
        <v>0</v>
      </c>
      <c r="I113" s="672">
        <f>'HIPOTESIS '!I156-'HIPOTESIS '!H156</f>
        <v>0</v>
      </c>
      <c r="J113" s="672">
        <f>'HIPOTESIS '!J156-'HIPOTESIS '!I156</f>
        <v>0</v>
      </c>
      <c r="K113" s="672">
        <f>'HIPOTESIS '!K156-'HIPOTESIS '!J156</f>
        <v>0</v>
      </c>
      <c r="L113" s="672">
        <f>'HIPOTESIS '!L156-'HIPOTESIS '!K156</f>
        <v>0</v>
      </c>
      <c r="M113" s="672">
        <f>'HIPOTESIS '!M156-'HIPOTESIS '!L156</f>
        <v>0</v>
      </c>
      <c r="N113" s="672">
        <f>'HIPOTESIS '!N156-'HIPOTESIS '!M156</f>
        <v>0</v>
      </c>
      <c r="O113" s="673">
        <f>'HIPOTESIS '!O156-'HIPOTESIS '!N156</f>
        <v>0</v>
      </c>
      <c r="P113" s="672">
        <f>'HIPOTESIS '!P156-'HIPOTESIS '!O156</f>
        <v>0</v>
      </c>
      <c r="Q113" s="672">
        <f>'HIPOTESIS '!Q156-'HIPOTESIS '!P156</f>
        <v>0</v>
      </c>
      <c r="R113" s="672">
        <f>'HIPOTESIS '!R156-'HIPOTESIS '!Q156</f>
        <v>0</v>
      </c>
      <c r="S113" s="672">
        <f>'HIPOTESIS '!S156-'HIPOTESIS '!R156</f>
        <v>0</v>
      </c>
      <c r="T113" s="672">
        <f>'HIPOTESIS '!T156-'HIPOTESIS '!S156</f>
        <v>0</v>
      </c>
      <c r="U113" s="672">
        <f>'HIPOTESIS '!U156-'HIPOTESIS '!T156</f>
        <v>0</v>
      </c>
      <c r="V113" s="672">
        <f>'HIPOTESIS '!V156-'HIPOTESIS '!U156</f>
        <v>0</v>
      </c>
      <c r="W113" s="672">
        <f>'HIPOTESIS '!W156-'HIPOTESIS '!V156</f>
        <v>0</v>
      </c>
      <c r="X113" s="672">
        <f>'HIPOTESIS '!X156-'HIPOTESIS '!W156</f>
        <v>0</v>
      </c>
      <c r="Y113" s="672">
        <f>'HIPOTESIS '!Y156-'HIPOTESIS '!X156</f>
        <v>0</v>
      </c>
      <c r="Z113" s="672">
        <f>'HIPOTESIS '!Z156-'HIPOTESIS '!Y156</f>
        <v>0</v>
      </c>
      <c r="AA113" s="673">
        <f>'HIPOTESIS '!AA156-'HIPOTESIS '!Z156</f>
        <v>0</v>
      </c>
      <c r="AB113" s="672">
        <f>'HIPOTESIS '!AB156-'HIPOTESIS '!AA156</f>
        <v>0</v>
      </c>
      <c r="AC113" s="672">
        <f>'HIPOTESIS '!AC156-'HIPOTESIS '!AB156</f>
        <v>0</v>
      </c>
      <c r="AD113" s="672">
        <f>'HIPOTESIS '!AD156-'HIPOTESIS '!AC156</f>
        <v>0</v>
      </c>
      <c r="AE113" s="672">
        <f>'HIPOTESIS '!AE156-'HIPOTESIS '!AD156</f>
        <v>0</v>
      </c>
      <c r="AF113" s="672">
        <f>'HIPOTESIS '!AF156-'HIPOTESIS '!AE156</f>
        <v>0</v>
      </c>
      <c r="AG113" s="672">
        <f>'HIPOTESIS '!AG156-'HIPOTESIS '!AF156</f>
        <v>0</v>
      </c>
      <c r="AH113" s="672">
        <f>'HIPOTESIS '!AH156-'HIPOTESIS '!AG156</f>
        <v>0</v>
      </c>
      <c r="AI113" s="672">
        <f>'HIPOTESIS '!AI156-'HIPOTESIS '!AH156</f>
        <v>0</v>
      </c>
      <c r="AJ113" s="672">
        <f>'HIPOTESIS '!AJ156-'HIPOTESIS '!AI156</f>
        <v>0</v>
      </c>
      <c r="AK113" s="672">
        <f>'HIPOTESIS '!AK156-'HIPOTESIS '!AJ156</f>
        <v>0</v>
      </c>
      <c r="AL113" s="672">
        <f>'HIPOTESIS '!AL156-'HIPOTESIS '!AK156</f>
        <v>0</v>
      </c>
      <c r="AM113" s="673">
        <f>'HIPOTESIS '!AM156-'HIPOTESIS '!AL156</f>
        <v>0</v>
      </c>
      <c r="AN113" s="672">
        <f>'HIPOTESIS '!AN156-'HIPOTESIS '!AM156</f>
        <v>0</v>
      </c>
      <c r="AO113" s="672">
        <f>'HIPOTESIS '!AO156-'HIPOTESIS '!AN156</f>
        <v>0</v>
      </c>
      <c r="AP113" s="672">
        <f>'HIPOTESIS '!AP156-'HIPOTESIS '!AO156</f>
        <v>0</v>
      </c>
      <c r="AQ113" s="672">
        <f>'HIPOTESIS '!AQ156-'HIPOTESIS '!AP156</f>
        <v>0</v>
      </c>
      <c r="AR113" s="672">
        <f>'HIPOTESIS '!AR156-'HIPOTESIS '!AQ156</f>
        <v>0</v>
      </c>
      <c r="AS113" s="672">
        <f>'HIPOTESIS '!AS156-'HIPOTESIS '!AR156</f>
        <v>0</v>
      </c>
      <c r="AT113" s="672">
        <f>'HIPOTESIS '!AT156-'HIPOTESIS '!AS156</f>
        <v>0</v>
      </c>
      <c r="AU113" s="672">
        <f>'HIPOTESIS '!AU156-'HIPOTESIS '!AT156</f>
        <v>0</v>
      </c>
      <c r="AV113" s="672">
        <f>'HIPOTESIS '!AV156-'HIPOTESIS '!AU156</f>
        <v>0</v>
      </c>
      <c r="AW113" s="672">
        <f>'HIPOTESIS '!AW156-'HIPOTESIS '!AV156</f>
        <v>0</v>
      </c>
      <c r="AX113" s="672">
        <f>'HIPOTESIS '!AX156-'HIPOTESIS '!AW156</f>
        <v>0</v>
      </c>
      <c r="AY113" s="673">
        <f>'HIPOTESIS '!AY156-'HIPOTESIS '!AX156</f>
        <v>0</v>
      </c>
      <c r="AZ113" s="672">
        <f>'HIPOTESIS '!AZ156-'HIPOTESIS '!AY156</f>
        <v>0</v>
      </c>
      <c r="BA113" s="672">
        <f>'HIPOTESIS '!BA156-'HIPOTESIS '!AZ156</f>
        <v>0</v>
      </c>
      <c r="BB113" s="672">
        <f>'HIPOTESIS '!BB156-'HIPOTESIS '!BA156</f>
        <v>0</v>
      </c>
      <c r="BC113" s="672">
        <f>'HIPOTESIS '!BC156-'HIPOTESIS '!BB156</f>
        <v>0</v>
      </c>
      <c r="BD113" s="672">
        <f>'HIPOTESIS '!BD156-'HIPOTESIS '!BC156</f>
        <v>0</v>
      </c>
      <c r="BE113" s="672">
        <f>'HIPOTESIS '!BE156-'HIPOTESIS '!BD156</f>
        <v>0</v>
      </c>
      <c r="BF113" s="672">
        <f>'HIPOTESIS '!BF156-'HIPOTESIS '!BE156</f>
        <v>0</v>
      </c>
      <c r="BG113" s="672">
        <f>'HIPOTESIS '!BG156-'HIPOTESIS '!BF156</f>
        <v>0</v>
      </c>
      <c r="BH113" s="672">
        <f>'HIPOTESIS '!BH156-'HIPOTESIS '!BG156</f>
        <v>0</v>
      </c>
      <c r="BI113" s="672">
        <f>'HIPOTESIS '!BI156-'HIPOTESIS '!BH156</f>
        <v>0</v>
      </c>
      <c r="BJ113" s="672">
        <f>'HIPOTESIS '!BJ156-'HIPOTESIS '!BI156</f>
        <v>0</v>
      </c>
      <c r="BK113" s="673">
        <f>'HIPOTESIS '!BK156-'HIPOTESIS '!BJ156</f>
        <v>0</v>
      </c>
      <c r="BL113" s="138"/>
      <c r="BM113" s="138"/>
      <c r="BN113" s="138"/>
      <c r="BO113" s="138"/>
      <c r="BP113" s="138"/>
      <c r="BQ113" s="138"/>
      <c r="BR113" s="138"/>
      <c r="BS113" s="138"/>
      <c r="BT113" s="138"/>
      <c r="BU113" s="138"/>
      <c r="BV113" s="138"/>
      <c r="BW113" s="138"/>
      <c r="BX113" s="138"/>
      <c r="BY113" s="138"/>
      <c r="BZ113" s="138"/>
      <c r="CA113" s="138"/>
      <c r="CB113" s="138"/>
      <c r="CC113" s="138"/>
      <c r="CD113" s="138"/>
      <c r="CE113" s="138"/>
      <c r="CF113" s="138"/>
      <c r="CG113" s="138"/>
      <c r="CH113" s="138"/>
      <c r="CI113" s="138"/>
      <c r="CJ113" s="138"/>
      <c r="CK113" s="138"/>
      <c r="CL113" s="138"/>
      <c r="CM113" s="138"/>
      <c r="CN113" s="138"/>
      <c r="CO113" s="138"/>
      <c r="CP113" s="138"/>
      <c r="CQ113" s="138"/>
      <c r="CR113" s="138"/>
      <c r="CS113" s="138"/>
    </row>
    <row r="114" spans="1:97" s="2" customFormat="1" ht="17.100000000000001" customHeight="1" x14ac:dyDescent="0.25">
      <c r="A114" s="138"/>
      <c r="B114" s="667" t="s">
        <v>376</v>
      </c>
      <c r="C114" s="668">
        <v>0</v>
      </c>
      <c r="D114" s="497">
        <f t="shared" ref="D114:AI114" si="108">IF(D109&gt;=plazo_pagoB,(IF(plazo_pagoB=0,D113,0)+IF(plazo_pagoB=1,C113,0)+IF(plazo_pagoB=2,B113,0)+IF(plazo_pagoB=3,A113,0)),0)</f>
        <v>0</v>
      </c>
      <c r="E114" s="497">
        <f t="shared" si="108"/>
        <v>0</v>
      </c>
      <c r="F114" s="497">
        <f t="shared" si="108"/>
        <v>0</v>
      </c>
      <c r="G114" s="497">
        <f t="shared" si="108"/>
        <v>0</v>
      </c>
      <c r="H114" s="497">
        <f t="shared" si="108"/>
        <v>0</v>
      </c>
      <c r="I114" s="497">
        <f t="shared" si="108"/>
        <v>0</v>
      </c>
      <c r="J114" s="497">
        <f t="shared" si="108"/>
        <v>0</v>
      </c>
      <c r="K114" s="497">
        <f t="shared" si="108"/>
        <v>0</v>
      </c>
      <c r="L114" s="497">
        <f t="shared" si="108"/>
        <v>0</v>
      </c>
      <c r="M114" s="497">
        <f t="shared" si="108"/>
        <v>0</v>
      </c>
      <c r="N114" s="497">
        <f t="shared" si="108"/>
        <v>0</v>
      </c>
      <c r="O114" s="498">
        <f t="shared" si="108"/>
        <v>0</v>
      </c>
      <c r="P114" s="497">
        <f t="shared" si="108"/>
        <v>0</v>
      </c>
      <c r="Q114" s="497">
        <f t="shared" si="108"/>
        <v>0</v>
      </c>
      <c r="R114" s="497">
        <f t="shared" si="108"/>
        <v>0</v>
      </c>
      <c r="S114" s="497">
        <f t="shared" si="108"/>
        <v>0</v>
      </c>
      <c r="T114" s="497">
        <f t="shared" si="108"/>
        <v>0</v>
      </c>
      <c r="U114" s="497">
        <f t="shared" si="108"/>
        <v>0</v>
      </c>
      <c r="V114" s="497">
        <f t="shared" si="108"/>
        <v>0</v>
      </c>
      <c r="W114" s="497">
        <f t="shared" si="108"/>
        <v>0</v>
      </c>
      <c r="X114" s="497">
        <f t="shared" si="108"/>
        <v>0</v>
      </c>
      <c r="Y114" s="497">
        <f t="shared" si="108"/>
        <v>0</v>
      </c>
      <c r="Z114" s="497">
        <f t="shared" si="108"/>
        <v>0</v>
      </c>
      <c r="AA114" s="498">
        <f t="shared" si="108"/>
        <v>0</v>
      </c>
      <c r="AB114" s="497">
        <f t="shared" si="108"/>
        <v>0</v>
      </c>
      <c r="AC114" s="497">
        <f t="shared" si="108"/>
        <v>0</v>
      </c>
      <c r="AD114" s="497">
        <f t="shared" si="108"/>
        <v>0</v>
      </c>
      <c r="AE114" s="497">
        <f t="shared" si="108"/>
        <v>0</v>
      </c>
      <c r="AF114" s="497">
        <f t="shared" si="108"/>
        <v>0</v>
      </c>
      <c r="AG114" s="497">
        <f t="shared" si="108"/>
        <v>0</v>
      </c>
      <c r="AH114" s="497">
        <f t="shared" si="108"/>
        <v>0</v>
      </c>
      <c r="AI114" s="497">
        <f t="shared" si="108"/>
        <v>0</v>
      </c>
      <c r="AJ114" s="497">
        <f t="shared" ref="AJ114:BO114" si="109">IF(AJ109&gt;=plazo_pagoB,(IF(plazo_pagoB=0,AJ113,0)+IF(plazo_pagoB=1,AI113,0)+IF(plazo_pagoB=2,AH113,0)+IF(plazo_pagoB=3,AG113,0)),0)</f>
        <v>0</v>
      </c>
      <c r="AK114" s="497">
        <f t="shared" si="109"/>
        <v>0</v>
      </c>
      <c r="AL114" s="497">
        <f t="shared" si="109"/>
        <v>0</v>
      </c>
      <c r="AM114" s="498">
        <f t="shared" si="109"/>
        <v>0</v>
      </c>
      <c r="AN114" s="497">
        <f t="shared" si="109"/>
        <v>0</v>
      </c>
      <c r="AO114" s="497">
        <f t="shared" si="109"/>
        <v>0</v>
      </c>
      <c r="AP114" s="497">
        <f t="shared" si="109"/>
        <v>0</v>
      </c>
      <c r="AQ114" s="497">
        <f t="shared" si="109"/>
        <v>0</v>
      </c>
      <c r="AR114" s="497">
        <f t="shared" si="109"/>
        <v>0</v>
      </c>
      <c r="AS114" s="497">
        <f t="shared" si="109"/>
        <v>0</v>
      </c>
      <c r="AT114" s="497">
        <f t="shared" si="109"/>
        <v>0</v>
      </c>
      <c r="AU114" s="497">
        <f t="shared" si="109"/>
        <v>0</v>
      </c>
      <c r="AV114" s="497">
        <f t="shared" si="109"/>
        <v>0</v>
      </c>
      <c r="AW114" s="497">
        <f t="shared" si="109"/>
        <v>0</v>
      </c>
      <c r="AX114" s="497">
        <f t="shared" si="109"/>
        <v>0</v>
      </c>
      <c r="AY114" s="498">
        <f t="shared" si="109"/>
        <v>0</v>
      </c>
      <c r="AZ114" s="497">
        <f t="shared" si="109"/>
        <v>0</v>
      </c>
      <c r="BA114" s="497">
        <f t="shared" si="109"/>
        <v>0</v>
      </c>
      <c r="BB114" s="497">
        <f t="shared" si="109"/>
        <v>0</v>
      </c>
      <c r="BC114" s="497">
        <f t="shared" si="109"/>
        <v>0</v>
      </c>
      <c r="BD114" s="497">
        <f t="shared" si="109"/>
        <v>0</v>
      </c>
      <c r="BE114" s="497">
        <f t="shared" si="109"/>
        <v>0</v>
      </c>
      <c r="BF114" s="497">
        <f t="shared" si="109"/>
        <v>0</v>
      </c>
      <c r="BG114" s="497">
        <f t="shared" si="109"/>
        <v>0</v>
      </c>
      <c r="BH114" s="497">
        <f t="shared" si="109"/>
        <v>0</v>
      </c>
      <c r="BI114" s="497">
        <f t="shared" si="109"/>
        <v>0</v>
      </c>
      <c r="BJ114" s="497">
        <f t="shared" si="109"/>
        <v>0</v>
      </c>
      <c r="BK114" s="498">
        <f t="shared" si="109"/>
        <v>0</v>
      </c>
      <c r="BL114" s="138"/>
      <c r="BM114" s="138"/>
      <c r="BN114" s="138"/>
      <c r="BO114" s="138"/>
      <c r="BP114" s="138"/>
      <c r="BQ114" s="138"/>
      <c r="BR114" s="138"/>
      <c r="BS114" s="138"/>
      <c r="BT114" s="138"/>
      <c r="BU114" s="138"/>
      <c r="BV114" s="138"/>
      <c r="BW114" s="138"/>
      <c r="BX114" s="138"/>
      <c r="BY114" s="138"/>
      <c r="BZ114" s="138"/>
      <c r="CA114" s="138"/>
      <c r="CB114" s="138"/>
      <c r="CC114" s="138"/>
      <c r="CD114" s="138"/>
      <c r="CE114" s="138"/>
      <c r="CF114" s="138"/>
      <c r="CG114" s="138"/>
      <c r="CH114" s="138"/>
      <c r="CI114" s="138"/>
      <c r="CJ114" s="138"/>
      <c r="CK114" s="138"/>
      <c r="CL114" s="138"/>
      <c r="CM114" s="138"/>
      <c r="CN114" s="138"/>
      <c r="CO114" s="138"/>
      <c r="CP114" s="138"/>
      <c r="CQ114" s="138"/>
      <c r="CR114" s="138"/>
      <c r="CS114" s="138"/>
    </row>
    <row r="115" spans="1:97" s="2" customFormat="1" ht="17.100000000000001" customHeight="1" x14ac:dyDescent="0.25">
      <c r="A115" s="138"/>
      <c r="B115" s="667" t="s">
        <v>377</v>
      </c>
      <c r="C115" s="674">
        <v>0</v>
      </c>
      <c r="D115" s="675">
        <f t="shared" ref="D115:AI115" si="110">C115-D114+D113</f>
        <v>0</v>
      </c>
      <c r="E115" s="675">
        <f t="shared" si="110"/>
        <v>0</v>
      </c>
      <c r="F115" s="675">
        <f t="shared" si="110"/>
        <v>0</v>
      </c>
      <c r="G115" s="675">
        <f t="shared" si="110"/>
        <v>0</v>
      </c>
      <c r="H115" s="675">
        <f t="shared" si="110"/>
        <v>0</v>
      </c>
      <c r="I115" s="675">
        <f t="shared" si="110"/>
        <v>0</v>
      </c>
      <c r="J115" s="675">
        <f t="shared" si="110"/>
        <v>0</v>
      </c>
      <c r="K115" s="675">
        <f t="shared" si="110"/>
        <v>0</v>
      </c>
      <c r="L115" s="675">
        <f t="shared" si="110"/>
        <v>0</v>
      </c>
      <c r="M115" s="675">
        <f t="shared" si="110"/>
        <v>0</v>
      </c>
      <c r="N115" s="675">
        <f t="shared" si="110"/>
        <v>0</v>
      </c>
      <c r="O115" s="676">
        <f t="shared" si="110"/>
        <v>0</v>
      </c>
      <c r="P115" s="675">
        <f t="shared" si="110"/>
        <v>0</v>
      </c>
      <c r="Q115" s="675">
        <f t="shared" si="110"/>
        <v>0</v>
      </c>
      <c r="R115" s="675">
        <f t="shared" si="110"/>
        <v>0</v>
      </c>
      <c r="S115" s="675">
        <f t="shared" si="110"/>
        <v>0</v>
      </c>
      <c r="T115" s="675">
        <f t="shared" si="110"/>
        <v>0</v>
      </c>
      <c r="U115" s="675">
        <f t="shared" si="110"/>
        <v>0</v>
      </c>
      <c r="V115" s="675">
        <f t="shared" si="110"/>
        <v>0</v>
      </c>
      <c r="W115" s="675">
        <f t="shared" si="110"/>
        <v>0</v>
      </c>
      <c r="X115" s="675">
        <f t="shared" si="110"/>
        <v>0</v>
      </c>
      <c r="Y115" s="675">
        <f t="shared" si="110"/>
        <v>0</v>
      </c>
      <c r="Z115" s="675">
        <f t="shared" si="110"/>
        <v>0</v>
      </c>
      <c r="AA115" s="676">
        <f t="shared" si="110"/>
        <v>0</v>
      </c>
      <c r="AB115" s="675">
        <f t="shared" si="110"/>
        <v>0</v>
      </c>
      <c r="AC115" s="675">
        <f t="shared" si="110"/>
        <v>0</v>
      </c>
      <c r="AD115" s="675">
        <f t="shared" si="110"/>
        <v>0</v>
      </c>
      <c r="AE115" s="675">
        <f t="shared" si="110"/>
        <v>0</v>
      </c>
      <c r="AF115" s="675">
        <f t="shared" si="110"/>
        <v>0</v>
      </c>
      <c r="AG115" s="675">
        <f t="shared" si="110"/>
        <v>0</v>
      </c>
      <c r="AH115" s="675">
        <f t="shared" si="110"/>
        <v>0</v>
      </c>
      <c r="AI115" s="675">
        <f t="shared" si="110"/>
        <v>0</v>
      </c>
      <c r="AJ115" s="675">
        <f t="shared" ref="AJ115:BO115" si="111">AI115-AJ114+AJ113</f>
        <v>0</v>
      </c>
      <c r="AK115" s="675">
        <f t="shared" si="111"/>
        <v>0</v>
      </c>
      <c r="AL115" s="675">
        <f t="shared" si="111"/>
        <v>0</v>
      </c>
      <c r="AM115" s="676">
        <f t="shared" si="111"/>
        <v>0</v>
      </c>
      <c r="AN115" s="675">
        <f t="shared" si="111"/>
        <v>0</v>
      </c>
      <c r="AO115" s="675">
        <f t="shared" si="111"/>
        <v>0</v>
      </c>
      <c r="AP115" s="675">
        <f t="shared" si="111"/>
        <v>0</v>
      </c>
      <c r="AQ115" s="675">
        <f t="shared" si="111"/>
        <v>0</v>
      </c>
      <c r="AR115" s="675">
        <f t="shared" si="111"/>
        <v>0</v>
      </c>
      <c r="AS115" s="675">
        <f t="shared" si="111"/>
        <v>0</v>
      </c>
      <c r="AT115" s="675">
        <f t="shared" si="111"/>
        <v>0</v>
      </c>
      <c r="AU115" s="675">
        <f t="shared" si="111"/>
        <v>0</v>
      </c>
      <c r="AV115" s="675">
        <f t="shared" si="111"/>
        <v>0</v>
      </c>
      <c r="AW115" s="675">
        <f t="shared" si="111"/>
        <v>0</v>
      </c>
      <c r="AX115" s="675">
        <f t="shared" si="111"/>
        <v>0</v>
      </c>
      <c r="AY115" s="676">
        <f t="shared" si="111"/>
        <v>0</v>
      </c>
      <c r="AZ115" s="675">
        <f t="shared" si="111"/>
        <v>0</v>
      </c>
      <c r="BA115" s="675">
        <f t="shared" si="111"/>
        <v>0</v>
      </c>
      <c r="BB115" s="675">
        <f t="shared" si="111"/>
        <v>0</v>
      </c>
      <c r="BC115" s="675">
        <f t="shared" si="111"/>
        <v>0</v>
      </c>
      <c r="BD115" s="675">
        <f t="shared" si="111"/>
        <v>0</v>
      </c>
      <c r="BE115" s="675">
        <f t="shared" si="111"/>
        <v>0</v>
      </c>
      <c r="BF115" s="675">
        <f t="shared" si="111"/>
        <v>0</v>
      </c>
      <c r="BG115" s="675">
        <f t="shared" si="111"/>
        <v>0</v>
      </c>
      <c r="BH115" s="675">
        <f t="shared" si="111"/>
        <v>0</v>
      </c>
      <c r="BI115" s="675">
        <f t="shared" si="111"/>
        <v>0</v>
      </c>
      <c r="BJ115" s="675">
        <f t="shared" si="111"/>
        <v>0</v>
      </c>
      <c r="BK115" s="676">
        <f t="shared" si="111"/>
        <v>0</v>
      </c>
      <c r="BL115" s="138"/>
      <c r="BM115" s="138"/>
      <c r="BN115" s="138"/>
      <c r="BO115" s="138"/>
      <c r="BP115" s="138"/>
      <c r="BQ115" s="138"/>
      <c r="BR115" s="138"/>
      <c r="BS115" s="138"/>
      <c r="BT115" s="138"/>
      <c r="BU115" s="138"/>
      <c r="BV115" s="138"/>
      <c r="BW115" s="138"/>
      <c r="BX115" s="138"/>
      <c r="BY115" s="138"/>
      <c r="BZ115" s="138"/>
      <c r="CA115" s="138"/>
      <c r="CB115" s="138"/>
      <c r="CC115" s="138"/>
      <c r="CD115" s="138"/>
      <c r="CE115" s="138"/>
      <c r="CF115" s="138"/>
      <c r="CG115" s="138"/>
      <c r="CH115" s="138"/>
      <c r="CI115" s="138"/>
      <c r="CJ115" s="138"/>
      <c r="CK115" s="138"/>
      <c r="CL115" s="138"/>
      <c r="CM115" s="138"/>
      <c r="CN115" s="138"/>
      <c r="CO115" s="138"/>
      <c r="CP115" s="138"/>
      <c r="CQ115" s="138"/>
      <c r="CR115" s="138"/>
      <c r="CS115" s="138"/>
    </row>
    <row r="116" spans="1:97" s="2" customFormat="1" ht="17.100000000000001" customHeight="1" x14ac:dyDescent="0.25">
      <c r="A116" s="138"/>
      <c r="B116" s="677" t="s">
        <v>378</v>
      </c>
      <c r="C116" s="497">
        <v>0</v>
      </c>
      <c r="D116" s="497">
        <f>'HIPOTESIS '!D163-'HIPOTESIS '!C163</f>
        <v>0</v>
      </c>
      <c r="E116" s="497">
        <f>'HIPOTESIS '!E163-'HIPOTESIS '!D163</f>
        <v>0</v>
      </c>
      <c r="F116" s="497">
        <f>'HIPOTESIS '!F163-'HIPOTESIS '!E163</f>
        <v>0</v>
      </c>
      <c r="G116" s="497">
        <f>'HIPOTESIS '!G163-'HIPOTESIS '!F163</f>
        <v>0</v>
      </c>
      <c r="H116" s="497">
        <f>'HIPOTESIS '!H163-'HIPOTESIS '!G163</f>
        <v>0</v>
      </c>
      <c r="I116" s="497">
        <f>'HIPOTESIS '!I163-'HIPOTESIS '!H163</f>
        <v>0</v>
      </c>
      <c r="J116" s="497">
        <f>'HIPOTESIS '!J163-'HIPOTESIS '!I163</f>
        <v>0</v>
      </c>
      <c r="K116" s="497">
        <f>'HIPOTESIS '!K163-'HIPOTESIS '!J163</f>
        <v>0</v>
      </c>
      <c r="L116" s="497">
        <f>'HIPOTESIS '!L163-'HIPOTESIS '!K163</f>
        <v>0</v>
      </c>
      <c r="M116" s="497">
        <f>'HIPOTESIS '!M163-'HIPOTESIS '!L163</f>
        <v>0</v>
      </c>
      <c r="N116" s="497">
        <f>'HIPOTESIS '!N163-'HIPOTESIS '!M163</f>
        <v>0</v>
      </c>
      <c r="O116" s="498">
        <f>'HIPOTESIS '!O163-'HIPOTESIS '!N163</f>
        <v>0</v>
      </c>
      <c r="P116" s="497">
        <f>'HIPOTESIS '!P163-'HIPOTESIS '!O163</f>
        <v>0</v>
      </c>
      <c r="Q116" s="497">
        <f>'HIPOTESIS '!Q163-'HIPOTESIS '!P163</f>
        <v>0</v>
      </c>
      <c r="R116" s="497">
        <f>'HIPOTESIS '!R163-'HIPOTESIS '!Q163</f>
        <v>0</v>
      </c>
      <c r="S116" s="497">
        <f>'HIPOTESIS '!S163-'HIPOTESIS '!R163</f>
        <v>0</v>
      </c>
      <c r="T116" s="497">
        <f>'HIPOTESIS '!T163-'HIPOTESIS '!S163</f>
        <v>0</v>
      </c>
      <c r="U116" s="497">
        <f>'HIPOTESIS '!U163-'HIPOTESIS '!T163</f>
        <v>0</v>
      </c>
      <c r="V116" s="497">
        <f>'HIPOTESIS '!V163-'HIPOTESIS '!U163</f>
        <v>0</v>
      </c>
      <c r="W116" s="497">
        <f>'HIPOTESIS '!W163-'HIPOTESIS '!V163</f>
        <v>0</v>
      </c>
      <c r="X116" s="497">
        <f>'HIPOTESIS '!X163-'HIPOTESIS '!W163</f>
        <v>0</v>
      </c>
      <c r="Y116" s="497">
        <f>'HIPOTESIS '!Y163-'HIPOTESIS '!X163</f>
        <v>0</v>
      </c>
      <c r="Z116" s="497">
        <f>'HIPOTESIS '!Z163-'HIPOTESIS '!Y163</f>
        <v>0</v>
      </c>
      <c r="AA116" s="498">
        <f>'HIPOTESIS '!AA163-'HIPOTESIS '!Z163</f>
        <v>0</v>
      </c>
      <c r="AB116" s="497">
        <f>'HIPOTESIS '!AB163-'HIPOTESIS '!AA163</f>
        <v>0</v>
      </c>
      <c r="AC116" s="497">
        <f>'HIPOTESIS '!AC163-'HIPOTESIS '!AB163</f>
        <v>0</v>
      </c>
      <c r="AD116" s="497">
        <f>'HIPOTESIS '!AD163-'HIPOTESIS '!AC163</f>
        <v>0</v>
      </c>
      <c r="AE116" s="497">
        <f>'HIPOTESIS '!AE163-'HIPOTESIS '!AD163</f>
        <v>0</v>
      </c>
      <c r="AF116" s="497">
        <f>'HIPOTESIS '!AF163-'HIPOTESIS '!AE163</f>
        <v>0</v>
      </c>
      <c r="AG116" s="497">
        <f>'HIPOTESIS '!AG163-'HIPOTESIS '!AF163</f>
        <v>0</v>
      </c>
      <c r="AH116" s="497">
        <f>'HIPOTESIS '!AH163-'HIPOTESIS '!AG163</f>
        <v>0</v>
      </c>
      <c r="AI116" s="497">
        <f>'HIPOTESIS '!AI163-'HIPOTESIS '!AH163</f>
        <v>0</v>
      </c>
      <c r="AJ116" s="497">
        <f>'HIPOTESIS '!AJ163-'HIPOTESIS '!AI163</f>
        <v>0</v>
      </c>
      <c r="AK116" s="497">
        <f>'HIPOTESIS '!AK163-'HIPOTESIS '!AJ163</f>
        <v>0</v>
      </c>
      <c r="AL116" s="497">
        <f>'HIPOTESIS '!AL163-'HIPOTESIS '!AK163</f>
        <v>0</v>
      </c>
      <c r="AM116" s="498">
        <f>'HIPOTESIS '!AM163-'HIPOTESIS '!AL163</f>
        <v>0</v>
      </c>
      <c r="AN116" s="497">
        <f>'HIPOTESIS '!AN163-'HIPOTESIS '!AM163</f>
        <v>0</v>
      </c>
      <c r="AO116" s="497">
        <f>'HIPOTESIS '!AO163-'HIPOTESIS '!AN163</f>
        <v>0</v>
      </c>
      <c r="AP116" s="497">
        <f>'HIPOTESIS '!AP163-'HIPOTESIS '!AO163</f>
        <v>0</v>
      </c>
      <c r="AQ116" s="497">
        <f>'HIPOTESIS '!AQ163-'HIPOTESIS '!AP163</f>
        <v>0</v>
      </c>
      <c r="AR116" s="497">
        <f>'HIPOTESIS '!AR163-'HIPOTESIS '!AQ163</f>
        <v>0</v>
      </c>
      <c r="AS116" s="497">
        <f>'HIPOTESIS '!AS163-'HIPOTESIS '!AR163</f>
        <v>0</v>
      </c>
      <c r="AT116" s="497">
        <f>'HIPOTESIS '!AT163-'HIPOTESIS '!AS163</f>
        <v>0</v>
      </c>
      <c r="AU116" s="497">
        <f>'HIPOTESIS '!AU163-'HIPOTESIS '!AT163</f>
        <v>0</v>
      </c>
      <c r="AV116" s="497">
        <f>'HIPOTESIS '!AV163-'HIPOTESIS '!AU163</f>
        <v>0</v>
      </c>
      <c r="AW116" s="497">
        <f>'HIPOTESIS '!AW163-'HIPOTESIS '!AV163</f>
        <v>0</v>
      </c>
      <c r="AX116" s="497">
        <f>'HIPOTESIS '!AX163-'HIPOTESIS '!AW163</f>
        <v>0</v>
      </c>
      <c r="AY116" s="498">
        <f>'HIPOTESIS '!AY163-'HIPOTESIS '!AX163</f>
        <v>0</v>
      </c>
      <c r="AZ116" s="497">
        <f>'HIPOTESIS '!AZ163-'HIPOTESIS '!AY163</f>
        <v>0</v>
      </c>
      <c r="BA116" s="497">
        <f>'HIPOTESIS '!BA163-'HIPOTESIS '!AZ163</f>
        <v>0</v>
      </c>
      <c r="BB116" s="497">
        <f>'HIPOTESIS '!BB163-'HIPOTESIS '!BA163</f>
        <v>0</v>
      </c>
      <c r="BC116" s="497">
        <f>'HIPOTESIS '!BC163-'HIPOTESIS '!BB163</f>
        <v>0</v>
      </c>
      <c r="BD116" s="497">
        <f>'HIPOTESIS '!BD163-'HIPOTESIS '!BC163</f>
        <v>0</v>
      </c>
      <c r="BE116" s="497">
        <f>'HIPOTESIS '!BE163-'HIPOTESIS '!BD163</f>
        <v>0</v>
      </c>
      <c r="BF116" s="497">
        <f>'HIPOTESIS '!BF163-'HIPOTESIS '!BE163</f>
        <v>0</v>
      </c>
      <c r="BG116" s="497">
        <f>'HIPOTESIS '!BG163-'HIPOTESIS '!BF163</f>
        <v>0</v>
      </c>
      <c r="BH116" s="497">
        <f>'HIPOTESIS '!BH163-'HIPOTESIS '!BG163</f>
        <v>0</v>
      </c>
      <c r="BI116" s="497">
        <f>'HIPOTESIS '!BI163-'HIPOTESIS '!BH163</f>
        <v>0</v>
      </c>
      <c r="BJ116" s="497">
        <f>'HIPOTESIS '!BJ163-'HIPOTESIS '!BI163</f>
        <v>0</v>
      </c>
      <c r="BK116" s="498">
        <f>'HIPOTESIS '!BK163-'HIPOTESIS '!BJ163</f>
        <v>0</v>
      </c>
      <c r="BL116" s="138"/>
      <c r="BM116" s="138"/>
      <c r="BN116" s="138"/>
      <c r="BO116" s="138"/>
      <c r="BP116" s="138"/>
      <c r="BQ116" s="138"/>
      <c r="BR116" s="138"/>
      <c r="BS116" s="138"/>
      <c r="BT116" s="138"/>
      <c r="BU116" s="138"/>
      <c r="BV116" s="138"/>
      <c r="BW116" s="138"/>
      <c r="BX116" s="138"/>
      <c r="BY116" s="138"/>
      <c r="BZ116" s="138"/>
      <c r="CA116" s="138"/>
      <c r="CB116" s="138"/>
      <c r="CC116" s="138"/>
      <c r="CD116" s="138"/>
      <c r="CE116" s="138"/>
      <c r="CF116" s="138"/>
      <c r="CG116" s="138"/>
      <c r="CH116" s="138"/>
      <c r="CI116" s="138"/>
      <c r="CJ116" s="138"/>
      <c r="CK116" s="138"/>
      <c r="CL116" s="138"/>
      <c r="CM116" s="138"/>
      <c r="CN116" s="138"/>
      <c r="CO116" s="138"/>
      <c r="CP116" s="138"/>
      <c r="CQ116" s="138"/>
      <c r="CR116" s="138"/>
      <c r="CS116" s="138"/>
    </row>
    <row r="117" spans="1:97" s="2" customFormat="1" ht="17.100000000000001" customHeight="1" x14ac:dyDescent="0.25">
      <c r="A117" s="138"/>
      <c r="B117" s="575" t="s">
        <v>379</v>
      </c>
      <c r="C117" s="497">
        <v>0</v>
      </c>
      <c r="D117" s="497">
        <f t="shared" ref="D117:AI117" si="112">IF(D109&gt;=plazo_pagoC,(IF(plazo_pagoC=0,D116,0)+IF(plazo_pagoC=1,C116,0)+IF(plazo_pagoC=2,B116,0)+IF(plazo_pagoC=3,A116,0)),0)</f>
        <v>0</v>
      </c>
      <c r="E117" s="497">
        <f t="shared" si="112"/>
        <v>0</v>
      </c>
      <c r="F117" s="497">
        <f t="shared" si="112"/>
        <v>0</v>
      </c>
      <c r="G117" s="497">
        <f t="shared" si="112"/>
        <v>0</v>
      </c>
      <c r="H117" s="497">
        <f t="shared" si="112"/>
        <v>0</v>
      </c>
      <c r="I117" s="497">
        <f t="shared" si="112"/>
        <v>0</v>
      </c>
      <c r="J117" s="497">
        <f t="shared" si="112"/>
        <v>0</v>
      </c>
      <c r="K117" s="497">
        <f t="shared" si="112"/>
        <v>0</v>
      </c>
      <c r="L117" s="497">
        <f t="shared" si="112"/>
        <v>0</v>
      </c>
      <c r="M117" s="497">
        <f t="shared" si="112"/>
        <v>0</v>
      </c>
      <c r="N117" s="497">
        <f t="shared" si="112"/>
        <v>0</v>
      </c>
      <c r="O117" s="498">
        <f t="shared" si="112"/>
        <v>0</v>
      </c>
      <c r="P117" s="497">
        <f t="shared" si="112"/>
        <v>0</v>
      </c>
      <c r="Q117" s="497">
        <f t="shared" si="112"/>
        <v>0</v>
      </c>
      <c r="R117" s="497">
        <f t="shared" si="112"/>
        <v>0</v>
      </c>
      <c r="S117" s="497">
        <f t="shared" si="112"/>
        <v>0</v>
      </c>
      <c r="T117" s="497">
        <f t="shared" si="112"/>
        <v>0</v>
      </c>
      <c r="U117" s="497">
        <f t="shared" si="112"/>
        <v>0</v>
      </c>
      <c r="V117" s="497">
        <f t="shared" si="112"/>
        <v>0</v>
      </c>
      <c r="W117" s="497">
        <f t="shared" si="112"/>
        <v>0</v>
      </c>
      <c r="X117" s="497">
        <f t="shared" si="112"/>
        <v>0</v>
      </c>
      <c r="Y117" s="497">
        <f t="shared" si="112"/>
        <v>0</v>
      </c>
      <c r="Z117" s="497">
        <f t="shared" si="112"/>
        <v>0</v>
      </c>
      <c r="AA117" s="498">
        <f t="shared" si="112"/>
        <v>0</v>
      </c>
      <c r="AB117" s="497">
        <f t="shared" si="112"/>
        <v>0</v>
      </c>
      <c r="AC117" s="497">
        <f t="shared" si="112"/>
        <v>0</v>
      </c>
      <c r="AD117" s="497">
        <f t="shared" si="112"/>
        <v>0</v>
      </c>
      <c r="AE117" s="497">
        <f t="shared" si="112"/>
        <v>0</v>
      </c>
      <c r="AF117" s="497">
        <f t="shared" si="112"/>
        <v>0</v>
      </c>
      <c r="AG117" s="497">
        <f t="shared" si="112"/>
        <v>0</v>
      </c>
      <c r="AH117" s="497">
        <f t="shared" si="112"/>
        <v>0</v>
      </c>
      <c r="AI117" s="497">
        <f t="shared" si="112"/>
        <v>0</v>
      </c>
      <c r="AJ117" s="497">
        <f t="shared" ref="AJ117:BO117" si="113">IF(AJ109&gt;=plazo_pagoC,(IF(plazo_pagoC=0,AJ116,0)+IF(plazo_pagoC=1,AI116,0)+IF(plazo_pagoC=2,AH116,0)+IF(plazo_pagoC=3,AG116,0)),0)</f>
        <v>0</v>
      </c>
      <c r="AK117" s="497">
        <f t="shared" si="113"/>
        <v>0</v>
      </c>
      <c r="AL117" s="497">
        <f t="shared" si="113"/>
        <v>0</v>
      </c>
      <c r="AM117" s="498">
        <f t="shared" si="113"/>
        <v>0</v>
      </c>
      <c r="AN117" s="497">
        <f t="shared" si="113"/>
        <v>0</v>
      </c>
      <c r="AO117" s="497">
        <f t="shared" si="113"/>
        <v>0</v>
      </c>
      <c r="AP117" s="497">
        <f t="shared" si="113"/>
        <v>0</v>
      </c>
      <c r="AQ117" s="497">
        <f t="shared" si="113"/>
        <v>0</v>
      </c>
      <c r="AR117" s="497">
        <f t="shared" si="113"/>
        <v>0</v>
      </c>
      <c r="AS117" s="497">
        <f t="shared" si="113"/>
        <v>0</v>
      </c>
      <c r="AT117" s="497">
        <f t="shared" si="113"/>
        <v>0</v>
      </c>
      <c r="AU117" s="497">
        <f t="shared" si="113"/>
        <v>0</v>
      </c>
      <c r="AV117" s="497">
        <f t="shared" si="113"/>
        <v>0</v>
      </c>
      <c r="AW117" s="497">
        <f t="shared" si="113"/>
        <v>0</v>
      </c>
      <c r="AX117" s="497">
        <f t="shared" si="113"/>
        <v>0</v>
      </c>
      <c r="AY117" s="498">
        <f t="shared" si="113"/>
        <v>0</v>
      </c>
      <c r="AZ117" s="497">
        <f t="shared" si="113"/>
        <v>0</v>
      </c>
      <c r="BA117" s="497">
        <f t="shared" si="113"/>
        <v>0</v>
      </c>
      <c r="BB117" s="497">
        <f t="shared" si="113"/>
        <v>0</v>
      </c>
      <c r="BC117" s="497">
        <f t="shared" si="113"/>
        <v>0</v>
      </c>
      <c r="BD117" s="497">
        <f t="shared" si="113"/>
        <v>0</v>
      </c>
      <c r="BE117" s="497">
        <f t="shared" si="113"/>
        <v>0</v>
      </c>
      <c r="BF117" s="497">
        <f t="shared" si="113"/>
        <v>0</v>
      </c>
      <c r="BG117" s="497">
        <f t="shared" si="113"/>
        <v>0</v>
      </c>
      <c r="BH117" s="497">
        <f t="shared" si="113"/>
        <v>0</v>
      </c>
      <c r="BI117" s="497">
        <f t="shared" si="113"/>
        <v>0</v>
      </c>
      <c r="BJ117" s="497">
        <f t="shared" si="113"/>
        <v>0</v>
      </c>
      <c r="BK117" s="498">
        <f t="shared" si="113"/>
        <v>0</v>
      </c>
      <c r="BL117" s="138"/>
      <c r="BM117" s="138"/>
      <c r="BN117" s="138"/>
      <c r="BO117" s="138"/>
      <c r="BP117" s="138"/>
      <c r="BQ117" s="138"/>
      <c r="BR117" s="138"/>
      <c r="BS117" s="138"/>
      <c r="BT117" s="138"/>
      <c r="BU117" s="138"/>
      <c r="BV117" s="138"/>
      <c r="BW117" s="138"/>
      <c r="BX117" s="138"/>
      <c r="BY117" s="138"/>
      <c r="BZ117" s="138"/>
      <c r="CA117" s="138"/>
      <c r="CB117" s="138"/>
      <c r="CC117" s="138"/>
      <c r="CD117" s="138"/>
      <c r="CE117" s="138"/>
      <c r="CF117" s="138"/>
      <c r="CG117" s="138"/>
      <c r="CH117" s="138"/>
      <c r="CI117" s="138"/>
      <c r="CJ117" s="138"/>
      <c r="CK117" s="138"/>
      <c r="CL117" s="138"/>
      <c r="CM117" s="138"/>
      <c r="CN117" s="138"/>
      <c r="CO117" s="138"/>
      <c r="CP117" s="138"/>
      <c r="CQ117" s="138"/>
      <c r="CR117" s="138"/>
      <c r="CS117" s="138"/>
    </row>
    <row r="118" spans="1:97" s="2" customFormat="1" ht="17.100000000000001" customHeight="1" x14ac:dyDescent="0.25">
      <c r="A118" s="138"/>
      <c r="B118" s="678" t="s">
        <v>380</v>
      </c>
      <c r="C118" s="675">
        <v>0</v>
      </c>
      <c r="D118" s="675">
        <f t="shared" ref="D118:AI118" si="114">C118-D117+D116</f>
        <v>0</v>
      </c>
      <c r="E118" s="675">
        <f t="shared" si="114"/>
        <v>0</v>
      </c>
      <c r="F118" s="675">
        <f t="shared" si="114"/>
        <v>0</v>
      </c>
      <c r="G118" s="675">
        <f t="shared" si="114"/>
        <v>0</v>
      </c>
      <c r="H118" s="675">
        <f t="shared" si="114"/>
        <v>0</v>
      </c>
      <c r="I118" s="675">
        <f t="shared" si="114"/>
        <v>0</v>
      </c>
      <c r="J118" s="675">
        <f t="shared" si="114"/>
        <v>0</v>
      </c>
      <c r="K118" s="675">
        <f t="shared" si="114"/>
        <v>0</v>
      </c>
      <c r="L118" s="675">
        <f t="shared" si="114"/>
        <v>0</v>
      </c>
      <c r="M118" s="675">
        <f t="shared" si="114"/>
        <v>0</v>
      </c>
      <c r="N118" s="675">
        <f t="shared" si="114"/>
        <v>0</v>
      </c>
      <c r="O118" s="676">
        <f t="shared" si="114"/>
        <v>0</v>
      </c>
      <c r="P118" s="675">
        <f t="shared" si="114"/>
        <v>0</v>
      </c>
      <c r="Q118" s="675">
        <f t="shared" si="114"/>
        <v>0</v>
      </c>
      <c r="R118" s="675">
        <f t="shared" si="114"/>
        <v>0</v>
      </c>
      <c r="S118" s="675">
        <f t="shared" si="114"/>
        <v>0</v>
      </c>
      <c r="T118" s="675">
        <f t="shared" si="114"/>
        <v>0</v>
      </c>
      <c r="U118" s="675">
        <f t="shared" si="114"/>
        <v>0</v>
      </c>
      <c r="V118" s="675">
        <f t="shared" si="114"/>
        <v>0</v>
      </c>
      <c r="W118" s="675">
        <f t="shared" si="114"/>
        <v>0</v>
      </c>
      <c r="X118" s="675">
        <f t="shared" si="114"/>
        <v>0</v>
      </c>
      <c r="Y118" s="675">
        <f t="shared" si="114"/>
        <v>0</v>
      </c>
      <c r="Z118" s="675">
        <f t="shared" si="114"/>
        <v>0</v>
      </c>
      <c r="AA118" s="676">
        <f t="shared" si="114"/>
        <v>0</v>
      </c>
      <c r="AB118" s="675">
        <f t="shared" si="114"/>
        <v>0</v>
      </c>
      <c r="AC118" s="675">
        <f t="shared" si="114"/>
        <v>0</v>
      </c>
      <c r="AD118" s="675">
        <f t="shared" si="114"/>
        <v>0</v>
      </c>
      <c r="AE118" s="675">
        <f t="shared" si="114"/>
        <v>0</v>
      </c>
      <c r="AF118" s="675">
        <f t="shared" si="114"/>
        <v>0</v>
      </c>
      <c r="AG118" s="675">
        <f t="shared" si="114"/>
        <v>0</v>
      </c>
      <c r="AH118" s="675">
        <f t="shared" si="114"/>
        <v>0</v>
      </c>
      <c r="AI118" s="675">
        <f t="shared" si="114"/>
        <v>0</v>
      </c>
      <c r="AJ118" s="675">
        <f t="shared" ref="AJ118:BO118" si="115">AI118-AJ117+AJ116</f>
        <v>0</v>
      </c>
      <c r="AK118" s="675">
        <f t="shared" si="115"/>
        <v>0</v>
      </c>
      <c r="AL118" s="675">
        <f t="shared" si="115"/>
        <v>0</v>
      </c>
      <c r="AM118" s="676">
        <f t="shared" si="115"/>
        <v>0</v>
      </c>
      <c r="AN118" s="675">
        <f t="shared" si="115"/>
        <v>0</v>
      </c>
      <c r="AO118" s="675">
        <f t="shared" si="115"/>
        <v>0</v>
      </c>
      <c r="AP118" s="675">
        <f t="shared" si="115"/>
        <v>0</v>
      </c>
      <c r="AQ118" s="675">
        <f t="shared" si="115"/>
        <v>0</v>
      </c>
      <c r="AR118" s="675">
        <f t="shared" si="115"/>
        <v>0</v>
      </c>
      <c r="AS118" s="675">
        <f t="shared" si="115"/>
        <v>0</v>
      </c>
      <c r="AT118" s="675">
        <f t="shared" si="115"/>
        <v>0</v>
      </c>
      <c r="AU118" s="675">
        <f t="shared" si="115"/>
        <v>0</v>
      </c>
      <c r="AV118" s="675">
        <f t="shared" si="115"/>
        <v>0</v>
      </c>
      <c r="AW118" s="675">
        <f t="shared" si="115"/>
        <v>0</v>
      </c>
      <c r="AX118" s="675">
        <f t="shared" si="115"/>
        <v>0</v>
      </c>
      <c r="AY118" s="676">
        <f t="shared" si="115"/>
        <v>0</v>
      </c>
      <c r="AZ118" s="675">
        <f t="shared" si="115"/>
        <v>0</v>
      </c>
      <c r="BA118" s="675">
        <f t="shared" si="115"/>
        <v>0</v>
      </c>
      <c r="BB118" s="675">
        <f t="shared" si="115"/>
        <v>0</v>
      </c>
      <c r="BC118" s="675">
        <f t="shared" si="115"/>
        <v>0</v>
      </c>
      <c r="BD118" s="675">
        <f t="shared" si="115"/>
        <v>0</v>
      </c>
      <c r="BE118" s="675">
        <f t="shared" si="115"/>
        <v>0</v>
      </c>
      <c r="BF118" s="675">
        <f t="shared" si="115"/>
        <v>0</v>
      </c>
      <c r="BG118" s="675">
        <f t="shared" si="115"/>
        <v>0</v>
      </c>
      <c r="BH118" s="675">
        <f t="shared" si="115"/>
        <v>0</v>
      </c>
      <c r="BI118" s="675">
        <f t="shared" si="115"/>
        <v>0</v>
      </c>
      <c r="BJ118" s="675">
        <f t="shared" si="115"/>
        <v>0</v>
      </c>
      <c r="BK118" s="676">
        <f t="shared" si="115"/>
        <v>0</v>
      </c>
      <c r="BL118" s="138"/>
      <c r="BM118" s="138"/>
      <c r="BN118" s="138"/>
      <c r="BO118" s="138"/>
      <c r="BP118" s="138"/>
      <c r="BQ118" s="138"/>
      <c r="BR118" s="138"/>
      <c r="BS118" s="138"/>
      <c r="BT118" s="138"/>
      <c r="BU118" s="138"/>
      <c r="BV118" s="138"/>
      <c r="BW118" s="138"/>
      <c r="BX118" s="138"/>
      <c r="BY118" s="138"/>
      <c r="BZ118" s="138"/>
      <c r="CA118" s="138"/>
      <c r="CB118" s="138"/>
      <c r="CC118" s="138"/>
      <c r="CD118" s="138"/>
      <c r="CE118" s="138"/>
      <c r="CF118" s="138"/>
      <c r="CG118" s="138"/>
      <c r="CH118" s="138"/>
      <c r="CI118" s="138"/>
      <c r="CJ118" s="138"/>
      <c r="CK118" s="138"/>
      <c r="CL118" s="138"/>
      <c r="CM118" s="138"/>
      <c r="CN118" s="138"/>
      <c r="CO118" s="138"/>
      <c r="CP118" s="138"/>
      <c r="CQ118" s="138"/>
      <c r="CR118" s="138"/>
      <c r="CS118" s="138"/>
    </row>
    <row r="119" spans="1:97" s="2" customFormat="1" x14ac:dyDescent="0.25">
      <c r="A119" s="138"/>
      <c r="B119" s="324"/>
      <c r="C119" s="605"/>
      <c r="D119" s="605"/>
      <c r="E119" s="605"/>
      <c r="F119" s="606"/>
      <c r="G119" s="606"/>
      <c r="H119" s="606"/>
      <c r="I119" s="606"/>
      <c r="J119" s="606"/>
      <c r="K119" s="606"/>
      <c r="L119" s="606"/>
      <c r="M119" s="606"/>
      <c r="N119" s="606"/>
      <c r="O119" s="679"/>
      <c r="P119" s="606"/>
      <c r="Q119" s="606"/>
      <c r="R119" s="606"/>
      <c r="S119" s="606"/>
      <c r="T119" s="606"/>
      <c r="U119" s="606"/>
      <c r="V119" s="606"/>
      <c r="W119" s="606"/>
      <c r="X119" s="606"/>
      <c r="Y119" s="606"/>
      <c r="Z119" s="606"/>
      <c r="AA119" s="607"/>
      <c r="AB119" s="606"/>
      <c r="AC119" s="606"/>
      <c r="AD119" s="606"/>
      <c r="AE119" s="606"/>
      <c r="AF119" s="606"/>
      <c r="AG119" s="606"/>
      <c r="AH119" s="606"/>
      <c r="AI119" s="606"/>
      <c r="AJ119" s="606"/>
      <c r="AK119" s="606"/>
      <c r="AL119" s="606"/>
      <c r="AM119" s="607"/>
      <c r="AN119" s="606"/>
      <c r="AO119" s="606"/>
      <c r="AP119" s="606"/>
      <c r="AQ119" s="606"/>
      <c r="AR119" s="606"/>
      <c r="AS119" s="606"/>
      <c r="AT119" s="606"/>
      <c r="AU119" s="606"/>
      <c r="AV119" s="606"/>
      <c r="AW119" s="606"/>
      <c r="AX119" s="606"/>
      <c r="AY119" s="679"/>
      <c r="AZ119" s="606"/>
      <c r="BA119" s="606"/>
      <c r="BB119" s="606"/>
      <c r="BC119" s="606"/>
      <c r="BD119" s="606"/>
      <c r="BE119" s="606"/>
      <c r="BF119" s="606"/>
      <c r="BG119" s="606"/>
      <c r="BH119" s="606"/>
      <c r="BI119" s="606"/>
      <c r="BJ119" s="606"/>
      <c r="BK119" s="607"/>
      <c r="BL119" s="138"/>
      <c r="BM119" s="138"/>
      <c r="BN119" s="138"/>
      <c r="BO119" s="138"/>
      <c r="BP119" s="138"/>
      <c r="BQ119" s="138"/>
      <c r="BR119" s="138"/>
      <c r="BS119" s="138"/>
      <c r="BT119" s="138"/>
      <c r="BU119" s="138"/>
      <c r="BV119" s="138"/>
      <c r="BW119" s="138"/>
      <c r="BX119" s="138"/>
      <c r="BY119" s="138"/>
      <c r="BZ119" s="138"/>
      <c r="CA119" s="138"/>
      <c r="CB119" s="138"/>
      <c r="CC119" s="138"/>
      <c r="CD119" s="138"/>
      <c r="CE119" s="138"/>
      <c r="CF119" s="138"/>
      <c r="CG119" s="138"/>
      <c r="CH119" s="138"/>
      <c r="CI119" s="138"/>
      <c r="CJ119" s="138"/>
      <c r="CK119" s="138"/>
      <c r="CL119" s="138"/>
      <c r="CM119" s="138"/>
      <c r="CN119" s="138"/>
      <c r="CO119" s="138"/>
      <c r="CP119" s="138"/>
      <c r="CQ119" s="138"/>
      <c r="CR119" s="138"/>
      <c r="CS119" s="138"/>
    </row>
    <row r="120" spans="1:97" x14ac:dyDescent="0.25">
      <c r="A120" s="138"/>
      <c r="B120" s="296"/>
      <c r="C120" s="138"/>
      <c r="D120" s="138"/>
      <c r="E120" s="138"/>
      <c r="F120" s="138"/>
      <c r="G120" s="138"/>
      <c r="H120" s="138"/>
      <c r="I120" s="138"/>
      <c r="J120" s="138"/>
      <c r="K120" s="138"/>
      <c r="L120" s="138"/>
      <c r="M120" s="138"/>
      <c r="N120" s="138"/>
      <c r="O120" s="138"/>
      <c r="P120" s="138"/>
      <c r="Q120" s="138"/>
      <c r="R120" s="138"/>
      <c r="S120" s="138"/>
      <c r="T120" s="138"/>
      <c r="U120" s="138"/>
      <c r="V120" s="138"/>
      <c r="W120" s="138"/>
      <c r="X120" s="138"/>
      <c r="Y120" s="138"/>
      <c r="Z120" s="138"/>
      <c r="AA120" s="138"/>
      <c r="AB120" s="138"/>
      <c r="AC120" s="138"/>
      <c r="AD120" s="138"/>
      <c r="AE120" s="138"/>
      <c r="AF120" s="138"/>
      <c r="AG120" s="138"/>
      <c r="AH120" s="138"/>
      <c r="AI120" s="138"/>
      <c r="AJ120" s="138"/>
      <c r="AK120" s="138"/>
      <c r="AL120" s="138"/>
      <c r="AM120" s="138"/>
      <c r="AN120" s="138"/>
      <c r="AO120" s="138"/>
      <c r="AP120" s="138"/>
      <c r="AQ120" s="138"/>
      <c r="AR120" s="138"/>
      <c r="AS120" s="138"/>
      <c r="AT120" s="138"/>
      <c r="AU120" s="138"/>
      <c r="AV120" s="138"/>
      <c r="AW120" s="138"/>
      <c r="AX120" s="138"/>
      <c r="AY120" s="138"/>
      <c r="AZ120" s="138"/>
      <c r="BA120" s="138"/>
      <c r="BB120" s="138"/>
      <c r="BC120" s="138"/>
      <c r="BD120" s="138"/>
      <c r="BE120" s="138"/>
      <c r="BF120" s="138"/>
      <c r="BG120" s="138"/>
      <c r="BH120" s="138"/>
      <c r="BI120" s="138"/>
      <c r="BJ120" s="138"/>
      <c r="BK120" s="138"/>
      <c r="BL120" s="138"/>
      <c r="BM120" s="138"/>
      <c r="BN120" s="138"/>
      <c r="BO120" s="138"/>
      <c r="BP120" s="138"/>
      <c r="BQ120" s="138"/>
      <c r="BR120" s="138"/>
      <c r="BS120" s="138"/>
      <c r="BT120" s="138"/>
      <c r="BU120" s="138"/>
      <c r="BV120" s="138"/>
      <c r="BW120" s="138"/>
      <c r="BX120" s="138"/>
      <c r="BY120" s="138"/>
      <c r="BZ120" s="138"/>
      <c r="CA120" s="138"/>
      <c r="CB120" s="138"/>
      <c r="CC120" s="138"/>
      <c r="CD120" s="138"/>
      <c r="CE120" s="138"/>
      <c r="CF120" s="138"/>
      <c r="CG120" s="138"/>
      <c r="CH120" s="138"/>
      <c r="CI120" s="138"/>
      <c r="CJ120" s="138"/>
      <c r="CK120" s="138"/>
      <c r="CL120" s="138"/>
      <c r="CM120" s="138"/>
      <c r="CN120" s="138"/>
      <c r="CO120" s="138"/>
      <c r="CP120" s="138"/>
      <c r="CQ120" s="138"/>
      <c r="CR120" s="138"/>
      <c r="CS120" s="138"/>
    </row>
    <row r="121" spans="1:97" ht="30" customHeight="1" x14ac:dyDescent="0.25">
      <c r="A121" s="138"/>
      <c r="B121" s="680" t="s">
        <v>381</v>
      </c>
      <c r="C121" s="681">
        <v>0</v>
      </c>
      <c r="D121" s="682">
        <v>1</v>
      </c>
      <c r="E121" s="682">
        <v>2</v>
      </c>
      <c r="F121" s="682">
        <v>3</v>
      </c>
      <c r="G121" s="682">
        <v>4</v>
      </c>
      <c r="H121" s="682">
        <v>5</v>
      </c>
      <c r="I121" s="682">
        <v>6</v>
      </c>
      <c r="J121" s="682">
        <v>7</v>
      </c>
      <c r="K121" s="682">
        <v>8</v>
      </c>
      <c r="L121" s="682">
        <v>9</v>
      </c>
      <c r="M121" s="682">
        <v>10</v>
      </c>
      <c r="N121" s="682">
        <v>11</v>
      </c>
      <c r="O121" s="683">
        <v>12</v>
      </c>
      <c r="P121" s="682">
        <v>13</v>
      </c>
      <c r="Q121" s="682">
        <v>14</v>
      </c>
      <c r="R121" s="682">
        <v>15</v>
      </c>
      <c r="S121" s="682">
        <v>16</v>
      </c>
      <c r="T121" s="682">
        <v>17</v>
      </c>
      <c r="U121" s="682">
        <v>18</v>
      </c>
      <c r="V121" s="682">
        <v>19</v>
      </c>
      <c r="W121" s="682">
        <v>20</v>
      </c>
      <c r="X121" s="682">
        <v>21</v>
      </c>
      <c r="Y121" s="682">
        <v>22</v>
      </c>
      <c r="Z121" s="682">
        <v>23</v>
      </c>
      <c r="AA121" s="683">
        <v>24</v>
      </c>
      <c r="AB121" s="682">
        <v>25</v>
      </c>
      <c r="AC121" s="682">
        <v>26</v>
      </c>
      <c r="AD121" s="682">
        <v>27</v>
      </c>
      <c r="AE121" s="682">
        <v>28</v>
      </c>
      <c r="AF121" s="682">
        <v>29</v>
      </c>
      <c r="AG121" s="682">
        <v>30</v>
      </c>
      <c r="AH121" s="682">
        <v>31</v>
      </c>
      <c r="AI121" s="682">
        <v>32</v>
      </c>
      <c r="AJ121" s="682">
        <v>33</v>
      </c>
      <c r="AK121" s="682">
        <v>34</v>
      </c>
      <c r="AL121" s="682">
        <v>35</v>
      </c>
      <c r="AM121" s="683">
        <v>36</v>
      </c>
      <c r="AN121" s="682">
        <v>37</v>
      </c>
      <c r="AO121" s="682">
        <v>38</v>
      </c>
      <c r="AP121" s="682">
        <v>39</v>
      </c>
      <c r="AQ121" s="682">
        <v>40</v>
      </c>
      <c r="AR121" s="682">
        <v>41</v>
      </c>
      <c r="AS121" s="682">
        <v>42</v>
      </c>
      <c r="AT121" s="682">
        <v>43</v>
      </c>
      <c r="AU121" s="682">
        <v>44</v>
      </c>
      <c r="AV121" s="682">
        <v>45</v>
      </c>
      <c r="AW121" s="682">
        <v>46</v>
      </c>
      <c r="AX121" s="682">
        <v>47</v>
      </c>
      <c r="AY121" s="683">
        <v>48</v>
      </c>
      <c r="AZ121" s="682">
        <v>49</v>
      </c>
      <c r="BA121" s="682">
        <v>50</v>
      </c>
      <c r="BB121" s="682">
        <v>51</v>
      </c>
      <c r="BC121" s="682">
        <v>52</v>
      </c>
      <c r="BD121" s="682">
        <v>53</v>
      </c>
      <c r="BE121" s="682">
        <v>54</v>
      </c>
      <c r="BF121" s="682">
        <v>55</v>
      </c>
      <c r="BG121" s="682">
        <v>56</v>
      </c>
      <c r="BH121" s="682">
        <v>57</v>
      </c>
      <c r="BI121" s="682">
        <v>58</v>
      </c>
      <c r="BJ121" s="682">
        <v>59</v>
      </c>
      <c r="BK121" s="683">
        <v>60</v>
      </c>
      <c r="BL121" s="138"/>
      <c r="BM121" s="138"/>
      <c r="BN121" s="138"/>
      <c r="BO121" s="138"/>
      <c r="BP121" s="138"/>
      <c r="BQ121" s="138"/>
      <c r="BR121" s="138"/>
      <c r="BS121" s="138"/>
      <c r="BT121" s="138"/>
      <c r="BU121" s="138"/>
      <c r="BV121" s="138"/>
      <c r="BW121" s="138"/>
      <c r="BX121" s="138"/>
      <c r="BY121" s="138"/>
      <c r="BZ121" s="138"/>
      <c r="CA121" s="138"/>
      <c r="CB121" s="138"/>
      <c r="CC121" s="138"/>
      <c r="CD121" s="138"/>
      <c r="CE121" s="138"/>
      <c r="CF121" s="138"/>
      <c r="CG121" s="138"/>
      <c r="CH121" s="138"/>
      <c r="CI121" s="138"/>
      <c r="CJ121" s="138"/>
      <c r="CK121" s="138"/>
      <c r="CL121" s="138"/>
      <c r="CM121" s="138"/>
      <c r="CN121" s="138"/>
      <c r="CO121" s="138"/>
      <c r="CP121" s="138"/>
      <c r="CQ121" s="138"/>
      <c r="CR121" s="138"/>
      <c r="CS121" s="138"/>
    </row>
    <row r="122" spans="1:97" x14ac:dyDescent="0.25">
      <c r="A122" s="138"/>
      <c r="B122" s="684" t="s">
        <v>382</v>
      </c>
      <c r="C122" s="685">
        <f>'HIPOTESIS '!C143</f>
        <v>0</v>
      </c>
      <c r="D122" s="686">
        <f>'HIPOTESIS '!D143</f>
        <v>0</v>
      </c>
      <c r="E122" s="686">
        <f>'HIPOTESIS '!E143</f>
        <v>0</v>
      </c>
      <c r="F122" s="686">
        <f>'HIPOTESIS '!F143</f>
        <v>0</v>
      </c>
      <c r="G122" s="686">
        <f>'HIPOTESIS '!G143</f>
        <v>0</v>
      </c>
      <c r="H122" s="686">
        <f>'HIPOTESIS '!H143</f>
        <v>0</v>
      </c>
      <c r="I122" s="686">
        <f>'HIPOTESIS '!I143</f>
        <v>0</v>
      </c>
      <c r="J122" s="686">
        <f>'HIPOTESIS '!J143</f>
        <v>0</v>
      </c>
      <c r="K122" s="686">
        <f>'HIPOTESIS '!K143</f>
        <v>0</v>
      </c>
      <c r="L122" s="686">
        <f>'HIPOTESIS '!L143</f>
        <v>0</v>
      </c>
      <c r="M122" s="686">
        <f>'HIPOTESIS '!M143</f>
        <v>0</v>
      </c>
      <c r="N122" s="686">
        <f>'HIPOTESIS '!N143</f>
        <v>0</v>
      </c>
      <c r="O122" s="687">
        <f>'HIPOTESIS '!O143</f>
        <v>0</v>
      </c>
      <c r="P122" s="686">
        <f>'HIPOTESIS '!P143</f>
        <v>0</v>
      </c>
      <c r="Q122" s="686">
        <f>'HIPOTESIS '!Q143</f>
        <v>0</v>
      </c>
      <c r="R122" s="686">
        <f>'HIPOTESIS '!R143</f>
        <v>0</v>
      </c>
      <c r="S122" s="686">
        <f>'HIPOTESIS '!S143</f>
        <v>0</v>
      </c>
      <c r="T122" s="686">
        <f>'HIPOTESIS '!T143</f>
        <v>0</v>
      </c>
      <c r="U122" s="686">
        <f>'HIPOTESIS '!U143</f>
        <v>0</v>
      </c>
      <c r="V122" s="686">
        <f>'HIPOTESIS '!V143</f>
        <v>0</v>
      </c>
      <c r="W122" s="686">
        <f>'HIPOTESIS '!W143</f>
        <v>0</v>
      </c>
      <c r="X122" s="686">
        <f>'HIPOTESIS '!X143</f>
        <v>0</v>
      </c>
      <c r="Y122" s="686">
        <f>'HIPOTESIS '!Y143</f>
        <v>0</v>
      </c>
      <c r="Z122" s="686">
        <f>'HIPOTESIS '!Z143</f>
        <v>0</v>
      </c>
      <c r="AA122" s="687">
        <f>'HIPOTESIS '!AA143</f>
        <v>0</v>
      </c>
      <c r="AB122" s="686">
        <f>'HIPOTESIS '!AB143</f>
        <v>0</v>
      </c>
      <c r="AC122" s="686">
        <f>'HIPOTESIS '!AC143</f>
        <v>0</v>
      </c>
      <c r="AD122" s="686">
        <f>'HIPOTESIS '!AD143</f>
        <v>0</v>
      </c>
      <c r="AE122" s="686">
        <f>'HIPOTESIS '!AE143</f>
        <v>0</v>
      </c>
      <c r="AF122" s="686">
        <f>'HIPOTESIS '!AF143</f>
        <v>0</v>
      </c>
      <c r="AG122" s="686">
        <f>'HIPOTESIS '!AG143</f>
        <v>0</v>
      </c>
      <c r="AH122" s="686">
        <f>'HIPOTESIS '!AH143</f>
        <v>0</v>
      </c>
      <c r="AI122" s="686">
        <f>'HIPOTESIS '!AI143</f>
        <v>0</v>
      </c>
      <c r="AJ122" s="686">
        <f>'HIPOTESIS '!AJ143</f>
        <v>0</v>
      </c>
      <c r="AK122" s="686">
        <f>'HIPOTESIS '!AK143</f>
        <v>0</v>
      </c>
      <c r="AL122" s="686">
        <f>'HIPOTESIS '!AL143</f>
        <v>0</v>
      </c>
      <c r="AM122" s="687">
        <f>'HIPOTESIS '!AM143</f>
        <v>0</v>
      </c>
      <c r="AN122" s="686">
        <f>'HIPOTESIS '!AN143</f>
        <v>0</v>
      </c>
      <c r="AO122" s="686">
        <f>'HIPOTESIS '!AO143</f>
        <v>0</v>
      </c>
      <c r="AP122" s="686">
        <f>'HIPOTESIS '!AP143</f>
        <v>0</v>
      </c>
      <c r="AQ122" s="686">
        <f>'HIPOTESIS '!AQ143</f>
        <v>0</v>
      </c>
      <c r="AR122" s="686">
        <f>'HIPOTESIS '!AR143</f>
        <v>0</v>
      </c>
      <c r="AS122" s="686">
        <f>'HIPOTESIS '!AS143</f>
        <v>0</v>
      </c>
      <c r="AT122" s="686">
        <f>'HIPOTESIS '!AT143</f>
        <v>0</v>
      </c>
      <c r="AU122" s="686">
        <f>'HIPOTESIS '!AU143</f>
        <v>0</v>
      </c>
      <c r="AV122" s="686">
        <f>'HIPOTESIS '!AV143</f>
        <v>0</v>
      </c>
      <c r="AW122" s="686">
        <f>'HIPOTESIS '!AW143</f>
        <v>0</v>
      </c>
      <c r="AX122" s="686">
        <f>'HIPOTESIS '!AX143</f>
        <v>0</v>
      </c>
      <c r="AY122" s="687">
        <f>'HIPOTESIS '!AY143</f>
        <v>0</v>
      </c>
      <c r="AZ122" s="686">
        <f>'HIPOTESIS '!AZ143</f>
        <v>0</v>
      </c>
      <c r="BA122" s="686">
        <f>'HIPOTESIS '!BA143</f>
        <v>0</v>
      </c>
      <c r="BB122" s="686">
        <f>'HIPOTESIS '!BB143</f>
        <v>0</v>
      </c>
      <c r="BC122" s="686">
        <f>'HIPOTESIS '!BC143</f>
        <v>0</v>
      </c>
      <c r="BD122" s="686">
        <f>'HIPOTESIS '!BD143</f>
        <v>0</v>
      </c>
      <c r="BE122" s="686">
        <f>'HIPOTESIS '!BE143</f>
        <v>0</v>
      </c>
      <c r="BF122" s="686">
        <f>'HIPOTESIS '!BF143</f>
        <v>0</v>
      </c>
      <c r="BG122" s="686">
        <f>'HIPOTESIS '!BG143</f>
        <v>0</v>
      </c>
      <c r="BH122" s="686">
        <f>'HIPOTESIS '!BH143</f>
        <v>0</v>
      </c>
      <c r="BI122" s="686">
        <f>'HIPOTESIS '!BI143</f>
        <v>0</v>
      </c>
      <c r="BJ122" s="686">
        <f>'HIPOTESIS '!BJ143</f>
        <v>0</v>
      </c>
      <c r="BK122" s="687">
        <f>'HIPOTESIS '!BK143</f>
        <v>0</v>
      </c>
      <c r="BL122" s="138"/>
      <c r="BM122" s="138"/>
      <c r="BN122" s="138"/>
      <c r="BO122" s="138"/>
      <c r="BP122" s="138"/>
      <c r="BQ122" s="138"/>
      <c r="BR122" s="138"/>
      <c r="BS122" s="138"/>
      <c r="BT122" s="138"/>
      <c r="BU122" s="138"/>
      <c r="BV122" s="138"/>
      <c r="BW122" s="138"/>
      <c r="BX122" s="138"/>
      <c r="BY122" s="138"/>
      <c r="BZ122" s="138"/>
      <c r="CA122" s="138"/>
      <c r="CB122" s="138"/>
      <c r="CC122" s="138"/>
      <c r="CD122" s="138"/>
      <c r="CE122" s="138"/>
      <c r="CF122" s="138"/>
      <c r="CG122" s="138"/>
      <c r="CH122" s="138"/>
      <c r="CI122" s="138"/>
      <c r="CJ122" s="138"/>
      <c r="CK122" s="138"/>
      <c r="CL122" s="138"/>
      <c r="CM122" s="138"/>
      <c r="CN122" s="138"/>
      <c r="CO122" s="138"/>
      <c r="CP122" s="138"/>
      <c r="CQ122" s="138"/>
      <c r="CR122" s="138"/>
      <c r="CS122" s="138"/>
    </row>
    <row r="123" spans="1:97" x14ac:dyDescent="0.25">
      <c r="A123" s="138"/>
      <c r="B123" s="688" t="s">
        <v>383</v>
      </c>
      <c r="C123" s="689">
        <f>C122</f>
        <v>0</v>
      </c>
      <c r="D123" s="690">
        <f>C123+C122+D122</f>
        <v>0</v>
      </c>
      <c r="E123" s="690">
        <f t="shared" ref="E123:O123" si="116">D123+E122</f>
        <v>0</v>
      </c>
      <c r="F123" s="690">
        <f t="shared" si="116"/>
        <v>0</v>
      </c>
      <c r="G123" s="690">
        <f t="shared" si="116"/>
        <v>0</v>
      </c>
      <c r="H123" s="690">
        <f t="shared" si="116"/>
        <v>0</v>
      </c>
      <c r="I123" s="690">
        <f t="shared" si="116"/>
        <v>0</v>
      </c>
      <c r="J123" s="690">
        <f t="shared" si="116"/>
        <v>0</v>
      </c>
      <c r="K123" s="690">
        <f t="shared" si="116"/>
        <v>0</v>
      </c>
      <c r="L123" s="690">
        <f t="shared" si="116"/>
        <v>0</v>
      </c>
      <c r="M123" s="690">
        <f t="shared" si="116"/>
        <v>0</v>
      </c>
      <c r="N123" s="690">
        <f t="shared" si="116"/>
        <v>0</v>
      </c>
      <c r="O123" s="691">
        <f t="shared" si="116"/>
        <v>0</v>
      </c>
      <c r="P123" s="690">
        <f>P122</f>
        <v>0</v>
      </c>
      <c r="Q123" s="690">
        <f t="shared" ref="Q123:AA123" si="117">P123+Q122</f>
        <v>0</v>
      </c>
      <c r="R123" s="690">
        <f t="shared" si="117"/>
        <v>0</v>
      </c>
      <c r="S123" s="690">
        <f t="shared" si="117"/>
        <v>0</v>
      </c>
      <c r="T123" s="690">
        <f t="shared" si="117"/>
        <v>0</v>
      </c>
      <c r="U123" s="690">
        <f t="shared" si="117"/>
        <v>0</v>
      </c>
      <c r="V123" s="690">
        <f t="shared" si="117"/>
        <v>0</v>
      </c>
      <c r="W123" s="690">
        <f t="shared" si="117"/>
        <v>0</v>
      </c>
      <c r="X123" s="690">
        <f t="shared" si="117"/>
        <v>0</v>
      </c>
      <c r="Y123" s="690">
        <f t="shared" si="117"/>
        <v>0</v>
      </c>
      <c r="Z123" s="690">
        <f t="shared" si="117"/>
        <v>0</v>
      </c>
      <c r="AA123" s="691">
        <f t="shared" si="117"/>
        <v>0</v>
      </c>
      <c r="AB123" s="690">
        <f>AB122</f>
        <v>0</v>
      </c>
      <c r="AC123" s="690">
        <f t="shared" ref="AC123:AM123" si="118">AB123+AC122</f>
        <v>0</v>
      </c>
      <c r="AD123" s="690">
        <f t="shared" si="118"/>
        <v>0</v>
      </c>
      <c r="AE123" s="690">
        <f t="shared" si="118"/>
        <v>0</v>
      </c>
      <c r="AF123" s="690">
        <f t="shared" si="118"/>
        <v>0</v>
      </c>
      <c r="AG123" s="690">
        <f t="shared" si="118"/>
        <v>0</v>
      </c>
      <c r="AH123" s="690">
        <f t="shared" si="118"/>
        <v>0</v>
      </c>
      <c r="AI123" s="690">
        <f t="shared" si="118"/>
        <v>0</v>
      </c>
      <c r="AJ123" s="690">
        <f t="shared" si="118"/>
        <v>0</v>
      </c>
      <c r="AK123" s="690">
        <f t="shared" si="118"/>
        <v>0</v>
      </c>
      <c r="AL123" s="690">
        <f t="shared" si="118"/>
        <v>0</v>
      </c>
      <c r="AM123" s="691">
        <f t="shared" si="118"/>
        <v>0</v>
      </c>
      <c r="AN123" s="690">
        <f>AN122</f>
        <v>0</v>
      </c>
      <c r="AO123" s="690">
        <f t="shared" ref="AO123:AY123" si="119">AN123+AO122</f>
        <v>0</v>
      </c>
      <c r="AP123" s="690">
        <f t="shared" si="119"/>
        <v>0</v>
      </c>
      <c r="AQ123" s="690">
        <f t="shared" si="119"/>
        <v>0</v>
      </c>
      <c r="AR123" s="690">
        <f t="shared" si="119"/>
        <v>0</v>
      </c>
      <c r="AS123" s="690">
        <f t="shared" si="119"/>
        <v>0</v>
      </c>
      <c r="AT123" s="690">
        <f t="shared" si="119"/>
        <v>0</v>
      </c>
      <c r="AU123" s="690">
        <f t="shared" si="119"/>
        <v>0</v>
      </c>
      <c r="AV123" s="690">
        <f t="shared" si="119"/>
        <v>0</v>
      </c>
      <c r="AW123" s="690">
        <f t="shared" si="119"/>
        <v>0</v>
      </c>
      <c r="AX123" s="690">
        <f t="shared" si="119"/>
        <v>0</v>
      </c>
      <c r="AY123" s="691">
        <f t="shared" si="119"/>
        <v>0</v>
      </c>
      <c r="AZ123" s="690">
        <f>AZ122</f>
        <v>0</v>
      </c>
      <c r="BA123" s="690">
        <f t="shared" ref="BA123:BK123" si="120">AZ123+BA122</f>
        <v>0</v>
      </c>
      <c r="BB123" s="690">
        <f t="shared" si="120"/>
        <v>0</v>
      </c>
      <c r="BC123" s="690">
        <f t="shared" si="120"/>
        <v>0</v>
      </c>
      <c r="BD123" s="690">
        <f t="shared" si="120"/>
        <v>0</v>
      </c>
      <c r="BE123" s="690">
        <f t="shared" si="120"/>
        <v>0</v>
      </c>
      <c r="BF123" s="690">
        <f t="shared" si="120"/>
        <v>0</v>
      </c>
      <c r="BG123" s="690">
        <f t="shared" si="120"/>
        <v>0</v>
      </c>
      <c r="BH123" s="690">
        <f t="shared" si="120"/>
        <v>0</v>
      </c>
      <c r="BI123" s="690">
        <f t="shared" si="120"/>
        <v>0</v>
      </c>
      <c r="BJ123" s="690">
        <f t="shared" si="120"/>
        <v>0</v>
      </c>
      <c r="BK123" s="691">
        <f t="shared" si="120"/>
        <v>0</v>
      </c>
      <c r="BL123" s="138"/>
      <c r="BM123" s="138"/>
      <c r="BN123" s="138"/>
      <c r="BO123" s="138"/>
      <c r="BP123" s="138"/>
      <c r="BQ123" s="138"/>
      <c r="BR123" s="138"/>
      <c r="BS123" s="138"/>
      <c r="BT123" s="138"/>
      <c r="BU123" s="138"/>
      <c r="BV123" s="138"/>
      <c r="BW123" s="138"/>
      <c r="BX123" s="138"/>
      <c r="BY123" s="138"/>
      <c r="BZ123" s="138"/>
      <c r="CA123" s="138"/>
      <c r="CB123" s="138"/>
      <c r="CC123" s="138"/>
      <c r="CD123" s="138"/>
      <c r="CE123" s="138"/>
      <c r="CF123" s="138"/>
      <c r="CG123" s="138"/>
      <c r="CH123" s="138"/>
      <c r="CI123" s="138"/>
      <c r="CJ123" s="138"/>
      <c r="CK123" s="138"/>
      <c r="CL123" s="138"/>
      <c r="CM123" s="138"/>
      <c r="CN123" s="138"/>
      <c r="CO123" s="138"/>
      <c r="CP123" s="138"/>
      <c r="CQ123" s="138"/>
      <c r="CR123" s="138"/>
      <c r="CS123" s="138"/>
    </row>
    <row r="124" spans="1:97" x14ac:dyDescent="0.25">
      <c r="A124" s="138"/>
      <c r="B124" s="688" t="s">
        <v>384</v>
      </c>
      <c r="C124" s="689">
        <f>'HIPOTESIS '!C150</f>
        <v>0</v>
      </c>
      <c r="D124" s="689">
        <f>'HIPOTESIS '!D150</f>
        <v>0</v>
      </c>
      <c r="E124" s="689">
        <f>'HIPOTESIS '!E150</f>
        <v>0</v>
      </c>
      <c r="F124" s="689">
        <f>'HIPOTESIS '!F150</f>
        <v>0</v>
      </c>
      <c r="G124" s="689">
        <f>'HIPOTESIS '!G150</f>
        <v>0</v>
      </c>
      <c r="H124" s="689">
        <f>'HIPOTESIS '!H150</f>
        <v>0</v>
      </c>
      <c r="I124" s="689">
        <f>'HIPOTESIS '!I150</f>
        <v>0</v>
      </c>
      <c r="J124" s="689">
        <f>'HIPOTESIS '!J150</f>
        <v>0</v>
      </c>
      <c r="K124" s="689">
        <f>'HIPOTESIS '!K150</f>
        <v>0</v>
      </c>
      <c r="L124" s="689">
        <f>'HIPOTESIS '!L150</f>
        <v>0</v>
      </c>
      <c r="M124" s="689">
        <f>'HIPOTESIS '!M150</f>
        <v>0</v>
      </c>
      <c r="N124" s="689">
        <f>'HIPOTESIS '!N150</f>
        <v>0</v>
      </c>
      <c r="O124" s="689">
        <f>'HIPOTESIS '!O150</f>
        <v>0</v>
      </c>
      <c r="P124" s="689">
        <f>'HIPOTESIS '!P150</f>
        <v>0</v>
      </c>
      <c r="Q124" s="689">
        <f>'HIPOTESIS '!Q150</f>
        <v>0</v>
      </c>
      <c r="R124" s="689">
        <f>'HIPOTESIS '!R150</f>
        <v>0</v>
      </c>
      <c r="S124" s="689">
        <f>'HIPOTESIS '!S150</f>
        <v>0</v>
      </c>
      <c r="T124" s="689">
        <f>'HIPOTESIS '!T150</f>
        <v>0</v>
      </c>
      <c r="U124" s="689">
        <f>'HIPOTESIS '!U150</f>
        <v>0</v>
      </c>
      <c r="V124" s="689">
        <f>'HIPOTESIS '!V150</f>
        <v>0</v>
      </c>
      <c r="W124" s="689">
        <f>'HIPOTESIS '!W150</f>
        <v>0</v>
      </c>
      <c r="X124" s="689">
        <f>'HIPOTESIS '!X150</f>
        <v>0</v>
      </c>
      <c r="Y124" s="689">
        <f>'HIPOTESIS '!Y150</f>
        <v>0</v>
      </c>
      <c r="Z124" s="689">
        <f>'HIPOTESIS '!Z150</f>
        <v>0</v>
      </c>
      <c r="AA124" s="689">
        <f>'HIPOTESIS '!AA150</f>
        <v>0</v>
      </c>
      <c r="AB124" s="689">
        <f>'HIPOTESIS '!AB150</f>
        <v>0</v>
      </c>
      <c r="AC124" s="689">
        <f>'HIPOTESIS '!AC150</f>
        <v>0</v>
      </c>
      <c r="AD124" s="689">
        <f>'HIPOTESIS '!AD150</f>
        <v>0</v>
      </c>
      <c r="AE124" s="689">
        <f>'HIPOTESIS '!AE150</f>
        <v>0</v>
      </c>
      <c r="AF124" s="689">
        <f>'HIPOTESIS '!AF150</f>
        <v>0</v>
      </c>
      <c r="AG124" s="689">
        <f>'HIPOTESIS '!AG150</f>
        <v>0</v>
      </c>
      <c r="AH124" s="689">
        <f>'HIPOTESIS '!AH150</f>
        <v>0</v>
      </c>
      <c r="AI124" s="689">
        <f>'HIPOTESIS '!AI150</f>
        <v>0</v>
      </c>
      <c r="AJ124" s="689">
        <f>'HIPOTESIS '!AJ150</f>
        <v>0</v>
      </c>
      <c r="AK124" s="689">
        <f>'HIPOTESIS '!AK150</f>
        <v>0</v>
      </c>
      <c r="AL124" s="689">
        <f>'HIPOTESIS '!AL150</f>
        <v>0</v>
      </c>
      <c r="AM124" s="689">
        <f>'HIPOTESIS '!AM150</f>
        <v>0</v>
      </c>
      <c r="AN124" s="689">
        <f>'HIPOTESIS '!AN150</f>
        <v>0</v>
      </c>
      <c r="AO124" s="689">
        <f>'HIPOTESIS '!AO150</f>
        <v>0</v>
      </c>
      <c r="AP124" s="689">
        <f>'HIPOTESIS '!AP150</f>
        <v>0</v>
      </c>
      <c r="AQ124" s="689">
        <f>'HIPOTESIS '!AQ150</f>
        <v>0</v>
      </c>
      <c r="AR124" s="689">
        <f>'HIPOTESIS '!AR150</f>
        <v>0</v>
      </c>
      <c r="AS124" s="689">
        <f>'HIPOTESIS '!AS150</f>
        <v>0</v>
      </c>
      <c r="AT124" s="689">
        <f>'HIPOTESIS '!AT150</f>
        <v>0</v>
      </c>
      <c r="AU124" s="689">
        <f>'HIPOTESIS '!AU150</f>
        <v>0</v>
      </c>
      <c r="AV124" s="689">
        <f>'HIPOTESIS '!AV150</f>
        <v>0</v>
      </c>
      <c r="AW124" s="689">
        <f>'HIPOTESIS '!AW150</f>
        <v>0</v>
      </c>
      <c r="AX124" s="689">
        <f>'HIPOTESIS '!AX150</f>
        <v>0</v>
      </c>
      <c r="AY124" s="689">
        <f>'HIPOTESIS '!AY150</f>
        <v>0</v>
      </c>
      <c r="AZ124" s="689">
        <f>'HIPOTESIS '!AZ150</f>
        <v>0</v>
      </c>
      <c r="BA124" s="689">
        <f>'HIPOTESIS '!BA150</f>
        <v>0</v>
      </c>
      <c r="BB124" s="689">
        <f>'HIPOTESIS '!BB150</f>
        <v>0</v>
      </c>
      <c r="BC124" s="689">
        <f>'HIPOTESIS '!BC150</f>
        <v>0</v>
      </c>
      <c r="BD124" s="689">
        <f>'HIPOTESIS '!BD150</f>
        <v>0</v>
      </c>
      <c r="BE124" s="689">
        <f>'HIPOTESIS '!BE150</f>
        <v>0</v>
      </c>
      <c r="BF124" s="689">
        <f>'HIPOTESIS '!BF150</f>
        <v>0</v>
      </c>
      <c r="BG124" s="689">
        <f>'HIPOTESIS '!BG150</f>
        <v>0</v>
      </c>
      <c r="BH124" s="689">
        <f>'HIPOTESIS '!BH150</f>
        <v>0</v>
      </c>
      <c r="BI124" s="689">
        <f>'HIPOTESIS '!BI150</f>
        <v>0</v>
      </c>
      <c r="BJ124" s="689">
        <f>'HIPOTESIS '!BJ150</f>
        <v>0</v>
      </c>
      <c r="BK124" s="692">
        <f>'HIPOTESIS '!BK150</f>
        <v>0</v>
      </c>
      <c r="BL124" s="138"/>
      <c r="BM124" s="138"/>
      <c r="BN124" s="138"/>
      <c r="BO124" s="138"/>
      <c r="BP124" s="138"/>
      <c r="BQ124" s="138"/>
      <c r="BR124" s="138"/>
      <c r="BS124" s="138"/>
      <c r="BT124" s="138"/>
      <c r="BU124" s="138"/>
      <c r="BV124" s="138"/>
      <c r="BW124" s="138"/>
      <c r="BX124" s="138"/>
      <c r="BY124" s="138"/>
      <c r="BZ124" s="138"/>
      <c r="CA124" s="138"/>
      <c r="CB124" s="138"/>
      <c r="CC124" s="138"/>
      <c r="CD124" s="138"/>
      <c r="CE124" s="138"/>
      <c r="CF124" s="138"/>
      <c r="CG124" s="138"/>
      <c r="CH124" s="138"/>
      <c r="CI124" s="138"/>
      <c r="CJ124" s="138"/>
      <c r="CK124" s="138"/>
      <c r="CL124" s="138"/>
      <c r="CM124" s="138"/>
      <c r="CN124" s="138"/>
      <c r="CO124" s="138"/>
      <c r="CP124" s="138"/>
      <c r="CQ124" s="138"/>
      <c r="CR124" s="138"/>
      <c r="CS124" s="138"/>
    </row>
    <row r="125" spans="1:97" x14ac:dyDescent="0.25">
      <c r="A125" s="138"/>
      <c r="B125" s="688" t="s">
        <v>385</v>
      </c>
      <c r="C125" s="689">
        <f>C124</f>
        <v>0</v>
      </c>
      <c r="D125" s="690">
        <f t="shared" ref="D125:O125" si="121">C125+D124</f>
        <v>0</v>
      </c>
      <c r="E125" s="690">
        <f t="shared" si="121"/>
        <v>0</v>
      </c>
      <c r="F125" s="690">
        <f t="shared" si="121"/>
        <v>0</v>
      </c>
      <c r="G125" s="690">
        <f t="shared" si="121"/>
        <v>0</v>
      </c>
      <c r="H125" s="690">
        <f t="shared" si="121"/>
        <v>0</v>
      </c>
      <c r="I125" s="690">
        <f t="shared" si="121"/>
        <v>0</v>
      </c>
      <c r="J125" s="690">
        <f t="shared" si="121"/>
        <v>0</v>
      </c>
      <c r="K125" s="690">
        <f t="shared" si="121"/>
        <v>0</v>
      </c>
      <c r="L125" s="690">
        <f t="shared" si="121"/>
        <v>0</v>
      </c>
      <c r="M125" s="690">
        <f t="shared" si="121"/>
        <v>0</v>
      </c>
      <c r="N125" s="690">
        <f t="shared" si="121"/>
        <v>0</v>
      </c>
      <c r="O125" s="690">
        <f t="shared" si="121"/>
        <v>0</v>
      </c>
      <c r="P125" s="690">
        <f>P124</f>
        <v>0</v>
      </c>
      <c r="Q125" s="690">
        <f t="shared" ref="Q125:AA125" si="122">P125+Q124</f>
        <v>0</v>
      </c>
      <c r="R125" s="690">
        <f t="shared" si="122"/>
        <v>0</v>
      </c>
      <c r="S125" s="690">
        <f t="shared" si="122"/>
        <v>0</v>
      </c>
      <c r="T125" s="690">
        <f t="shared" si="122"/>
        <v>0</v>
      </c>
      <c r="U125" s="690">
        <f t="shared" si="122"/>
        <v>0</v>
      </c>
      <c r="V125" s="690">
        <f t="shared" si="122"/>
        <v>0</v>
      </c>
      <c r="W125" s="690">
        <f t="shared" si="122"/>
        <v>0</v>
      </c>
      <c r="X125" s="690">
        <f t="shared" si="122"/>
        <v>0</v>
      </c>
      <c r="Y125" s="690">
        <f t="shared" si="122"/>
        <v>0</v>
      </c>
      <c r="Z125" s="690">
        <f t="shared" si="122"/>
        <v>0</v>
      </c>
      <c r="AA125" s="690">
        <f t="shared" si="122"/>
        <v>0</v>
      </c>
      <c r="AB125" s="690">
        <f>AB124</f>
        <v>0</v>
      </c>
      <c r="AC125" s="690">
        <f t="shared" ref="AC125:AM125" si="123">AB125+AC124</f>
        <v>0</v>
      </c>
      <c r="AD125" s="690">
        <f t="shared" si="123"/>
        <v>0</v>
      </c>
      <c r="AE125" s="690">
        <f t="shared" si="123"/>
        <v>0</v>
      </c>
      <c r="AF125" s="690">
        <f t="shared" si="123"/>
        <v>0</v>
      </c>
      <c r="AG125" s="690">
        <f t="shared" si="123"/>
        <v>0</v>
      </c>
      <c r="AH125" s="690">
        <f t="shared" si="123"/>
        <v>0</v>
      </c>
      <c r="AI125" s="690">
        <f t="shared" si="123"/>
        <v>0</v>
      </c>
      <c r="AJ125" s="690">
        <f t="shared" si="123"/>
        <v>0</v>
      </c>
      <c r="AK125" s="690">
        <f t="shared" si="123"/>
        <v>0</v>
      </c>
      <c r="AL125" s="690">
        <f t="shared" si="123"/>
        <v>0</v>
      </c>
      <c r="AM125" s="690">
        <f t="shared" si="123"/>
        <v>0</v>
      </c>
      <c r="AN125" s="690">
        <f>AN124</f>
        <v>0</v>
      </c>
      <c r="AO125" s="690">
        <f t="shared" ref="AO125:AY125" si="124">AN125+AO124</f>
        <v>0</v>
      </c>
      <c r="AP125" s="690">
        <f t="shared" si="124"/>
        <v>0</v>
      </c>
      <c r="AQ125" s="690">
        <f t="shared" si="124"/>
        <v>0</v>
      </c>
      <c r="AR125" s="690">
        <f t="shared" si="124"/>
        <v>0</v>
      </c>
      <c r="AS125" s="690">
        <f t="shared" si="124"/>
        <v>0</v>
      </c>
      <c r="AT125" s="690">
        <f t="shared" si="124"/>
        <v>0</v>
      </c>
      <c r="AU125" s="690">
        <f t="shared" si="124"/>
        <v>0</v>
      </c>
      <c r="AV125" s="690">
        <f t="shared" si="124"/>
        <v>0</v>
      </c>
      <c r="AW125" s="690">
        <f t="shared" si="124"/>
        <v>0</v>
      </c>
      <c r="AX125" s="690">
        <f t="shared" si="124"/>
        <v>0</v>
      </c>
      <c r="AY125" s="690">
        <f t="shared" si="124"/>
        <v>0</v>
      </c>
      <c r="AZ125" s="690">
        <f>AZ124</f>
        <v>0</v>
      </c>
      <c r="BA125" s="690">
        <f t="shared" ref="BA125:BK125" si="125">AZ125+BA124</f>
        <v>0</v>
      </c>
      <c r="BB125" s="690">
        <f t="shared" si="125"/>
        <v>0</v>
      </c>
      <c r="BC125" s="690">
        <f t="shared" si="125"/>
        <v>0</v>
      </c>
      <c r="BD125" s="690">
        <f t="shared" si="125"/>
        <v>0</v>
      </c>
      <c r="BE125" s="690">
        <f t="shared" si="125"/>
        <v>0</v>
      </c>
      <c r="BF125" s="690">
        <f t="shared" si="125"/>
        <v>0</v>
      </c>
      <c r="BG125" s="690">
        <f t="shared" si="125"/>
        <v>0</v>
      </c>
      <c r="BH125" s="690">
        <f t="shared" si="125"/>
        <v>0</v>
      </c>
      <c r="BI125" s="690">
        <f t="shared" si="125"/>
        <v>0</v>
      </c>
      <c r="BJ125" s="690">
        <f t="shared" si="125"/>
        <v>0</v>
      </c>
      <c r="BK125" s="691">
        <f t="shared" si="125"/>
        <v>0</v>
      </c>
      <c r="BL125" s="138"/>
      <c r="BM125" s="138"/>
      <c r="BN125" s="138"/>
      <c r="BO125" s="138"/>
      <c r="BP125" s="138"/>
      <c r="BQ125" s="138"/>
      <c r="BR125" s="138"/>
      <c r="BS125" s="138"/>
      <c r="BT125" s="138"/>
      <c r="BU125" s="138"/>
      <c r="BV125" s="138"/>
      <c r="BW125" s="138"/>
      <c r="BX125" s="138"/>
      <c r="BY125" s="138"/>
      <c r="BZ125" s="138"/>
      <c r="CA125" s="138"/>
      <c r="CB125" s="138"/>
      <c r="CC125" s="138"/>
      <c r="CD125" s="138"/>
      <c r="CE125" s="138"/>
      <c r="CF125" s="138"/>
      <c r="CG125" s="138"/>
      <c r="CH125" s="138"/>
      <c r="CI125" s="138"/>
      <c r="CJ125" s="138"/>
      <c r="CK125" s="138"/>
      <c r="CL125" s="138"/>
      <c r="CM125" s="138"/>
      <c r="CN125" s="138"/>
      <c r="CO125" s="138"/>
      <c r="CP125" s="138"/>
      <c r="CQ125" s="138"/>
      <c r="CR125" s="138"/>
      <c r="CS125" s="138"/>
    </row>
    <row r="126" spans="1:97" x14ac:dyDescent="0.25">
      <c r="A126" s="138"/>
      <c r="B126" s="688" t="s">
        <v>386</v>
      </c>
      <c r="C126" s="689">
        <f>'HIPOTESIS '!C157</f>
        <v>0</v>
      </c>
      <c r="D126" s="689">
        <f>'HIPOTESIS '!D157</f>
        <v>0</v>
      </c>
      <c r="E126" s="689">
        <f>'HIPOTESIS '!E157</f>
        <v>0</v>
      </c>
      <c r="F126" s="689">
        <f>'HIPOTESIS '!F157</f>
        <v>0</v>
      </c>
      <c r="G126" s="689">
        <f>'HIPOTESIS '!G157</f>
        <v>0</v>
      </c>
      <c r="H126" s="689">
        <f>'HIPOTESIS '!H157</f>
        <v>0</v>
      </c>
      <c r="I126" s="689">
        <f>'HIPOTESIS '!I157</f>
        <v>0</v>
      </c>
      <c r="J126" s="689">
        <f>'HIPOTESIS '!J157</f>
        <v>0</v>
      </c>
      <c r="K126" s="689">
        <f>'HIPOTESIS '!K157</f>
        <v>0</v>
      </c>
      <c r="L126" s="689">
        <f>'HIPOTESIS '!L157</f>
        <v>0</v>
      </c>
      <c r="M126" s="689">
        <f>'HIPOTESIS '!M157</f>
        <v>0</v>
      </c>
      <c r="N126" s="689">
        <f>'HIPOTESIS '!N157</f>
        <v>0</v>
      </c>
      <c r="O126" s="689">
        <f>'HIPOTESIS '!O157</f>
        <v>0</v>
      </c>
      <c r="P126" s="689">
        <f>'HIPOTESIS '!P157</f>
        <v>0</v>
      </c>
      <c r="Q126" s="689">
        <f>'HIPOTESIS '!Q157</f>
        <v>0</v>
      </c>
      <c r="R126" s="689">
        <f>'HIPOTESIS '!R157</f>
        <v>0</v>
      </c>
      <c r="S126" s="689">
        <f>'HIPOTESIS '!S157</f>
        <v>0</v>
      </c>
      <c r="T126" s="689">
        <f>'HIPOTESIS '!T157</f>
        <v>0</v>
      </c>
      <c r="U126" s="689">
        <f>'HIPOTESIS '!U157</f>
        <v>0</v>
      </c>
      <c r="V126" s="689">
        <f>'HIPOTESIS '!V157</f>
        <v>0</v>
      </c>
      <c r="W126" s="689">
        <f>'HIPOTESIS '!W157</f>
        <v>0</v>
      </c>
      <c r="X126" s="689">
        <f>'HIPOTESIS '!X157</f>
        <v>0</v>
      </c>
      <c r="Y126" s="689">
        <f>'HIPOTESIS '!Y157</f>
        <v>0</v>
      </c>
      <c r="Z126" s="689">
        <f>'HIPOTESIS '!Z157</f>
        <v>0</v>
      </c>
      <c r="AA126" s="689">
        <f>'HIPOTESIS '!AA157</f>
        <v>0</v>
      </c>
      <c r="AB126" s="689">
        <f>'HIPOTESIS '!AB157</f>
        <v>0</v>
      </c>
      <c r="AC126" s="689">
        <f>'HIPOTESIS '!AC157</f>
        <v>0</v>
      </c>
      <c r="AD126" s="689">
        <f>'HIPOTESIS '!AD157</f>
        <v>0</v>
      </c>
      <c r="AE126" s="689">
        <f>'HIPOTESIS '!AE157</f>
        <v>0</v>
      </c>
      <c r="AF126" s="689">
        <f>'HIPOTESIS '!AF157</f>
        <v>0</v>
      </c>
      <c r="AG126" s="689">
        <f>'HIPOTESIS '!AG157</f>
        <v>0</v>
      </c>
      <c r="AH126" s="689">
        <f>'HIPOTESIS '!AH157</f>
        <v>0</v>
      </c>
      <c r="AI126" s="689">
        <f>'HIPOTESIS '!AI157</f>
        <v>0</v>
      </c>
      <c r="AJ126" s="689">
        <f>'HIPOTESIS '!AJ157</f>
        <v>0</v>
      </c>
      <c r="AK126" s="689">
        <f>'HIPOTESIS '!AK157</f>
        <v>0</v>
      </c>
      <c r="AL126" s="689">
        <f>'HIPOTESIS '!AL157</f>
        <v>0</v>
      </c>
      <c r="AM126" s="689">
        <f>'HIPOTESIS '!AM157</f>
        <v>0</v>
      </c>
      <c r="AN126" s="689">
        <f>'HIPOTESIS '!AN157</f>
        <v>0</v>
      </c>
      <c r="AO126" s="689">
        <f>'HIPOTESIS '!AO157</f>
        <v>0</v>
      </c>
      <c r="AP126" s="689">
        <f>'HIPOTESIS '!AP157</f>
        <v>0</v>
      </c>
      <c r="AQ126" s="689">
        <f>'HIPOTESIS '!AQ157</f>
        <v>0</v>
      </c>
      <c r="AR126" s="689">
        <f>'HIPOTESIS '!AR157</f>
        <v>0</v>
      </c>
      <c r="AS126" s="689">
        <f>'HIPOTESIS '!AS157</f>
        <v>0</v>
      </c>
      <c r="AT126" s="689">
        <f>'HIPOTESIS '!AT157</f>
        <v>0</v>
      </c>
      <c r="AU126" s="689">
        <f>'HIPOTESIS '!AU157</f>
        <v>0</v>
      </c>
      <c r="AV126" s="689">
        <f>'HIPOTESIS '!AV157</f>
        <v>0</v>
      </c>
      <c r="AW126" s="689">
        <f>'HIPOTESIS '!AW157</f>
        <v>0</v>
      </c>
      <c r="AX126" s="689">
        <f>'HIPOTESIS '!AX157</f>
        <v>0</v>
      </c>
      <c r="AY126" s="689">
        <f>'HIPOTESIS '!AY157</f>
        <v>0</v>
      </c>
      <c r="AZ126" s="689">
        <f>'HIPOTESIS '!AZ157</f>
        <v>0</v>
      </c>
      <c r="BA126" s="689">
        <f>'HIPOTESIS '!BA157</f>
        <v>0</v>
      </c>
      <c r="BB126" s="689">
        <f>'HIPOTESIS '!BB157</f>
        <v>0</v>
      </c>
      <c r="BC126" s="689">
        <f>'HIPOTESIS '!BC157</f>
        <v>0</v>
      </c>
      <c r="BD126" s="689">
        <f>'HIPOTESIS '!BD157</f>
        <v>0</v>
      </c>
      <c r="BE126" s="689">
        <f>'HIPOTESIS '!BE157</f>
        <v>0</v>
      </c>
      <c r="BF126" s="689">
        <f>'HIPOTESIS '!BF157</f>
        <v>0</v>
      </c>
      <c r="BG126" s="689">
        <f>'HIPOTESIS '!BG157</f>
        <v>0</v>
      </c>
      <c r="BH126" s="689">
        <f>'HIPOTESIS '!BH157</f>
        <v>0</v>
      </c>
      <c r="BI126" s="689">
        <f>'HIPOTESIS '!BI157</f>
        <v>0</v>
      </c>
      <c r="BJ126" s="689">
        <f>'HIPOTESIS '!BJ157</f>
        <v>0</v>
      </c>
      <c r="BK126" s="692">
        <f>'HIPOTESIS '!BK157</f>
        <v>0</v>
      </c>
      <c r="BL126" s="138"/>
      <c r="BM126" s="138"/>
      <c r="BN126" s="138"/>
      <c r="BO126" s="138"/>
      <c r="BP126" s="138"/>
      <c r="BQ126" s="138"/>
      <c r="BR126" s="138"/>
      <c r="BS126" s="138"/>
      <c r="BT126" s="138"/>
      <c r="BU126" s="138"/>
      <c r="BV126" s="138"/>
      <c r="BW126" s="138"/>
      <c r="BX126" s="138"/>
      <c r="BY126" s="138"/>
      <c r="BZ126" s="138"/>
      <c r="CA126" s="138"/>
      <c r="CB126" s="138"/>
      <c r="CC126" s="138"/>
      <c r="CD126" s="138"/>
      <c r="CE126" s="138"/>
      <c r="CF126" s="138"/>
      <c r="CG126" s="138"/>
      <c r="CH126" s="138"/>
      <c r="CI126" s="138"/>
      <c r="CJ126" s="138"/>
      <c r="CK126" s="138"/>
      <c r="CL126" s="138"/>
      <c r="CM126" s="138"/>
      <c r="CN126" s="138"/>
      <c r="CO126" s="138"/>
      <c r="CP126" s="138"/>
      <c r="CQ126" s="138"/>
      <c r="CR126" s="138"/>
      <c r="CS126" s="138"/>
    </row>
    <row r="127" spans="1:97" x14ac:dyDescent="0.25">
      <c r="A127" s="138"/>
      <c r="B127" s="693" t="s">
        <v>387</v>
      </c>
      <c r="C127" s="694">
        <f>C126</f>
        <v>0</v>
      </c>
      <c r="D127" s="695">
        <f t="shared" ref="D127:O127" si="126">C127+D126</f>
        <v>0</v>
      </c>
      <c r="E127" s="695">
        <f t="shared" si="126"/>
        <v>0</v>
      </c>
      <c r="F127" s="695">
        <f t="shared" si="126"/>
        <v>0</v>
      </c>
      <c r="G127" s="695">
        <f t="shared" si="126"/>
        <v>0</v>
      </c>
      <c r="H127" s="695">
        <f t="shared" si="126"/>
        <v>0</v>
      </c>
      <c r="I127" s="695">
        <f t="shared" si="126"/>
        <v>0</v>
      </c>
      <c r="J127" s="695">
        <f t="shared" si="126"/>
        <v>0</v>
      </c>
      <c r="K127" s="695">
        <f t="shared" si="126"/>
        <v>0</v>
      </c>
      <c r="L127" s="695">
        <f t="shared" si="126"/>
        <v>0</v>
      </c>
      <c r="M127" s="695">
        <f t="shared" si="126"/>
        <v>0</v>
      </c>
      <c r="N127" s="695">
        <f t="shared" si="126"/>
        <v>0</v>
      </c>
      <c r="O127" s="695">
        <f t="shared" si="126"/>
        <v>0</v>
      </c>
      <c r="P127" s="695">
        <f>P126</f>
        <v>0</v>
      </c>
      <c r="Q127" s="695">
        <f t="shared" ref="Q127:AA127" si="127">P127+Q126</f>
        <v>0</v>
      </c>
      <c r="R127" s="695">
        <f t="shared" si="127"/>
        <v>0</v>
      </c>
      <c r="S127" s="695">
        <f t="shared" si="127"/>
        <v>0</v>
      </c>
      <c r="T127" s="695">
        <f t="shared" si="127"/>
        <v>0</v>
      </c>
      <c r="U127" s="695">
        <f t="shared" si="127"/>
        <v>0</v>
      </c>
      <c r="V127" s="695">
        <f t="shared" si="127"/>
        <v>0</v>
      </c>
      <c r="W127" s="695">
        <f t="shared" si="127"/>
        <v>0</v>
      </c>
      <c r="X127" s="695">
        <f t="shared" si="127"/>
        <v>0</v>
      </c>
      <c r="Y127" s="695">
        <f t="shared" si="127"/>
        <v>0</v>
      </c>
      <c r="Z127" s="695">
        <f t="shared" si="127"/>
        <v>0</v>
      </c>
      <c r="AA127" s="695">
        <f t="shared" si="127"/>
        <v>0</v>
      </c>
      <c r="AB127" s="695">
        <f>AB126</f>
        <v>0</v>
      </c>
      <c r="AC127" s="695">
        <f t="shared" ref="AC127:AM127" si="128">AB127+AC126</f>
        <v>0</v>
      </c>
      <c r="AD127" s="695">
        <f t="shared" si="128"/>
        <v>0</v>
      </c>
      <c r="AE127" s="695">
        <f t="shared" si="128"/>
        <v>0</v>
      </c>
      <c r="AF127" s="695">
        <f t="shared" si="128"/>
        <v>0</v>
      </c>
      <c r="AG127" s="695">
        <f t="shared" si="128"/>
        <v>0</v>
      </c>
      <c r="AH127" s="695">
        <f t="shared" si="128"/>
        <v>0</v>
      </c>
      <c r="AI127" s="695">
        <f t="shared" si="128"/>
        <v>0</v>
      </c>
      <c r="AJ127" s="695">
        <f t="shared" si="128"/>
        <v>0</v>
      </c>
      <c r="AK127" s="695">
        <f t="shared" si="128"/>
        <v>0</v>
      </c>
      <c r="AL127" s="695">
        <f t="shared" si="128"/>
        <v>0</v>
      </c>
      <c r="AM127" s="695">
        <f t="shared" si="128"/>
        <v>0</v>
      </c>
      <c r="AN127" s="695">
        <f>AN126</f>
        <v>0</v>
      </c>
      <c r="AO127" s="695">
        <f t="shared" ref="AO127:AY127" si="129">AN127+AO126</f>
        <v>0</v>
      </c>
      <c r="AP127" s="695">
        <f t="shared" si="129"/>
        <v>0</v>
      </c>
      <c r="AQ127" s="695">
        <f t="shared" si="129"/>
        <v>0</v>
      </c>
      <c r="AR127" s="695">
        <f t="shared" si="129"/>
        <v>0</v>
      </c>
      <c r="AS127" s="695">
        <f t="shared" si="129"/>
        <v>0</v>
      </c>
      <c r="AT127" s="695">
        <f t="shared" si="129"/>
        <v>0</v>
      </c>
      <c r="AU127" s="695">
        <f t="shared" si="129"/>
        <v>0</v>
      </c>
      <c r="AV127" s="695">
        <f t="shared" si="129"/>
        <v>0</v>
      </c>
      <c r="AW127" s="695">
        <f t="shared" si="129"/>
        <v>0</v>
      </c>
      <c r="AX127" s="695">
        <f t="shared" si="129"/>
        <v>0</v>
      </c>
      <c r="AY127" s="695">
        <f t="shared" si="129"/>
        <v>0</v>
      </c>
      <c r="AZ127" s="695">
        <f>AZ126</f>
        <v>0</v>
      </c>
      <c r="BA127" s="695">
        <f t="shared" ref="BA127:BK127" si="130">AZ127+BA126</f>
        <v>0</v>
      </c>
      <c r="BB127" s="695">
        <f t="shared" si="130"/>
        <v>0</v>
      </c>
      <c r="BC127" s="695">
        <f t="shared" si="130"/>
        <v>0</v>
      </c>
      <c r="BD127" s="695">
        <f t="shared" si="130"/>
        <v>0</v>
      </c>
      <c r="BE127" s="695">
        <f t="shared" si="130"/>
        <v>0</v>
      </c>
      <c r="BF127" s="695">
        <f t="shared" si="130"/>
        <v>0</v>
      </c>
      <c r="BG127" s="695">
        <f t="shared" si="130"/>
        <v>0</v>
      </c>
      <c r="BH127" s="695">
        <f t="shared" si="130"/>
        <v>0</v>
      </c>
      <c r="BI127" s="695">
        <f t="shared" si="130"/>
        <v>0</v>
      </c>
      <c r="BJ127" s="695">
        <f t="shared" si="130"/>
        <v>0</v>
      </c>
      <c r="BK127" s="696">
        <f t="shared" si="130"/>
        <v>0</v>
      </c>
      <c r="BL127" s="138"/>
      <c r="BM127" s="138"/>
      <c r="BN127" s="138"/>
      <c r="BO127" s="138"/>
      <c r="BP127" s="138"/>
      <c r="BQ127" s="138"/>
      <c r="BR127" s="138"/>
      <c r="BS127" s="138"/>
      <c r="BT127" s="138"/>
      <c r="BU127" s="138"/>
      <c r="BV127" s="138"/>
      <c r="BW127" s="138"/>
      <c r="BX127" s="138"/>
      <c r="BY127" s="138"/>
      <c r="BZ127" s="138"/>
      <c r="CA127" s="138"/>
      <c r="CB127" s="138"/>
      <c r="CC127" s="138"/>
      <c r="CD127" s="138"/>
      <c r="CE127" s="138"/>
      <c r="CF127" s="138"/>
      <c r="CG127" s="138"/>
      <c r="CH127" s="138"/>
      <c r="CI127" s="138"/>
      <c r="CJ127" s="138"/>
      <c r="CK127" s="138"/>
      <c r="CL127" s="138"/>
      <c r="CM127" s="138"/>
      <c r="CN127" s="138"/>
      <c r="CO127" s="138"/>
      <c r="CP127" s="138"/>
      <c r="CQ127" s="138"/>
      <c r="CR127" s="138"/>
      <c r="CS127" s="138"/>
    </row>
    <row r="128" spans="1:97" x14ac:dyDescent="0.25">
      <c r="A128" s="138"/>
      <c r="B128" s="697" t="s">
        <v>388</v>
      </c>
      <c r="C128" s="689">
        <f t="shared" ref="C128:AH128" si="131">C122+C124+C126</f>
        <v>0</v>
      </c>
      <c r="D128" s="690">
        <f t="shared" si="131"/>
        <v>0</v>
      </c>
      <c r="E128" s="690">
        <f t="shared" si="131"/>
        <v>0</v>
      </c>
      <c r="F128" s="690">
        <f t="shared" si="131"/>
        <v>0</v>
      </c>
      <c r="G128" s="690">
        <f t="shared" si="131"/>
        <v>0</v>
      </c>
      <c r="H128" s="690">
        <f t="shared" si="131"/>
        <v>0</v>
      </c>
      <c r="I128" s="690">
        <f t="shared" si="131"/>
        <v>0</v>
      </c>
      <c r="J128" s="690">
        <f t="shared" si="131"/>
        <v>0</v>
      </c>
      <c r="K128" s="690">
        <f t="shared" si="131"/>
        <v>0</v>
      </c>
      <c r="L128" s="690">
        <f t="shared" si="131"/>
        <v>0</v>
      </c>
      <c r="M128" s="690">
        <f t="shared" si="131"/>
        <v>0</v>
      </c>
      <c r="N128" s="690">
        <f t="shared" si="131"/>
        <v>0</v>
      </c>
      <c r="O128" s="690">
        <f t="shared" si="131"/>
        <v>0</v>
      </c>
      <c r="P128" s="690">
        <f t="shared" si="131"/>
        <v>0</v>
      </c>
      <c r="Q128" s="690">
        <f t="shared" si="131"/>
        <v>0</v>
      </c>
      <c r="R128" s="690">
        <f t="shared" si="131"/>
        <v>0</v>
      </c>
      <c r="S128" s="690">
        <f t="shared" si="131"/>
        <v>0</v>
      </c>
      <c r="T128" s="690">
        <f t="shared" si="131"/>
        <v>0</v>
      </c>
      <c r="U128" s="690">
        <f t="shared" si="131"/>
        <v>0</v>
      </c>
      <c r="V128" s="690">
        <f t="shared" si="131"/>
        <v>0</v>
      </c>
      <c r="W128" s="690">
        <f t="shared" si="131"/>
        <v>0</v>
      </c>
      <c r="X128" s="690">
        <f t="shared" si="131"/>
        <v>0</v>
      </c>
      <c r="Y128" s="690">
        <f t="shared" si="131"/>
        <v>0</v>
      </c>
      <c r="Z128" s="690">
        <f t="shared" si="131"/>
        <v>0</v>
      </c>
      <c r="AA128" s="690">
        <f t="shared" si="131"/>
        <v>0</v>
      </c>
      <c r="AB128" s="690">
        <f t="shared" si="131"/>
        <v>0</v>
      </c>
      <c r="AC128" s="690">
        <f t="shared" si="131"/>
        <v>0</v>
      </c>
      <c r="AD128" s="690">
        <f t="shared" si="131"/>
        <v>0</v>
      </c>
      <c r="AE128" s="690">
        <f t="shared" si="131"/>
        <v>0</v>
      </c>
      <c r="AF128" s="690">
        <f t="shared" si="131"/>
        <v>0</v>
      </c>
      <c r="AG128" s="690">
        <f t="shared" si="131"/>
        <v>0</v>
      </c>
      <c r="AH128" s="690">
        <f t="shared" si="131"/>
        <v>0</v>
      </c>
      <c r="AI128" s="690">
        <f t="shared" ref="AI128:BK128" si="132">AI122+AI124+AI126</f>
        <v>0</v>
      </c>
      <c r="AJ128" s="690">
        <f t="shared" si="132"/>
        <v>0</v>
      </c>
      <c r="AK128" s="690">
        <f t="shared" si="132"/>
        <v>0</v>
      </c>
      <c r="AL128" s="690">
        <f t="shared" si="132"/>
        <v>0</v>
      </c>
      <c r="AM128" s="690">
        <f t="shared" si="132"/>
        <v>0</v>
      </c>
      <c r="AN128" s="690">
        <f t="shared" si="132"/>
        <v>0</v>
      </c>
      <c r="AO128" s="690">
        <f t="shared" si="132"/>
        <v>0</v>
      </c>
      <c r="AP128" s="690">
        <f t="shared" si="132"/>
        <v>0</v>
      </c>
      <c r="AQ128" s="690">
        <f t="shared" si="132"/>
        <v>0</v>
      </c>
      <c r="AR128" s="690">
        <f t="shared" si="132"/>
        <v>0</v>
      </c>
      <c r="AS128" s="690">
        <f t="shared" si="132"/>
        <v>0</v>
      </c>
      <c r="AT128" s="690">
        <f t="shared" si="132"/>
        <v>0</v>
      </c>
      <c r="AU128" s="690">
        <f t="shared" si="132"/>
        <v>0</v>
      </c>
      <c r="AV128" s="690">
        <f t="shared" si="132"/>
        <v>0</v>
      </c>
      <c r="AW128" s="690">
        <f t="shared" si="132"/>
        <v>0</v>
      </c>
      <c r="AX128" s="690">
        <f t="shared" si="132"/>
        <v>0</v>
      </c>
      <c r="AY128" s="690">
        <f t="shared" si="132"/>
        <v>0</v>
      </c>
      <c r="AZ128" s="690">
        <f t="shared" si="132"/>
        <v>0</v>
      </c>
      <c r="BA128" s="690">
        <f t="shared" si="132"/>
        <v>0</v>
      </c>
      <c r="BB128" s="690">
        <f t="shared" si="132"/>
        <v>0</v>
      </c>
      <c r="BC128" s="690">
        <f t="shared" si="132"/>
        <v>0</v>
      </c>
      <c r="BD128" s="690">
        <f t="shared" si="132"/>
        <v>0</v>
      </c>
      <c r="BE128" s="690">
        <f t="shared" si="132"/>
        <v>0</v>
      </c>
      <c r="BF128" s="690">
        <f t="shared" si="132"/>
        <v>0</v>
      </c>
      <c r="BG128" s="690">
        <f t="shared" si="132"/>
        <v>0</v>
      </c>
      <c r="BH128" s="690">
        <f t="shared" si="132"/>
        <v>0</v>
      </c>
      <c r="BI128" s="690">
        <f t="shared" si="132"/>
        <v>0</v>
      </c>
      <c r="BJ128" s="690">
        <f t="shared" si="132"/>
        <v>0</v>
      </c>
      <c r="BK128" s="691">
        <f t="shared" si="132"/>
        <v>0</v>
      </c>
      <c r="BL128" s="138"/>
      <c r="BM128" s="138"/>
      <c r="BN128" s="138"/>
      <c r="BO128" s="138"/>
      <c r="BP128" s="138"/>
      <c r="BQ128" s="138"/>
      <c r="BR128" s="138"/>
      <c r="BS128" s="138"/>
      <c r="BT128" s="138"/>
      <c r="BU128" s="138"/>
      <c r="BV128" s="138"/>
      <c r="BW128" s="138"/>
      <c r="BX128" s="138"/>
      <c r="BY128" s="138"/>
      <c r="BZ128" s="138"/>
      <c r="CA128" s="138"/>
      <c r="CB128" s="138"/>
      <c r="CC128" s="138"/>
      <c r="CD128" s="138"/>
      <c r="CE128" s="138"/>
      <c r="CF128" s="138"/>
      <c r="CG128" s="138"/>
      <c r="CH128" s="138"/>
      <c r="CI128" s="138"/>
      <c r="CJ128" s="138"/>
      <c r="CK128" s="138"/>
      <c r="CL128" s="138"/>
      <c r="CM128" s="138"/>
      <c r="CN128" s="138"/>
      <c r="CO128" s="138"/>
      <c r="CP128" s="138"/>
      <c r="CQ128" s="138"/>
      <c r="CR128" s="138"/>
      <c r="CS128" s="138"/>
    </row>
    <row r="129" spans="1:97" s="46" customFormat="1" x14ac:dyDescent="0.25">
      <c r="A129" s="138"/>
      <c r="B129" s="698" t="s">
        <v>389</v>
      </c>
      <c r="C129" s="699">
        <f t="shared" ref="C129:AH129" si="133">C123+C125+C127</f>
        <v>0</v>
      </c>
      <c r="D129" s="700">
        <f t="shared" si="133"/>
        <v>0</v>
      </c>
      <c r="E129" s="700">
        <f t="shared" si="133"/>
        <v>0</v>
      </c>
      <c r="F129" s="700">
        <f t="shared" si="133"/>
        <v>0</v>
      </c>
      <c r="G129" s="700">
        <f t="shared" si="133"/>
        <v>0</v>
      </c>
      <c r="H129" s="700">
        <f t="shared" si="133"/>
        <v>0</v>
      </c>
      <c r="I129" s="700">
        <f t="shared" si="133"/>
        <v>0</v>
      </c>
      <c r="J129" s="700">
        <f t="shared" si="133"/>
        <v>0</v>
      </c>
      <c r="K129" s="700">
        <f t="shared" si="133"/>
        <v>0</v>
      </c>
      <c r="L129" s="700">
        <f t="shared" si="133"/>
        <v>0</v>
      </c>
      <c r="M129" s="700">
        <f t="shared" si="133"/>
        <v>0</v>
      </c>
      <c r="N129" s="700">
        <f t="shared" si="133"/>
        <v>0</v>
      </c>
      <c r="O129" s="700">
        <f t="shared" si="133"/>
        <v>0</v>
      </c>
      <c r="P129" s="700">
        <f t="shared" si="133"/>
        <v>0</v>
      </c>
      <c r="Q129" s="700">
        <f t="shared" si="133"/>
        <v>0</v>
      </c>
      <c r="R129" s="700">
        <f t="shared" si="133"/>
        <v>0</v>
      </c>
      <c r="S129" s="700">
        <f t="shared" si="133"/>
        <v>0</v>
      </c>
      <c r="T129" s="700">
        <f t="shared" si="133"/>
        <v>0</v>
      </c>
      <c r="U129" s="700">
        <f t="shared" si="133"/>
        <v>0</v>
      </c>
      <c r="V129" s="700">
        <f t="shared" si="133"/>
        <v>0</v>
      </c>
      <c r="W129" s="700">
        <f t="shared" si="133"/>
        <v>0</v>
      </c>
      <c r="X129" s="700">
        <f t="shared" si="133"/>
        <v>0</v>
      </c>
      <c r="Y129" s="700">
        <f t="shared" si="133"/>
        <v>0</v>
      </c>
      <c r="Z129" s="700">
        <f t="shared" si="133"/>
        <v>0</v>
      </c>
      <c r="AA129" s="700">
        <f t="shared" si="133"/>
        <v>0</v>
      </c>
      <c r="AB129" s="700">
        <f t="shared" si="133"/>
        <v>0</v>
      </c>
      <c r="AC129" s="700">
        <f t="shared" si="133"/>
        <v>0</v>
      </c>
      <c r="AD129" s="700">
        <f t="shared" si="133"/>
        <v>0</v>
      </c>
      <c r="AE129" s="700">
        <f t="shared" si="133"/>
        <v>0</v>
      </c>
      <c r="AF129" s="700">
        <f t="shared" si="133"/>
        <v>0</v>
      </c>
      <c r="AG129" s="700">
        <f t="shared" si="133"/>
        <v>0</v>
      </c>
      <c r="AH129" s="700">
        <f t="shared" si="133"/>
        <v>0</v>
      </c>
      <c r="AI129" s="700">
        <f t="shared" ref="AI129:BK129" si="134">AI123+AI125+AI127</f>
        <v>0</v>
      </c>
      <c r="AJ129" s="700">
        <f t="shared" si="134"/>
        <v>0</v>
      </c>
      <c r="AK129" s="700">
        <f t="shared" si="134"/>
        <v>0</v>
      </c>
      <c r="AL129" s="700">
        <f t="shared" si="134"/>
        <v>0</v>
      </c>
      <c r="AM129" s="700">
        <f t="shared" si="134"/>
        <v>0</v>
      </c>
      <c r="AN129" s="700">
        <f t="shared" si="134"/>
        <v>0</v>
      </c>
      <c r="AO129" s="700">
        <f t="shared" si="134"/>
        <v>0</v>
      </c>
      <c r="AP129" s="700">
        <f t="shared" si="134"/>
        <v>0</v>
      </c>
      <c r="AQ129" s="700">
        <f t="shared" si="134"/>
        <v>0</v>
      </c>
      <c r="AR129" s="700">
        <f t="shared" si="134"/>
        <v>0</v>
      </c>
      <c r="AS129" s="700">
        <f t="shared" si="134"/>
        <v>0</v>
      </c>
      <c r="AT129" s="700">
        <f t="shared" si="134"/>
        <v>0</v>
      </c>
      <c r="AU129" s="700">
        <f t="shared" si="134"/>
        <v>0</v>
      </c>
      <c r="AV129" s="700">
        <f t="shared" si="134"/>
        <v>0</v>
      </c>
      <c r="AW129" s="700">
        <f t="shared" si="134"/>
        <v>0</v>
      </c>
      <c r="AX129" s="700">
        <f t="shared" si="134"/>
        <v>0</v>
      </c>
      <c r="AY129" s="700">
        <f t="shared" si="134"/>
        <v>0</v>
      </c>
      <c r="AZ129" s="700">
        <f t="shared" si="134"/>
        <v>0</v>
      </c>
      <c r="BA129" s="700">
        <f t="shared" si="134"/>
        <v>0</v>
      </c>
      <c r="BB129" s="700">
        <f t="shared" si="134"/>
        <v>0</v>
      </c>
      <c r="BC129" s="700">
        <f t="shared" si="134"/>
        <v>0</v>
      </c>
      <c r="BD129" s="700">
        <f t="shared" si="134"/>
        <v>0</v>
      </c>
      <c r="BE129" s="700">
        <f t="shared" si="134"/>
        <v>0</v>
      </c>
      <c r="BF129" s="700">
        <f t="shared" si="134"/>
        <v>0</v>
      </c>
      <c r="BG129" s="700">
        <f t="shared" si="134"/>
        <v>0</v>
      </c>
      <c r="BH129" s="700">
        <f t="shared" si="134"/>
        <v>0</v>
      </c>
      <c r="BI129" s="700">
        <f t="shared" si="134"/>
        <v>0</v>
      </c>
      <c r="BJ129" s="700">
        <f t="shared" si="134"/>
        <v>0</v>
      </c>
      <c r="BK129" s="701">
        <f t="shared" si="134"/>
        <v>0</v>
      </c>
      <c r="BL129" s="138"/>
      <c r="BM129" s="138"/>
      <c r="BN129" s="138"/>
      <c r="BO129" s="138"/>
      <c r="BP129" s="138"/>
      <c r="BQ129" s="138"/>
      <c r="BR129" s="138"/>
      <c r="BS129" s="138"/>
      <c r="BT129" s="138"/>
      <c r="BU129" s="138"/>
      <c r="BV129" s="138"/>
      <c r="BW129" s="138"/>
      <c r="BX129" s="138"/>
      <c r="BY129" s="138"/>
      <c r="BZ129" s="138"/>
      <c r="CA129" s="138"/>
      <c r="CB129" s="138"/>
      <c r="CC129" s="138"/>
      <c r="CD129" s="138"/>
      <c r="CE129" s="138"/>
      <c r="CF129" s="138"/>
      <c r="CG129" s="138"/>
      <c r="CH129" s="138"/>
      <c r="CI129" s="138"/>
      <c r="CJ129" s="138"/>
      <c r="CK129" s="138"/>
      <c r="CL129" s="138"/>
      <c r="CM129" s="138"/>
      <c r="CN129" s="138"/>
      <c r="CO129" s="138"/>
      <c r="CP129" s="138"/>
      <c r="CQ129" s="138"/>
      <c r="CR129" s="138"/>
      <c r="CS129" s="138"/>
    </row>
    <row r="130" spans="1:97" s="46" customFormat="1" x14ac:dyDescent="0.25">
      <c r="A130" s="138"/>
      <c r="B130" s="702" t="s">
        <v>390</v>
      </c>
      <c r="C130" s="703">
        <f>C129</f>
        <v>0</v>
      </c>
      <c r="D130" s="703">
        <f>C130+D129</f>
        <v>0</v>
      </c>
      <c r="E130" s="703">
        <f t="shared" ref="E130:AJ130" si="135">D130+E128</f>
        <v>0</v>
      </c>
      <c r="F130" s="703">
        <f t="shared" si="135"/>
        <v>0</v>
      </c>
      <c r="G130" s="703">
        <f t="shared" si="135"/>
        <v>0</v>
      </c>
      <c r="H130" s="703">
        <f t="shared" si="135"/>
        <v>0</v>
      </c>
      <c r="I130" s="703">
        <f t="shared" si="135"/>
        <v>0</v>
      </c>
      <c r="J130" s="703">
        <f t="shared" si="135"/>
        <v>0</v>
      </c>
      <c r="K130" s="703">
        <f t="shared" si="135"/>
        <v>0</v>
      </c>
      <c r="L130" s="703">
        <f t="shared" si="135"/>
        <v>0</v>
      </c>
      <c r="M130" s="703">
        <f t="shared" si="135"/>
        <v>0</v>
      </c>
      <c r="N130" s="703">
        <f t="shared" si="135"/>
        <v>0</v>
      </c>
      <c r="O130" s="703">
        <f t="shared" si="135"/>
        <v>0</v>
      </c>
      <c r="P130" s="703">
        <f t="shared" si="135"/>
        <v>0</v>
      </c>
      <c r="Q130" s="703">
        <f t="shared" si="135"/>
        <v>0</v>
      </c>
      <c r="R130" s="703">
        <f t="shared" si="135"/>
        <v>0</v>
      </c>
      <c r="S130" s="703">
        <f t="shared" si="135"/>
        <v>0</v>
      </c>
      <c r="T130" s="703">
        <f t="shared" si="135"/>
        <v>0</v>
      </c>
      <c r="U130" s="703">
        <f t="shared" si="135"/>
        <v>0</v>
      </c>
      <c r="V130" s="703">
        <f t="shared" si="135"/>
        <v>0</v>
      </c>
      <c r="W130" s="703">
        <f t="shared" si="135"/>
        <v>0</v>
      </c>
      <c r="X130" s="703">
        <f t="shared" si="135"/>
        <v>0</v>
      </c>
      <c r="Y130" s="703">
        <f t="shared" si="135"/>
        <v>0</v>
      </c>
      <c r="Z130" s="703">
        <f t="shared" si="135"/>
        <v>0</v>
      </c>
      <c r="AA130" s="703">
        <f t="shared" si="135"/>
        <v>0</v>
      </c>
      <c r="AB130" s="703">
        <f t="shared" si="135"/>
        <v>0</v>
      </c>
      <c r="AC130" s="703">
        <f t="shared" si="135"/>
        <v>0</v>
      </c>
      <c r="AD130" s="703">
        <f t="shared" si="135"/>
        <v>0</v>
      </c>
      <c r="AE130" s="703">
        <f t="shared" si="135"/>
        <v>0</v>
      </c>
      <c r="AF130" s="703">
        <f t="shared" si="135"/>
        <v>0</v>
      </c>
      <c r="AG130" s="703">
        <f t="shared" si="135"/>
        <v>0</v>
      </c>
      <c r="AH130" s="703">
        <f t="shared" si="135"/>
        <v>0</v>
      </c>
      <c r="AI130" s="703">
        <f t="shared" si="135"/>
        <v>0</v>
      </c>
      <c r="AJ130" s="703">
        <f t="shared" si="135"/>
        <v>0</v>
      </c>
      <c r="AK130" s="703">
        <f t="shared" ref="AK130:BK130" si="136">AJ130+AK128</f>
        <v>0</v>
      </c>
      <c r="AL130" s="703">
        <f t="shared" si="136"/>
        <v>0</v>
      </c>
      <c r="AM130" s="703">
        <f t="shared" si="136"/>
        <v>0</v>
      </c>
      <c r="AN130" s="703">
        <f t="shared" si="136"/>
        <v>0</v>
      </c>
      <c r="AO130" s="703">
        <f t="shared" si="136"/>
        <v>0</v>
      </c>
      <c r="AP130" s="703">
        <f t="shared" si="136"/>
        <v>0</v>
      </c>
      <c r="AQ130" s="703">
        <f t="shared" si="136"/>
        <v>0</v>
      </c>
      <c r="AR130" s="703">
        <f t="shared" si="136"/>
        <v>0</v>
      </c>
      <c r="AS130" s="703">
        <f t="shared" si="136"/>
        <v>0</v>
      </c>
      <c r="AT130" s="703">
        <f t="shared" si="136"/>
        <v>0</v>
      </c>
      <c r="AU130" s="703">
        <f t="shared" si="136"/>
        <v>0</v>
      </c>
      <c r="AV130" s="703">
        <f t="shared" si="136"/>
        <v>0</v>
      </c>
      <c r="AW130" s="703">
        <f t="shared" si="136"/>
        <v>0</v>
      </c>
      <c r="AX130" s="703">
        <f t="shared" si="136"/>
        <v>0</v>
      </c>
      <c r="AY130" s="703">
        <f t="shared" si="136"/>
        <v>0</v>
      </c>
      <c r="AZ130" s="703">
        <f t="shared" si="136"/>
        <v>0</v>
      </c>
      <c r="BA130" s="703">
        <f t="shared" si="136"/>
        <v>0</v>
      </c>
      <c r="BB130" s="703">
        <f t="shared" si="136"/>
        <v>0</v>
      </c>
      <c r="BC130" s="703">
        <f t="shared" si="136"/>
        <v>0</v>
      </c>
      <c r="BD130" s="703">
        <f t="shared" si="136"/>
        <v>0</v>
      </c>
      <c r="BE130" s="703">
        <f t="shared" si="136"/>
        <v>0</v>
      </c>
      <c r="BF130" s="703">
        <f t="shared" si="136"/>
        <v>0</v>
      </c>
      <c r="BG130" s="703">
        <f t="shared" si="136"/>
        <v>0</v>
      </c>
      <c r="BH130" s="703">
        <f t="shared" si="136"/>
        <v>0</v>
      </c>
      <c r="BI130" s="703">
        <f t="shared" si="136"/>
        <v>0</v>
      </c>
      <c r="BJ130" s="703">
        <f t="shared" si="136"/>
        <v>0</v>
      </c>
      <c r="BK130" s="703">
        <f t="shared" si="136"/>
        <v>0</v>
      </c>
      <c r="BL130" s="138"/>
      <c r="BM130" s="138"/>
      <c r="BN130" s="138"/>
      <c r="BO130" s="138"/>
      <c r="BP130" s="138"/>
      <c r="BQ130" s="138"/>
      <c r="BR130" s="138"/>
      <c r="BS130" s="138"/>
      <c r="BT130" s="138"/>
      <c r="BU130" s="138"/>
      <c r="BV130" s="138"/>
      <c r="BW130" s="138"/>
      <c r="BX130" s="138"/>
      <c r="BY130" s="138"/>
      <c r="BZ130" s="138"/>
      <c r="CA130" s="138"/>
      <c r="CB130" s="138"/>
      <c r="CC130" s="138"/>
      <c r="CD130" s="138"/>
      <c r="CE130" s="138"/>
      <c r="CF130" s="138"/>
      <c r="CG130" s="138"/>
      <c r="CH130" s="138"/>
      <c r="CI130" s="138"/>
      <c r="CJ130" s="138"/>
      <c r="CK130" s="138"/>
      <c r="CL130" s="138"/>
      <c r="CM130" s="138"/>
      <c r="CN130" s="138"/>
      <c r="CO130" s="138"/>
      <c r="CP130" s="138"/>
      <c r="CQ130" s="138"/>
      <c r="CR130" s="138"/>
      <c r="CS130" s="138"/>
    </row>
    <row r="131" spans="1:97" x14ac:dyDescent="0.25">
      <c r="A131" s="138"/>
      <c r="B131" s="685" t="s">
        <v>293</v>
      </c>
      <c r="C131" s="686">
        <f>'HIPOTESIS '!C146</f>
        <v>0</v>
      </c>
      <c r="D131" s="686">
        <f>'HIPOTESIS '!D146</f>
        <v>0</v>
      </c>
      <c r="E131" s="686">
        <f>'HIPOTESIS '!E146</f>
        <v>0</v>
      </c>
      <c r="F131" s="686">
        <f>'HIPOTESIS '!F146</f>
        <v>0</v>
      </c>
      <c r="G131" s="686">
        <f>'HIPOTESIS '!G146</f>
        <v>0</v>
      </c>
      <c r="H131" s="686">
        <f>'HIPOTESIS '!H146</f>
        <v>0</v>
      </c>
      <c r="I131" s="686">
        <f>'HIPOTESIS '!I146</f>
        <v>0</v>
      </c>
      <c r="J131" s="686">
        <f>'HIPOTESIS '!J146</f>
        <v>0</v>
      </c>
      <c r="K131" s="686">
        <f>'HIPOTESIS '!K146</f>
        <v>0</v>
      </c>
      <c r="L131" s="686">
        <f>'HIPOTESIS '!L146</f>
        <v>0</v>
      </c>
      <c r="M131" s="686">
        <f>'HIPOTESIS '!M146</f>
        <v>0</v>
      </c>
      <c r="N131" s="686">
        <f>'HIPOTESIS '!N146</f>
        <v>0</v>
      </c>
      <c r="O131" s="686">
        <f>'HIPOTESIS '!O146</f>
        <v>0</v>
      </c>
      <c r="P131" s="686">
        <f>'HIPOTESIS '!P146</f>
        <v>0</v>
      </c>
      <c r="Q131" s="686">
        <f>'HIPOTESIS '!Q146</f>
        <v>0</v>
      </c>
      <c r="R131" s="686">
        <f>'HIPOTESIS '!R146</f>
        <v>0</v>
      </c>
      <c r="S131" s="686">
        <f>'HIPOTESIS '!S146</f>
        <v>0</v>
      </c>
      <c r="T131" s="686">
        <f>'HIPOTESIS '!T146</f>
        <v>0</v>
      </c>
      <c r="U131" s="686">
        <f>'HIPOTESIS '!U146</f>
        <v>0</v>
      </c>
      <c r="V131" s="686">
        <f>'HIPOTESIS '!V146</f>
        <v>0</v>
      </c>
      <c r="W131" s="686">
        <f>'HIPOTESIS '!W146</f>
        <v>0</v>
      </c>
      <c r="X131" s="686">
        <f>'HIPOTESIS '!X146</f>
        <v>0</v>
      </c>
      <c r="Y131" s="686">
        <f>'HIPOTESIS '!Y146</f>
        <v>0</v>
      </c>
      <c r="Z131" s="686">
        <f>'HIPOTESIS '!Z146</f>
        <v>0</v>
      </c>
      <c r="AA131" s="686">
        <f>'HIPOTESIS '!AA146</f>
        <v>0</v>
      </c>
      <c r="AB131" s="686">
        <f>'HIPOTESIS '!AB146</f>
        <v>0</v>
      </c>
      <c r="AC131" s="686">
        <f>'HIPOTESIS '!AC146</f>
        <v>0</v>
      </c>
      <c r="AD131" s="686">
        <f>'HIPOTESIS '!AD146</f>
        <v>0</v>
      </c>
      <c r="AE131" s="686">
        <f>'HIPOTESIS '!AE146</f>
        <v>0</v>
      </c>
      <c r="AF131" s="686">
        <f>'HIPOTESIS '!AF146</f>
        <v>0</v>
      </c>
      <c r="AG131" s="686">
        <f>'HIPOTESIS '!AG146</f>
        <v>0</v>
      </c>
      <c r="AH131" s="686">
        <f>'HIPOTESIS '!AH146</f>
        <v>0</v>
      </c>
      <c r="AI131" s="686">
        <f>'HIPOTESIS '!AI146</f>
        <v>0</v>
      </c>
      <c r="AJ131" s="686">
        <f>'HIPOTESIS '!AJ146</f>
        <v>0</v>
      </c>
      <c r="AK131" s="686">
        <f>'HIPOTESIS '!AK146</f>
        <v>0</v>
      </c>
      <c r="AL131" s="686">
        <f>'HIPOTESIS '!AL146</f>
        <v>0</v>
      </c>
      <c r="AM131" s="686">
        <f>'HIPOTESIS '!AM146</f>
        <v>0</v>
      </c>
      <c r="AN131" s="686">
        <f>'HIPOTESIS '!AN146</f>
        <v>0</v>
      </c>
      <c r="AO131" s="686">
        <f>'HIPOTESIS '!AO146</f>
        <v>0</v>
      </c>
      <c r="AP131" s="686">
        <f>'HIPOTESIS '!AP146</f>
        <v>0</v>
      </c>
      <c r="AQ131" s="686">
        <f>'HIPOTESIS '!AQ146</f>
        <v>0</v>
      </c>
      <c r="AR131" s="686">
        <f>'HIPOTESIS '!AR146</f>
        <v>0</v>
      </c>
      <c r="AS131" s="686">
        <f>'HIPOTESIS '!AS146</f>
        <v>0</v>
      </c>
      <c r="AT131" s="686">
        <f>'HIPOTESIS '!AT146</f>
        <v>0</v>
      </c>
      <c r="AU131" s="686">
        <f>'HIPOTESIS '!AU146</f>
        <v>0</v>
      </c>
      <c r="AV131" s="686">
        <f>'HIPOTESIS '!AV146</f>
        <v>0</v>
      </c>
      <c r="AW131" s="686">
        <f>'HIPOTESIS '!AW146</f>
        <v>0</v>
      </c>
      <c r="AX131" s="686">
        <f>'HIPOTESIS '!AX146</f>
        <v>0</v>
      </c>
      <c r="AY131" s="686">
        <f>'HIPOTESIS '!AY146</f>
        <v>0</v>
      </c>
      <c r="AZ131" s="686">
        <f>'HIPOTESIS '!AZ146</f>
        <v>0</v>
      </c>
      <c r="BA131" s="686">
        <f>'HIPOTESIS '!BA146</f>
        <v>0</v>
      </c>
      <c r="BB131" s="686">
        <f>'HIPOTESIS '!BB146</f>
        <v>0</v>
      </c>
      <c r="BC131" s="686">
        <f>'HIPOTESIS '!BC146</f>
        <v>0</v>
      </c>
      <c r="BD131" s="686">
        <f>'HIPOTESIS '!BD146</f>
        <v>0</v>
      </c>
      <c r="BE131" s="686">
        <f>'HIPOTESIS '!BE146</f>
        <v>0</v>
      </c>
      <c r="BF131" s="686">
        <f>'HIPOTESIS '!BF146</f>
        <v>0</v>
      </c>
      <c r="BG131" s="686">
        <f>'HIPOTESIS '!BG146</f>
        <v>0</v>
      </c>
      <c r="BH131" s="686">
        <f>'HIPOTESIS '!BH146</f>
        <v>0</v>
      </c>
      <c r="BI131" s="686">
        <f>'HIPOTESIS '!BI146</f>
        <v>0</v>
      </c>
      <c r="BJ131" s="686">
        <f>'HIPOTESIS '!BJ146</f>
        <v>0</v>
      </c>
      <c r="BK131" s="687">
        <f>'HIPOTESIS '!BK146</f>
        <v>0</v>
      </c>
      <c r="BL131" s="138"/>
      <c r="BM131" s="138"/>
      <c r="BN131" s="138"/>
      <c r="BO131" s="138"/>
      <c r="BP131" s="138"/>
      <c r="BQ131" s="138"/>
      <c r="BR131" s="138"/>
      <c r="BS131" s="138"/>
      <c r="BT131" s="138"/>
      <c r="BU131" s="138"/>
      <c r="BV131" s="138"/>
      <c r="BW131" s="138"/>
      <c r="BX131" s="138"/>
      <c r="BY131" s="138"/>
      <c r="BZ131" s="138"/>
      <c r="CA131" s="138"/>
      <c r="CB131" s="138"/>
      <c r="CC131" s="138"/>
      <c r="CD131" s="138"/>
      <c r="CE131" s="138"/>
      <c r="CF131" s="138"/>
      <c r="CG131" s="138"/>
      <c r="CH131" s="138"/>
      <c r="CI131" s="138"/>
      <c r="CJ131" s="138"/>
      <c r="CK131" s="138"/>
      <c r="CL131" s="138"/>
      <c r="CM131" s="138"/>
      <c r="CN131" s="138"/>
      <c r="CO131" s="138"/>
      <c r="CP131" s="138"/>
      <c r="CQ131" s="138"/>
      <c r="CR131" s="138"/>
      <c r="CS131" s="138"/>
    </row>
    <row r="132" spans="1:97" ht="20.100000000000001" customHeight="1" x14ac:dyDescent="0.25">
      <c r="A132" s="138"/>
      <c r="B132" s="689" t="s">
        <v>391</v>
      </c>
      <c r="C132" s="690">
        <f>C131</f>
        <v>0</v>
      </c>
      <c r="D132" s="690">
        <f t="shared" ref="D132:O132" si="137">C132+D131</f>
        <v>0</v>
      </c>
      <c r="E132" s="690">
        <f t="shared" si="137"/>
        <v>0</v>
      </c>
      <c r="F132" s="690">
        <f t="shared" si="137"/>
        <v>0</v>
      </c>
      <c r="G132" s="690">
        <f t="shared" si="137"/>
        <v>0</v>
      </c>
      <c r="H132" s="690">
        <f t="shared" si="137"/>
        <v>0</v>
      </c>
      <c r="I132" s="690">
        <f t="shared" si="137"/>
        <v>0</v>
      </c>
      <c r="J132" s="690">
        <f t="shared" si="137"/>
        <v>0</v>
      </c>
      <c r="K132" s="690">
        <f t="shared" si="137"/>
        <v>0</v>
      </c>
      <c r="L132" s="690">
        <f t="shared" si="137"/>
        <v>0</v>
      </c>
      <c r="M132" s="690">
        <f t="shared" si="137"/>
        <v>0</v>
      </c>
      <c r="N132" s="690">
        <f t="shared" si="137"/>
        <v>0</v>
      </c>
      <c r="O132" s="690">
        <f t="shared" si="137"/>
        <v>0</v>
      </c>
      <c r="P132" s="690">
        <f>P131</f>
        <v>0</v>
      </c>
      <c r="Q132" s="690">
        <f t="shared" ref="Q132:AA132" si="138">P132+Q131</f>
        <v>0</v>
      </c>
      <c r="R132" s="690">
        <f t="shared" si="138"/>
        <v>0</v>
      </c>
      <c r="S132" s="690">
        <f t="shared" si="138"/>
        <v>0</v>
      </c>
      <c r="T132" s="690">
        <f t="shared" si="138"/>
        <v>0</v>
      </c>
      <c r="U132" s="690">
        <f t="shared" si="138"/>
        <v>0</v>
      </c>
      <c r="V132" s="690">
        <f t="shared" si="138"/>
        <v>0</v>
      </c>
      <c r="W132" s="690">
        <f t="shared" si="138"/>
        <v>0</v>
      </c>
      <c r="X132" s="690">
        <f t="shared" si="138"/>
        <v>0</v>
      </c>
      <c r="Y132" s="690">
        <f t="shared" si="138"/>
        <v>0</v>
      </c>
      <c r="Z132" s="690">
        <f t="shared" si="138"/>
        <v>0</v>
      </c>
      <c r="AA132" s="690">
        <f t="shared" si="138"/>
        <v>0</v>
      </c>
      <c r="AB132" s="690">
        <f>AB131</f>
        <v>0</v>
      </c>
      <c r="AC132" s="690">
        <f t="shared" ref="AC132:AM132" si="139">AB132+AC131</f>
        <v>0</v>
      </c>
      <c r="AD132" s="690">
        <f t="shared" si="139"/>
        <v>0</v>
      </c>
      <c r="AE132" s="690">
        <f t="shared" si="139"/>
        <v>0</v>
      </c>
      <c r="AF132" s="690">
        <f t="shared" si="139"/>
        <v>0</v>
      </c>
      <c r="AG132" s="690">
        <f t="shared" si="139"/>
        <v>0</v>
      </c>
      <c r="AH132" s="690">
        <f t="shared" si="139"/>
        <v>0</v>
      </c>
      <c r="AI132" s="690">
        <f t="shared" si="139"/>
        <v>0</v>
      </c>
      <c r="AJ132" s="690">
        <f t="shared" si="139"/>
        <v>0</v>
      </c>
      <c r="AK132" s="690">
        <f t="shared" si="139"/>
        <v>0</v>
      </c>
      <c r="AL132" s="690">
        <f t="shared" si="139"/>
        <v>0</v>
      </c>
      <c r="AM132" s="690">
        <f t="shared" si="139"/>
        <v>0</v>
      </c>
      <c r="AN132" s="690">
        <f>AN131</f>
        <v>0</v>
      </c>
      <c r="AO132" s="690">
        <f t="shared" ref="AO132:AY132" si="140">AN132+AO131</f>
        <v>0</v>
      </c>
      <c r="AP132" s="690">
        <f t="shared" si="140"/>
        <v>0</v>
      </c>
      <c r="AQ132" s="690">
        <f t="shared" si="140"/>
        <v>0</v>
      </c>
      <c r="AR132" s="690">
        <f t="shared" si="140"/>
        <v>0</v>
      </c>
      <c r="AS132" s="690">
        <f t="shared" si="140"/>
        <v>0</v>
      </c>
      <c r="AT132" s="690">
        <f t="shared" si="140"/>
        <v>0</v>
      </c>
      <c r="AU132" s="690">
        <f t="shared" si="140"/>
        <v>0</v>
      </c>
      <c r="AV132" s="690">
        <f t="shared" si="140"/>
        <v>0</v>
      </c>
      <c r="AW132" s="690">
        <f t="shared" si="140"/>
        <v>0</v>
      </c>
      <c r="AX132" s="690">
        <f t="shared" si="140"/>
        <v>0</v>
      </c>
      <c r="AY132" s="690">
        <f t="shared" si="140"/>
        <v>0</v>
      </c>
      <c r="AZ132" s="690">
        <f>AZ131</f>
        <v>0</v>
      </c>
      <c r="BA132" s="690">
        <f t="shared" ref="BA132:BK132" si="141">AZ132+BA131</f>
        <v>0</v>
      </c>
      <c r="BB132" s="690">
        <f t="shared" si="141"/>
        <v>0</v>
      </c>
      <c r="BC132" s="690">
        <f t="shared" si="141"/>
        <v>0</v>
      </c>
      <c r="BD132" s="690">
        <f t="shared" si="141"/>
        <v>0</v>
      </c>
      <c r="BE132" s="690">
        <f t="shared" si="141"/>
        <v>0</v>
      </c>
      <c r="BF132" s="690">
        <f t="shared" si="141"/>
        <v>0</v>
      </c>
      <c r="BG132" s="690">
        <f t="shared" si="141"/>
        <v>0</v>
      </c>
      <c r="BH132" s="690">
        <f t="shared" si="141"/>
        <v>0</v>
      </c>
      <c r="BI132" s="690">
        <f t="shared" si="141"/>
        <v>0</v>
      </c>
      <c r="BJ132" s="690">
        <f t="shared" si="141"/>
        <v>0</v>
      </c>
      <c r="BK132" s="690">
        <f t="shared" si="141"/>
        <v>0</v>
      </c>
      <c r="BL132" s="138"/>
      <c r="BM132" s="138"/>
      <c r="BN132" s="138"/>
      <c r="BO132" s="138"/>
      <c r="BP132" s="138"/>
      <c r="BQ132" s="138"/>
      <c r="BR132" s="138"/>
      <c r="BS132" s="138"/>
      <c r="BT132" s="138"/>
      <c r="BU132" s="138"/>
      <c r="BV132" s="138"/>
      <c r="BW132" s="138"/>
      <c r="BX132" s="138"/>
      <c r="BY132" s="138"/>
      <c r="BZ132" s="138"/>
      <c r="CA132" s="138"/>
      <c r="CB132" s="138"/>
      <c r="CC132" s="138"/>
      <c r="CD132" s="138"/>
      <c r="CE132" s="138"/>
      <c r="CF132" s="138"/>
      <c r="CG132" s="138"/>
      <c r="CH132" s="138"/>
      <c r="CI132" s="138"/>
      <c r="CJ132" s="138"/>
      <c r="CK132" s="138"/>
      <c r="CL132" s="138"/>
      <c r="CM132" s="138"/>
      <c r="CN132" s="138"/>
      <c r="CO132" s="138"/>
      <c r="CP132" s="138"/>
      <c r="CQ132" s="138"/>
      <c r="CR132" s="138"/>
      <c r="CS132" s="138"/>
    </row>
    <row r="133" spans="1:97" ht="27" customHeight="1" x14ac:dyDescent="0.25">
      <c r="A133" s="138"/>
      <c r="B133" s="689" t="s">
        <v>300</v>
      </c>
      <c r="C133" s="690">
        <f>'HIPOTESIS '!C153</f>
        <v>0</v>
      </c>
      <c r="D133" s="690">
        <f>'HIPOTESIS '!D153</f>
        <v>0</v>
      </c>
      <c r="E133" s="690">
        <f>'HIPOTESIS '!E153</f>
        <v>0</v>
      </c>
      <c r="F133" s="690">
        <f>'HIPOTESIS '!F153</f>
        <v>0</v>
      </c>
      <c r="G133" s="690">
        <f>'HIPOTESIS '!G153</f>
        <v>0</v>
      </c>
      <c r="H133" s="690">
        <f>'HIPOTESIS '!H153</f>
        <v>0</v>
      </c>
      <c r="I133" s="690">
        <f>'HIPOTESIS '!I153</f>
        <v>0</v>
      </c>
      <c r="J133" s="690">
        <f>'HIPOTESIS '!J153</f>
        <v>0</v>
      </c>
      <c r="K133" s="690">
        <f>'HIPOTESIS '!K153</f>
        <v>0</v>
      </c>
      <c r="L133" s="690">
        <f>'HIPOTESIS '!L153</f>
        <v>0</v>
      </c>
      <c r="M133" s="690">
        <f>'HIPOTESIS '!M153</f>
        <v>0</v>
      </c>
      <c r="N133" s="690">
        <f>'HIPOTESIS '!N153</f>
        <v>0</v>
      </c>
      <c r="O133" s="690">
        <f>'HIPOTESIS '!O153</f>
        <v>0</v>
      </c>
      <c r="P133" s="690">
        <f>'HIPOTESIS '!P153</f>
        <v>0</v>
      </c>
      <c r="Q133" s="690">
        <f>'HIPOTESIS '!Q153</f>
        <v>0</v>
      </c>
      <c r="R133" s="690">
        <f>'HIPOTESIS '!R153</f>
        <v>0</v>
      </c>
      <c r="S133" s="690">
        <f>'HIPOTESIS '!S153</f>
        <v>0</v>
      </c>
      <c r="T133" s="690">
        <f>'HIPOTESIS '!T153</f>
        <v>0</v>
      </c>
      <c r="U133" s="690">
        <f>'HIPOTESIS '!U153</f>
        <v>0</v>
      </c>
      <c r="V133" s="690">
        <f>'HIPOTESIS '!V153</f>
        <v>0</v>
      </c>
      <c r="W133" s="690">
        <f>'HIPOTESIS '!W153</f>
        <v>0</v>
      </c>
      <c r="X133" s="690">
        <f>'HIPOTESIS '!X153</f>
        <v>0</v>
      </c>
      <c r="Y133" s="690">
        <f>'HIPOTESIS '!Y153</f>
        <v>0</v>
      </c>
      <c r="Z133" s="690">
        <f>'HIPOTESIS '!Z153</f>
        <v>0</v>
      </c>
      <c r="AA133" s="690">
        <f>'HIPOTESIS '!AA153</f>
        <v>0</v>
      </c>
      <c r="AB133" s="690">
        <f>'HIPOTESIS '!AB153</f>
        <v>0</v>
      </c>
      <c r="AC133" s="690">
        <f>'HIPOTESIS '!AC153</f>
        <v>0</v>
      </c>
      <c r="AD133" s="690">
        <f>'HIPOTESIS '!AD153</f>
        <v>0</v>
      </c>
      <c r="AE133" s="690">
        <f>'HIPOTESIS '!AE153</f>
        <v>0</v>
      </c>
      <c r="AF133" s="690">
        <f>'HIPOTESIS '!AF153</f>
        <v>0</v>
      </c>
      <c r="AG133" s="690">
        <f>'HIPOTESIS '!AG153</f>
        <v>0</v>
      </c>
      <c r="AH133" s="690">
        <f>'HIPOTESIS '!AH153</f>
        <v>0</v>
      </c>
      <c r="AI133" s="690">
        <f>'HIPOTESIS '!AI153</f>
        <v>0</v>
      </c>
      <c r="AJ133" s="690">
        <f>'HIPOTESIS '!AJ153</f>
        <v>0</v>
      </c>
      <c r="AK133" s="690">
        <f>'HIPOTESIS '!AK153</f>
        <v>0</v>
      </c>
      <c r="AL133" s="690">
        <f>'HIPOTESIS '!AL153</f>
        <v>0</v>
      </c>
      <c r="AM133" s="690">
        <f>'HIPOTESIS '!AM153</f>
        <v>0</v>
      </c>
      <c r="AN133" s="690">
        <f>'HIPOTESIS '!AN153</f>
        <v>0</v>
      </c>
      <c r="AO133" s="690">
        <f>'HIPOTESIS '!AO153</f>
        <v>0</v>
      </c>
      <c r="AP133" s="690">
        <f>'HIPOTESIS '!AP153</f>
        <v>0</v>
      </c>
      <c r="AQ133" s="690">
        <f>'HIPOTESIS '!AQ153</f>
        <v>0</v>
      </c>
      <c r="AR133" s="690">
        <f>'HIPOTESIS '!AR153</f>
        <v>0</v>
      </c>
      <c r="AS133" s="690">
        <f>'HIPOTESIS '!AS153</f>
        <v>0</v>
      </c>
      <c r="AT133" s="690">
        <f>'HIPOTESIS '!AT153</f>
        <v>0</v>
      </c>
      <c r="AU133" s="690">
        <f>'HIPOTESIS '!AU153</f>
        <v>0</v>
      </c>
      <c r="AV133" s="690">
        <f>'HIPOTESIS '!AV153</f>
        <v>0</v>
      </c>
      <c r="AW133" s="690">
        <f>'HIPOTESIS '!AW153</f>
        <v>0</v>
      </c>
      <c r="AX133" s="690">
        <f>'HIPOTESIS '!AX153</f>
        <v>0</v>
      </c>
      <c r="AY133" s="690">
        <f>'HIPOTESIS '!AY153</f>
        <v>0</v>
      </c>
      <c r="AZ133" s="690">
        <f>'HIPOTESIS '!AZ153</f>
        <v>0</v>
      </c>
      <c r="BA133" s="690">
        <f>'HIPOTESIS '!BA153</f>
        <v>0</v>
      </c>
      <c r="BB133" s="690">
        <f>'HIPOTESIS '!BB153</f>
        <v>0</v>
      </c>
      <c r="BC133" s="690">
        <f>'HIPOTESIS '!BC153</f>
        <v>0</v>
      </c>
      <c r="BD133" s="690">
        <f>'HIPOTESIS '!BD153</f>
        <v>0</v>
      </c>
      <c r="BE133" s="690">
        <f>'HIPOTESIS '!BE153</f>
        <v>0</v>
      </c>
      <c r="BF133" s="690">
        <f>'HIPOTESIS '!BF153</f>
        <v>0</v>
      </c>
      <c r="BG133" s="690">
        <f>'HIPOTESIS '!BG153</f>
        <v>0</v>
      </c>
      <c r="BH133" s="690">
        <f>'HIPOTESIS '!BH153</f>
        <v>0</v>
      </c>
      <c r="BI133" s="690">
        <f>'HIPOTESIS '!BI153</f>
        <v>0</v>
      </c>
      <c r="BJ133" s="690">
        <f>'HIPOTESIS '!BJ153</f>
        <v>0</v>
      </c>
      <c r="BK133" s="691">
        <f>'HIPOTESIS '!BK153</f>
        <v>0</v>
      </c>
      <c r="BL133" s="138"/>
      <c r="BM133" s="138"/>
      <c r="BN133" s="138"/>
      <c r="BO133" s="138"/>
      <c r="BP133" s="138"/>
      <c r="BQ133" s="138"/>
      <c r="BR133" s="138"/>
      <c r="BS133" s="138"/>
      <c r="BT133" s="138"/>
      <c r="BU133" s="138"/>
      <c r="BV133" s="138"/>
      <c r="BW133" s="138"/>
      <c r="BX133" s="138"/>
      <c r="BY133" s="138"/>
      <c r="BZ133" s="138"/>
      <c r="CA133" s="138"/>
      <c r="CB133" s="138"/>
      <c r="CC133" s="138"/>
      <c r="CD133" s="138"/>
      <c r="CE133" s="138"/>
      <c r="CF133" s="138"/>
      <c r="CG133" s="138"/>
      <c r="CH133" s="138"/>
      <c r="CI133" s="138"/>
      <c r="CJ133" s="138"/>
      <c r="CK133" s="138"/>
      <c r="CL133" s="138"/>
      <c r="CM133" s="138"/>
      <c r="CN133" s="138"/>
      <c r="CO133" s="138"/>
      <c r="CP133" s="138"/>
      <c r="CQ133" s="138"/>
      <c r="CR133" s="138"/>
      <c r="CS133" s="138"/>
    </row>
    <row r="134" spans="1:97" x14ac:dyDescent="0.25">
      <c r="A134" s="138"/>
      <c r="B134" s="689" t="s">
        <v>392</v>
      </c>
      <c r="C134" s="690">
        <f>C133</f>
        <v>0</v>
      </c>
      <c r="D134" s="690">
        <f t="shared" ref="D134:O134" si="142">C134+D133</f>
        <v>0</v>
      </c>
      <c r="E134" s="690">
        <f t="shared" si="142"/>
        <v>0</v>
      </c>
      <c r="F134" s="690">
        <f t="shared" si="142"/>
        <v>0</v>
      </c>
      <c r="G134" s="690">
        <f t="shared" si="142"/>
        <v>0</v>
      </c>
      <c r="H134" s="690">
        <f t="shared" si="142"/>
        <v>0</v>
      </c>
      <c r="I134" s="690">
        <f t="shared" si="142"/>
        <v>0</v>
      </c>
      <c r="J134" s="690">
        <f t="shared" si="142"/>
        <v>0</v>
      </c>
      <c r="K134" s="690">
        <f t="shared" si="142"/>
        <v>0</v>
      </c>
      <c r="L134" s="690">
        <f t="shared" si="142"/>
        <v>0</v>
      </c>
      <c r="M134" s="690">
        <f t="shared" si="142"/>
        <v>0</v>
      </c>
      <c r="N134" s="690">
        <f t="shared" si="142"/>
        <v>0</v>
      </c>
      <c r="O134" s="690">
        <f t="shared" si="142"/>
        <v>0</v>
      </c>
      <c r="P134" s="690">
        <f>P133</f>
        <v>0</v>
      </c>
      <c r="Q134" s="690">
        <f t="shared" ref="Q134:AA134" si="143">P134+Q133</f>
        <v>0</v>
      </c>
      <c r="R134" s="690">
        <f t="shared" si="143"/>
        <v>0</v>
      </c>
      <c r="S134" s="690">
        <f t="shared" si="143"/>
        <v>0</v>
      </c>
      <c r="T134" s="690">
        <f t="shared" si="143"/>
        <v>0</v>
      </c>
      <c r="U134" s="690">
        <f t="shared" si="143"/>
        <v>0</v>
      </c>
      <c r="V134" s="690">
        <f t="shared" si="143"/>
        <v>0</v>
      </c>
      <c r="W134" s="690">
        <f t="shared" si="143"/>
        <v>0</v>
      </c>
      <c r="X134" s="690">
        <f t="shared" si="143"/>
        <v>0</v>
      </c>
      <c r="Y134" s="690">
        <f t="shared" si="143"/>
        <v>0</v>
      </c>
      <c r="Z134" s="690">
        <f t="shared" si="143"/>
        <v>0</v>
      </c>
      <c r="AA134" s="690">
        <f t="shared" si="143"/>
        <v>0</v>
      </c>
      <c r="AB134" s="690">
        <f>AB133</f>
        <v>0</v>
      </c>
      <c r="AC134" s="690">
        <f t="shared" ref="AC134:AM134" si="144">AB134+AC133</f>
        <v>0</v>
      </c>
      <c r="AD134" s="690">
        <f t="shared" si="144"/>
        <v>0</v>
      </c>
      <c r="AE134" s="690">
        <f t="shared" si="144"/>
        <v>0</v>
      </c>
      <c r="AF134" s="690">
        <f t="shared" si="144"/>
        <v>0</v>
      </c>
      <c r="AG134" s="690">
        <f t="shared" si="144"/>
        <v>0</v>
      </c>
      <c r="AH134" s="690">
        <f t="shared" si="144"/>
        <v>0</v>
      </c>
      <c r="AI134" s="690">
        <f t="shared" si="144"/>
        <v>0</v>
      </c>
      <c r="AJ134" s="690">
        <f t="shared" si="144"/>
        <v>0</v>
      </c>
      <c r="AK134" s="690">
        <f t="shared" si="144"/>
        <v>0</v>
      </c>
      <c r="AL134" s="690">
        <f t="shared" si="144"/>
        <v>0</v>
      </c>
      <c r="AM134" s="690">
        <f t="shared" si="144"/>
        <v>0</v>
      </c>
      <c r="AN134" s="690">
        <f>AN133</f>
        <v>0</v>
      </c>
      <c r="AO134" s="690">
        <f t="shared" ref="AO134:AY134" si="145">AN134+AO133</f>
        <v>0</v>
      </c>
      <c r="AP134" s="690">
        <f t="shared" si="145"/>
        <v>0</v>
      </c>
      <c r="AQ134" s="690">
        <f t="shared" si="145"/>
        <v>0</v>
      </c>
      <c r="AR134" s="690">
        <f t="shared" si="145"/>
        <v>0</v>
      </c>
      <c r="AS134" s="690">
        <f t="shared" si="145"/>
        <v>0</v>
      </c>
      <c r="AT134" s="690">
        <f t="shared" si="145"/>
        <v>0</v>
      </c>
      <c r="AU134" s="690">
        <f t="shared" si="145"/>
        <v>0</v>
      </c>
      <c r="AV134" s="690">
        <f t="shared" si="145"/>
        <v>0</v>
      </c>
      <c r="AW134" s="690">
        <f t="shared" si="145"/>
        <v>0</v>
      </c>
      <c r="AX134" s="690">
        <f t="shared" si="145"/>
        <v>0</v>
      </c>
      <c r="AY134" s="690">
        <f t="shared" si="145"/>
        <v>0</v>
      </c>
      <c r="AZ134" s="690">
        <f>AZ133</f>
        <v>0</v>
      </c>
      <c r="BA134" s="690">
        <f t="shared" ref="BA134:BK134" si="146">AZ134+BA133</f>
        <v>0</v>
      </c>
      <c r="BB134" s="690">
        <f t="shared" si="146"/>
        <v>0</v>
      </c>
      <c r="BC134" s="690">
        <f t="shared" si="146"/>
        <v>0</v>
      </c>
      <c r="BD134" s="690">
        <f t="shared" si="146"/>
        <v>0</v>
      </c>
      <c r="BE134" s="690">
        <f t="shared" si="146"/>
        <v>0</v>
      </c>
      <c r="BF134" s="690">
        <f t="shared" si="146"/>
        <v>0</v>
      </c>
      <c r="BG134" s="690">
        <f t="shared" si="146"/>
        <v>0</v>
      </c>
      <c r="BH134" s="690">
        <f t="shared" si="146"/>
        <v>0</v>
      </c>
      <c r="BI134" s="690">
        <f t="shared" si="146"/>
        <v>0</v>
      </c>
      <c r="BJ134" s="690">
        <f t="shared" si="146"/>
        <v>0</v>
      </c>
      <c r="BK134" s="690">
        <f t="shared" si="146"/>
        <v>0</v>
      </c>
      <c r="BL134" s="138"/>
      <c r="BM134" s="138"/>
      <c r="BN134" s="138"/>
      <c r="BO134" s="138"/>
      <c r="BP134" s="138"/>
      <c r="BQ134" s="138"/>
      <c r="BR134" s="138"/>
      <c r="BS134" s="138"/>
      <c r="BT134" s="138"/>
      <c r="BU134" s="138"/>
      <c r="BV134" s="138"/>
      <c r="BW134" s="138"/>
      <c r="BX134" s="138"/>
      <c r="BY134" s="138"/>
      <c r="BZ134" s="138"/>
      <c r="CA134" s="138"/>
      <c r="CB134" s="138"/>
      <c r="CC134" s="138"/>
      <c r="CD134" s="138"/>
      <c r="CE134" s="138"/>
      <c r="CF134" s="138"/>
      <c r="CG134" s="138"/>
      <c r="CH134" s="138"/>
      <c r="CI134" s="138"/>
      <c r="CJ134" s="138"/>
      <c r="CK134" s="138"/>
      <c r="CL134" s="138"/>
      <c r="CM134" s="138"/>
      <c r="CN134" s="138"/>
      <c r="CO134" s="138"/>
      <c r="CP134" s="138"/>
      <c r="CQ134" s="138"/>
      <c r="CR134" s="138"/>
      <c r="CS134" s="138"/>
    </row>
    <row r="135" spans="1:97" x14ac:dyDescent="0.25">
      <c r="A135" s="138"/>
      <c r="B135" s="689" t="s">
        <v>307</v>
      </c>
      <c r="C135" s="690">
        <f>'HIPOTESIS '!C160</f>
        <v>0</v>
      </c>
      <c r="D135" s="690">
        <f>'HIPOTESIS '!D160</f>
        <v>0</v>
      </c>
      <c r="E135" s="690">
        <f>'HIPOTESIS '!E160</f>
        <v>0</v>
      </c>
      <c r="F135" s="690">
        <f>'HIPOTESIS '!F160</f>
        <v>0</v>
      </c>
      <c r="G135" s="690">
        <f>'HIPOTESIS '!G160</f>
        <v>0</v>
      </c>
      <c r="H135" s="690">
        <f>'HIPOTESIS '!H160</f>
        <v>0</v>
      </c>
      <c r="I135" s="690">
        <f>'HIPOTESIS '!I160</f>
        <v>0</v>
      </c>
      <c r="J135" s="690">
        <f>'HIPOTESIS '!J160</f>
        <v>0</v>
      </c>
      <c r="K135" s="690">
        <f>'HIPOTESIS '!K160</f>
        <v>0</v>
      </c>
      <c r="L135" s="690">
        <f>'HIPOTESIS '!L160</f>
        <v>0</v>
      </c>
      <c r="M135" s="690">
        <f>'HIPOTESIS '!M160</f>
        <v>0</v>
      </c>
      <c r="N135" s="690">
        <f>'HIPOTESIS '!N160</f>
        <v>0</v>
      </c>
      <c r="O135" s="690">
        <f>'HIPOTESIS '!O160</f>
        <v>0</v>
      </c>
      <c r="P135" s="690">
        <f>'HIPOTESIS '!P160</f>
        <v>0</v>
      </c>
      <c r="Q135" s="690">
        <f>'HIPOTESIS '!Q160</f>
        <v>0</v>
      </c>
      <c r="R135" s="690">
        <f>'HIPOTESIS '!R160</f>
        <v>0</v>
      </c>
      <c r="S135" s="690">
        <f>'HIPOTESIS '!S160</f>
        <v>0</v>
      </c>
      <c r="T135" s="690">
        <f>'HIPOTESIS '!T160</f>
        <v>0</v>
      </c>
      <c r="U135" s="690">
        <f>'HIPOTESIS '!U160</f>
        <v>0</v>
      </c>
      <c r="V135" s="690">
        <f>'HIPOTESIS '!V160</f>
        <v>0</v>
      </c>
      <c r="W135" s="690">
        <f>'HIPOTESIS '!W160</f>
        <v>0</v>
      </c>
      <c r="X135" s="690">
        <f>'HIPOTESIS '!X160</f>
        <v>0</v>
      </c>
      <c r="Y135" s="690">
        <f>'HIPOTESIS '!Y160</f>
        <v>0</v>
      </c>
      <c r="Z135" s="690">
        <f>'HIPOTESIS '!Z160</f>
        <v>0</v>
      </c>
      <c r="AA135" s="690">
        <f>'HIPOTESIS '!AA160</f>
        <v>0</v>
      </c>
      <c r="AB135" s="690">
        <f>'HIPOTESIS '!AB160</f>
        <v>0</v>
      </c>
      <c r="AC135" s="690">
        <f>'HIPOTESIS '!AC160</f>
        <v>0</v>
      </c>
      <c r="AD135" s="690">
        <f>'HIPOTESIS '!AD160</f>
        <v>0</v>
      </c>
      <c r="AE135" s="690">
        <f>'HIPOTESIS '!AE160</f>
        <v>0</v>
      </c>
      <c r="AF135" s="690">
        <f>'HIPOTESIS '!AF160</f>
        <v>0</v>
      </c>
      <c r="AG135" s="690">
        <f>'HIPOTESIS '!AG160</f>
        <v>0</v>
      </c>
      <c r="AH135" s="690">
        <f>'HIPOTESIS '!AH160</f>
        <v>0</v>
      </c>
      <c r="AI135" s="690">
        <f>'HIPOTESIS '!AI160</f>
        <v>0</v>
      </c>
      <c r="AJ135" s="690">
        <f>'HIPOTESIS '!AJ160</f>
        <v>0</v>
      </c>
      <c r="AK135" s="690">
        <f>'HIPOTESIS '!AK160</f>
        <v>0</v>
      </c>
      <c r="AL135" s="690">
        <f>'HIPOTESIS '!AL160</f>
        <v>0</v>
      </c>
      <c r="AM135" s="690">
        <f>'HIPOTESIS '!AM160</f>
        <v>0</v>
      </c>
      <c r="AN135" s="690">
        <f>'HIPOTESIS '!AN160</f>
        <v>0</v>
      </c>
      <c r="AO135" s="690">
        <f>'HIPOTESIS '!AO160</f>
        <v>0</v>
      </c>
      <c r="AP135" s="690">
        <f>'HIPOTESIS '!AP160</f>
        <v>0</v>
      </c>
      <c r="AQ135" s="690">
        <f>'HIPOTESIS '!AQ160</f>
        <v>0</v>
      </c>
      <c r="AR135" s="690">
        <f>'HIPOTESIS '!AR160</f>
        <v>0</v>
      </c>
      <c r="AS135" s="690">
        <f>'HIPOTESIS '!AS160</f>
        <v>0</v>
      </c>
      <c r="AT135" s="690">
        <f>'HIPOTESIS '!AT160</f>
        <v>0</v>
      </c>
      <c r="AU135" s="690">
        <f>'HIPOTESIS '!AU160</f>
        <v>0</v>
      </c>
      <c r="AV135" s="690">
        <f>'HIPOTESIS '!AV160</f>
        <v>0</v>
      </c>
      <c r="AW135" s="690">
        <f>'HIPOTESIS '!AW160</f>
        <v>0</v>
      </c>
      <c r="AX135" s="690">
        <f>'HIPOTESIS '!AX160</f>
        <v>0</v>
      </c>
      <c r="AY135" s="690">
        <f>'HIPOTESIS '!AY160</f>
        <v>0</v>
      </c>
      <c r="AZ135" s="690">
        <f>'HIPOTESIS '!AZ160</f>
        <v>0</v>
      </c>
      <c r="BA135" s="690">
        <f>'HIPOTESIS '!BA160</f>
        <v>0</v>
      </c>
      <c r="BB135" s="690">
        <f>'HIPOTESIS '!BB160</f>
        <v>0</v>
      </c>
      <c r="BC135" s="690">
        <f>'HIPOTESIS '!BC160</f>
        <v>0</v>
      </c>
      <c r="BD135" s="690">
        <f>'HIPOTESIS '!BD160</f>
        <v>0</v>
      </c>
      <c r="BE135" s="690">
        <f>'HIPOTESIS '!BE160</f>
        <v>0</v>
      </c>
      <c r="BF135" s="690">
        <f>'HIPOTESIS '!BF160</f>
        <v>0</v>
      </c>
      <c r="BG135" s="690">
        <f>'HIPOTESIS '!BG160</f>
        <v>0</v>
      </c>
      <c r="BH135" s="690">
        <f>'HIPOTESIS '!BH160</f>
        <v>0</v>
      </c>
      <c r="BI135" s="690">
        <f>'HIPOTESIS '!BI160</f>
        <v>0</v>
      </c>
      <c r="BJ135" s="690">
        <f>'HIPOTESIS '!BJ160</f>
        <v>0</v>
      </c>
      <c r="BK135" s="691">
        <f>'HIPOTESIS '!BK160</f>
        <v>0</v>
      </c>
      <c r="BL135" s="138"/>
      <c r="BM135" s="138"/>
      <c r="BN135" s="138"/>
      <c r="BO135" s="138"/>
      <c r="BP135" s="138"/>
      <c r="BQ135" s="138"/>
      <c r="BR135" s="138"/>
      <c r="BS135" s="138"/>
      <c r="BT135" s="138"/>
      <c r="BU135" s="138"/>
      <c r="BV135" s="138"/>
      <c r="BW135" s="138"/>
      <c r="BX135" s="138"/>
      <c r="BY135" s="138"/>
      <c r="BZ135" s="138"/>
      <c r="CA135" s="138"/>
      <c r="CB135" s="138"/>
      <c r="CC135" s="138"/>
      <c r="CD135" s="138"/>
      <c r="CE135" s="138"/>
      <c r="CF135" s="138"/>
      <c r="CG135" s="138"/>
      <c r="CH135" s="138"/>
      <c r="CI135" s="138"/>
      <c r="CJ135" s="138"/>
      <c r="CK135" s="138"/>
      <c r="CL135" s="138"/>
      <c r="CM135" s="138"/>
      <c r="CN135" s="138"/>
      <c r="CO135" s="138"/>
      <c r="CP135" s="138"/>
      <c r="CQ135" s="138"/>
      <c r="CR135" s="138"/>
      <c r="CS135" s="138"/>
    </row>
    <row r="136" spans="1:97" x14ac:dyDescent="0.25">
      <c r="A136" s="138"/>
      <c r="B136" s="689" t="s">
        <v>393</v>
      </c>
      <c r="C136" s="690">
        <f>C135</f>
        <v>0</v>
      </c>
      <c r="D136" s="690">
        <f t="shared" ref="D136:O136" si="147">C136+D135</f>
        <v>0</v>
      </c>
      <c r="E136" s="690">
        <f t="shared" si="147"/>
        <v>0</v>
      </c>
      <c r="F136" s="690">
        <f t="shared" si="147"/>
        <v>0</v>
      </c>
      <c r="G136" s="690">
        <f t="shared" si="147"/>
        <v>0</v>
      </c>
      <c r="H136" s="690">
        <f t="shared" si="147"/>
        <v>0</v>
      </c>
      <c r="I136" s="690">
        <f t="shared" si="147"/>
        <v>0</v>
      </c>
      <c r="J136" s="690">
        <f t="shared" si="147"/>
        <v>0</v>
      </c>
      <c r="K136" s="690">
        <f t="shared" si="147"/>
        <v>0</v>
      </c>
      <c r="L136" s="690">
        <f t="shared" si="147"/>
        <v>0</v>
      </c>
      <c r="M136" s="690">
        <f t="shared" si="147"/>
        <v>0</v>
      </c>
      <c r="N136" s="690">
        <f t="shared" si="147"/>
        <v>0</v>
      </c>
      <c r="O136" s="690">
        <f t="shared" si="147"/>
        <v>0</v>
      </c>
      <c r="P136" s="690">
        <f>P135</f>
        <v>0</v>
      </c>
      <c r="Q136" s="690">
        <f t="shared" ref="Q136:AA136" si="148">P136+Q135</f>
        <v>0</v>
      </c>
      <c r="R136" s="690">
        <f t="shared" si="148"/>
        <v>0</v>
      </c>
      <c r="S136" s="690">
        <f t="shared" si="148"/>
        <v>0</v>
      </c>
      <c r="T136" s="690">
        <f t="shared" si="148"/>
        <v>0</v>
      </c>
      <c r="U136" s="690">
        <f t="shared" si="148"/>
        <v>0</v>
      </c>
      <c r="V136" s="690">
        <f t="shared" si="148"/>
        <v>0</v>
      </c>
      <c r="W136" s="690">
        <f t="shared" si="148"/>
        <v>0</v>
      </c>
      <c r="X136" s="690">
        <f t="shared" si="148"/>
        <v>0</v>
      </c>
      <c r="Y136" s="690">
        <f t="shared" si="148"/>
        <v>0</v>
      </c>
      <c r="Z136" s="690">
        <f t="shared" si="148"/>
        <v>0</v>
      </c>
      <c r="AA136" s="690">
        <f t="shared" si="148"/>
        <v>0</v>
      </c>
      <c r="AB136" s="690">
        <f>AB135</f>
        <v>0</v>
      </c>
      <c r="AC136" s="690">
        <f t="shared" ref="AC136:AM136" si="149">AB136+AC135</f>
        <v>0</v>
      </c>
      <c r="AD136" s="690">
        <f t="shared" si="149"/>
        <v>0</v>
      </c>
      <c r="AE136" s="690">
        <f t="shared" si="149"/>
        <v>0</v>
      </c>
      <c r="AF136" s="690">
        <f t="shared" si="149"/>
        <v>0</v>
      </c>
      <c r="AG136" s="690">
        <f t="shared" si="149"/>
        <v>0</v>
      </c>
      <c r="AH136" s="690">
        <f t="shared" si="149"/>
        <v>0</v>
      </c>
      <c r="AI136" s="690">
        <f t="shared" si="149"/>
        <v>0</v>
      </c>
      <c r="AJ136" s="690">
        <f t="shared" si="149"/>
        <v>0</v>
      </c>
      <c r="AK136" s="690">
        <f t="shared" si="149"/>
        <v>0</v>
      </c>
      <c r="AL136" s="690">
        <f t="shared" si="149"/>
        <v>0</v>
      </c>
      <c r="AM136" s="690">
        <f t="shared" si="149"/>
        <v>0</v>
      </c>
      <c r="AN136" s="690">
        <f>AN135</f>
        <v>0</v>
      </c>
      <c r="AO136" s="690">
        <f t="shared" ref="AO136:AY136" si="150">AN136+AO135</f>
        <v>0</v>
      </c>
      <c r="AP136" s="690">
        <f t="shared" si="150"/>
        <v>0</v>
      </c>
      <c r="AQ136" s="690">
        <f t="shared" si="150"/>
        <v>0</v>
      </c>
      <c r="AR136" s="690">
        <f t="shared" si="150"/>
        <v>0</v>
      </c>
      <c r="AS136" s="690">
        <f t="shared" si="150"/>
        <v>0</v>
      </c>
      <c r="AT136" s="690">
        <f t="shared" si="150"/>
        <v>0</v>
      </c>
      <c r="AU136" s="690">
        <f t="shared" si="150"/>
        <v>0</v>
      </c>
      <c r="AV136" s="690">
        <f t="shared" si="150"/>
        <v>0</v>
      </c>
      <c r="AW136" s="690">
        <f t="shared" si="150"/>
        <v>0</v>
      </c>
      <c r="AX136" s="690">
        <f t="shared" si="150"/>
        <v>0</v>
      </c>
      <c r="AY136" s="690">
        <f t="shared" si="150"/>
        <v>0</v>
      </c>
      <c r="AZ136" s="690">
        <f>AZ135</f>
        <v>0</v>
      </c>
      <c r="BA136" s="690">
        <f t="shared" ref="BA136:BK136" si="151">AZ136+BA135</f>
        <v>0</v>
      </c>
      <c r="BB136" s="690">
        <f t="shared" si="151"/>
        <v>0</v>
      </c>
      <c r="BC136" s="690">
        <f t="shared" si="151"/>
        <v>0</v>
      </c>
      <c r="BD136" s="690">
        <f t="shared" si="151"/>
        <v>0</v>
      </c>
      <c r="BE136" s="690">
        <f t="shared" si="151"/>
        <v>0</v>
      </c>
      <c r="BF136" s="690">
        <f t="shared" si="151"/>
        <v>0</v>
      </c>
      <c r="BG136" s="690">
        <f t="shared" si="151"/>
        <v>0</v>
      </c>
      <c r="BH136" s="690">
        <f t="shared" si="151"/>
        <v>0</v>
      </c>
      <c r="BI136" s="690">
        <f t="shared" si="151"/>
        <v>0</v>
      </c>
      <c r="BJ136" s="690">
        <f t="shared" si="151"/>
        <v>0</v>
      </c>
      <c r="BK136" s="690">
        <f t="shared" si="151"/>
        <v>0</v>
      </c>
      <c r="BL136" s="138"/>
      <c r="BM136" s="138"/>
      <c r="BN136" s="138"/>
      <c r="BO136" s="138"/>
      <c r="BP136" s="138"/>
      <c r="BQ136" s="138"/>
      <c r="BR136" s="138"/>
      <c r="BS136" s="138"/>
      <c r="BT136" s="138"/>
      <c r="BU136" s="138"/>
      <c r="BV136" s="138"/>
      <c r="BW136" s="138"/>
      <c r="BX136" s="138"/>
      <c r="BY136" s="138"/>
      <c r="BZ136" s="138"/>
      <c r="CA136" s="138"/>
      <c r="CB136" s="138"/>
      <c r="CC136" s="138"/>
      <c r="CD136" s="138"/>
      <c r="CE136" s="138"/>
      <c r="CF136" s="138"/>
      <c r="CG136" s="138"/>
      <c r="CH136" s="138"/>
      <c r="CI136" s="138"/>
      <c r="CJ136" s="138"/>
      <c r="CK136" s="138"/>
      <c r="CL136" s="138"/>
      <c r="CM136" s="138"/>
      <c r="CN136" s="138"/>
      <c r="CO136" s="138"/>
      <c r="CP136" s="138"/>
      <c r="CQ136" s="138"/>
      <c r="CR136" s="138"/>
      <c r="CS136" s="138"/>
    </row>
    <row r="137" spans="1:97" x14ac:dyDescent="0.25">
      <c r="A137" s="138"/>
      <c r="B137" s="685" t="s">
        <v>394</v>
      </c>
      <c r="C137" s="686">
        <f t="shared" ref="C137:AH137" si="152">C131+C133+C135</f>
        <v>0</v>
      </c>
      <c r="D137" s="686">
        <f t="shared" si="152"/>
        <v>0</v>
      </c>
      <c r="E137" s="686">
        <f t="shared" si="152"/>
        <v>0</v>
      </c>
      <c r="F137" s="686">
        <f t="shared" si="152"/>
        <v>0</v>
      </c>
      <c r="G137" s="686">
        <f t="shared" si="152"/>
        <v>0</v>
      </c>
      <c r="H137" s="686">
        <f t="shared" si="152"/>
        <v>0</v>
      </c>
      <c r="I137" s="686">
        <f t="shared" si="152"/>
        <v>0</v>
      </c>
      <c r="J137" s="686">
        <f t="shared" si="152"/>
        <v>0</v>
      </c>
      <c r="K137" s="686">
        <f t="shared" si="152"/>
        <v>0</v>
      </c>
      <c r="L137" s="686">
        <f t="shared" si="152"/>
        <v>0</v>
      </c>
      <c r="M137" s="686">
        <f t="shared" si="152"/>
        <v>0</v>
      </c>
      <c r="N137" s="686">
        <f t="shared" si="152"/>
        <v>0</v>
      </c>
      <c r="O137" s="686">
        <f t="shared" si="152"/>
        <v>0</v>
      </c>
      <c r="P137" s="686">
        <f t="shared" si="152"/>
        <v>0</v>
      </c>
      <c r="Q137" s="686">
        <f t="shared" si="152"/>
        <v>0</v>
      </c>
      <c r="R137" s="686">
        <f t="shared" si="152"/>
        <v>0</v>
      </c>
      <c r="S137" s="686">
        <f t="shared" si="152"/>
        <v>0</v>
      </c>
      <c r="T137" s="686">
        <f t="shared" si="152"/>
        <v>0</v>
      </c>
      <c r="U137" s="686">
        <f t="shared" si="152"/>
        <v>0</v>
      </c>
      <c r="V137" s="686">
        <f t="shared" si="152"/>
        <v>0</v>
      </c>
      <c r="W137" s="686">
        <f t="shared" si="152"/>
        <v>0</v>
      </c>
      <c r="X137" s="686">
        <f t="shared" si="152"/>
        <v>0</v>
      </c>
      <c r="Y137" s="686">
        <f t="shared" si="152"/>
        <v>0</v>
      </c>
      <c r="Z137" s="686">
        <f t="shared" si="152"/>
        <v>0</v>
      </c>
      <c r="AA137" s="686">
        <f t="shared" si="152"/>
        <v>0</v>
      </c>
      <c r="AB137" s="686">
        <f t="shared" si="152"/>
        <v>0</v>
      </c>
      <c r="AC137" s="686">
        <f t="shared" si="152"/>
        <v>0</v>
      </c>
      <c r="AD137" s="686">
        <f t="shared" si="152"/>
        <v>0</v>
      </c>
      <c r="AE137" s="686">
        <f t="shared" si="152"/>
        <v>0</v>
      </c>
      <c r="AF137" s="686">
        <f t="shared" si="152"/>
        <v>0</v>
      </c>
      <c r="AG137" s="686">
        <f t="shared" si="152"/>
        <v>0</v>
      </c>
      <c r="AH137" s="686">
        <f t="shared" si="152"/>
        <v>0</v>
      </c>
      <c r="AI137" s="686">
        <f t="shared" ref="AI137:BK137" si="153">AI131+AI133+AI135</f>
        <v>0</v>
      </c>
      <c r="AJ137" s="686">
        <f t="shared" si="153"/>
        <v>0</v>
      </c>
      <c r="AK137" s="686">
        <f t="shared" si="153"/>
        <v>0</v>
      </c>
      <c r="AL137" s="686">
        <f t="shared" si="153"/>
        <v>0</v>
      </c>
      <c r="AM137" s="686">
        <f t="shared" si="153"/>
        <v>0</v>
      </c>
      <c r="AN137" s="686">
        <f t="shared" si="153"/>
        <v>0</v>
      </c>
      <c r="AO137" s="686">
        <f t="shared" si="153"/>
        <v>0</v>
      </c>
      <c r="AP137" s="686">
        <f t="shared" si="153"/>
        <v>0</v>
      </c>
      <c r="AQ137" s="686">
        <f t="shared" si="153"/>
        <v>0</v>
      </c>
      <c r="AR137" s="686">
        <f t="shared" si="153"/>
        <v>0</v>
      </c>
      <c r="AS137" s="686">
        <f t="shared" si="153"/>
        <v>0</v>
      </c>
      <c r="AT137" s="686">
        <f t="shared" si="153"/>
        <v>0</v>
      </c>
      <c r="AU137" s="686">
        <f t="shared" si="153"/>
        <v>0</v>
      </c>
      <c r="AV137" s="686">
        <f t="shared" si="153"/>
        <v>0</v>
      </c>
      <c r="AW137" s="686">
        <f t="shared" si="153"/>
        <v>0</v>
      </c>
      <c r="AX137" s="686">
        <f t="shared" si="153"/>
        <v>0</v>
      </c>
      <c r="AY137" s="686">
        <f t="shared" si="153"/>
        <v>0</v>
      </c>
      <c r="AZ137" s="686">
        <f t="shared" si="153"/>
        <v>0</v>
      </c>
      <c r="BA137" s="686">
        <f t="shared" si="153"/>
        <v>0</v>
      </c>
      <c r="BB137" s="686">
        <f t="shared" si="153"/>
        <v>0</v>
      </c>
      <c r="BC137" s="686">
        <f t="shared" si="153"/>
        <v>0</v>
      </c>
      <c r="BD137" s="686">
        <f t="shared" si="153"/>
        <v>0</v>
      </c>
      <c r="BE137" s="686">
        <f t="shared" si="153"/>
        <v>0</v>
      </c>
      <c r="BF137" s="686">
        <f t="shared" si="153"/>
        <v>0</v>
      </c>
      <c r="BG137" s="686">
        <f t="shared" si="153"/>
        <v>0</v>
      </c>
      <c r="BH137" s="686">
        <f t="shared" si="153"/>
        <v>0</v>
      </c>
      <c r="BI137" s="686">
        <f t="shared" si="153"/>
        <v>0</v>
      </c>
      <c r="BJ137" s="686">
        <f t="shared" si="153"/>
        <v>0</v>
      </c>
      <c r="BK137" s="686">
        <f t="shared" si="153"/>
        <v>0</v>
      </c>
      <c r="BL137" s="138"/>
      <c r="BM137" s="138"/>
      <c r="BN137" s="138"/>
      <c r="BO137" s="138"/>
      <c r="BP137" s="138"/>
      <c r="BQ137" s="138"/>
      <c r="BR137" s="138"/>
      <c r="BS137" s="138"/>
      <c r="BT137" s="138"/>
      <c r="BU137" s="138"/>
      <c r="BV137" s="138"/>
      <c r="BW137" s="138"/>
      <c r="BX137" s="138"/>
      <c r="BY137" s="138"/>
      <c r="BZ137" s="138"/>
      <c r="CA137" s="138"/>
      <c r="CB137" s="138"/>
      <c r="CC137" s="138"/>
      <c r="CD137" s="138"/>
      <c r="CE137" s="138"/>
      <c r="CF137" s="138"/>
      <c r="CG137" s="138"/>
      <c r="CH137" s="138"/>
      <c r="CI137" s="138"/>
      <c r="CJ137" s="138"/>
      <c r="CK137" s="138"/>
      <c r="CL137" s="138"/>
      <c r="CM137" s="138"/>
      <c r="CN137" s="138"/>
      <c r="CO137" s="138"/>
      <c r="CP137" s="138"/>
      <c r="CQ137" s="138"/>
      <c r="CR137" s="138"/>
      <c r="CS137" s="138"/>
    </row>
    <row r="138" spans="1:97" s="46" customFormat="1" x14ac:dyDescent="0.25">
      <c r="A138" s="138"/>
      <c r="B138" s="699" t="s">
        <v>395</v>
      </c>
      <c r="C138" s="700">
        <f t="shared" ref="C138:AH138" si="154">C132+C134+C136</f>
        <v>0</v>
      </c>
      <c r="D138" s="700">
        <f t="shared" si="154"/>
        <v>0</v>
      </c>
      <c r="E138" s="700">
        <f t="shared" si="154"/>
        <v>0</v>
      </c>
      <c r="F138" s="700">
        <f t="shared" si="154"/>
        <v>0</v>
      </c>
      <c r="G138" s="700">
        <f t="shared" si="154"/>
        <v>0</v>
      </c>
      <c r="H138" s="700">
        <f t="shared" si="154"/>
        <v>0</v>
      </c>
      <c r="I138" s="700">
        <f t="shared" si="154"/>
        <v>0</v>
      </c>
      <c r="J138" s="700">
        <f t="shared" si="154"/>
        <v>0</v>
      </c>
      <c r="K138" s="700">
        <f t="shared" si="154"/>
        <v>0</v>
      </c>
      <c r="L138" s="700">
        <f t="shared" si="154"/>
        <v>0</v>
      </c>
      <c r="M138" s="700">
        <f t="shared" si="154"/>
        <v>0</v>
      </c>
      <c r="N138" s="700">
        <f t="shared" si="154"/>
        <v>0</v>
      </c>
      <c r="O138" s="700">
        <f t="shared" si="154"/>
        <v>0</v>
      </c>
      <c r="P138" s="700">
        <f t="shared" si="154"/>
        <v>0</v>
      </c>
      <c r="Q138" s="700">
        <f t="shared" si="154"/>
        <v>0</v>
      </c>
      <c r="R138" s="700">
        <f t="shared" si="154"/>
        <v>0</v>
      </c>
      <c r="S138" s="700">
        <f t="shared" si="154"/>
        <v>0</v>
      </c>
      <c r="T138" s="700">
        <f t="shared" si="154"/>
        <v>0</v>
      </c>
      <c r="U138" s="700">
        <f t="shared" si="154"/>
        <v>0</v>
      </c>
      <c r="V138" s="700">
        <f t="shared" si="154"/>
        <v>0</v>
      </c>
      <c r="W138" s="700">
        <f t="shared" si="154"/>
        <v>0</v>
      </c>
      <c r="X138" s="700">
        <f t="shared" si="154"/>
        <v>0</v>
      </c>
      <c r="Y138" s="700">
        <f t="shared" si="154"/>
        <v>0</v>
      </c>
      <c r="Z138" s="700">
        <f t="shared" si="154"/>
        <v>0</v>
      </c>
      <c r="AA138" s="700">
        <f t="shared" si="154"/>
        <v>0</v>
      </c>
      <c r="AB138" s="700">
        <f t="shared" si="154"/>
        <v>0</v>
      </c>
      <c r="AC138" s="700">
        <f t="shared" si="154"/>
        <v>0</v>
      </c>
      <c r="AD138" s="700">
        <f t="shared" si="154"/>
        <v>0</v>
      </c>
      <c r="AE138" s="700">
        <f t="shared" si="154"/>
        <v>0</v>
      </c>
      <c r="AF138" s="700">
        <f t="shared" si="154"/>
        <v>0</v>
      </c>
      <c r="AG138" s="700">
        <f t="shared" si="154"/>
        <v>0</v>
      </c>
      <c r="AH138" s="700">
        <f t="shared" si="154"/>
        <v>0</v>
      </c>
      <c r="AI138" s="700">
        <f t="shared" ref="AI138:BK138" si="155">AI132+AI134+AI136</f>
        <v>0</v>
      </c>
      <c r="AJ138" s="700">
        <f t="shared" si="155"/>
        <v>0</v>
      </c>
      <c r="AK138" s="700">
        <f t="shared" si="155"/>
        <v>0</v>
      </c>
      <c r="AL138" s="700">
        <f t="shared" si="155"/>
        <v>0</v>
      </c>
      <c r="AM138" s="700">
        <f t="shared" si="155"/>
        <v>0</v>
      </c>
      <c r="AN138" s="700">
        <f t="shared" si="155"/>
        <v>0</v>
      </c>
      <c r="AO138" s="700">
        <f t="shared" si="155"/>
        <v>0</v>
      </c>
      <c r="AP138" s="700">
        <f t="shared" si="155"/>
        <v>0</v>
      </c>
      <c r="AQ138" s="700">
        <f t="shared" si="155"/>
        <v>0</v>
      </c>
      <c r="AR138" s="700">
        <f t="shared" si="155"/>
        <v>0</v>
      </c>
      <c r="AS138" s="700">
        <f t="shared" si="155"/>
        <v>0</v>
      </c>
      <c r="AT138" s="700">
        <f t="shared" si="155"/>
        <v>0</v>
      </c>
      <c r="AU138" s="700">
        <f t="shared" si="155"/>
        <v>0</v>
      </c>
      <c r="AV138" s="700">
        <f t="shared" si="155"/>
        <v>0</v>
      </c>
      <c r="AW138" s="700">
        <f t="shared" si="155"/>
        <v>0</v>
      </c>
      <c r="AX138" s="700">
        <f t="shared" si="155"/>
        <v>0</v>
      </c>
      <c r="AY138" s="700">
        <f t="shared" si="155"/>
        <v>0</v>
      </c>
      <c r="AZ138" s="700">
        <f t="shared" si="155"/>
        <v>0</v>
      </c>
      <c r="BA138" s="700">
        <f t="shared" si="155"/>
        <v>0</v>
      </c>
      <c r="BB138" s="700">
        <f t="shared" si="155"/>
        <v>0</v>
      </c>
      <c r="BC138" s="700">
        <f t="shared" si="155"/>
        <v>0</v>
      </c>
      <c r="BD138" s="700">
        <f t="shared" si="155"/>
        <v>0</v>
      </c>
      <c r="BE138" s="700">
        <f t="shared" si="155"/>
        <v>0</v>
      </c>
      <c r="BF138" s="700">
        <f t="shared" si="155"/>
        <v>0</v>
      </c>
      <c r="BG138" s="700">
        <f t="shared" si="155"/>
        <v>0</v>
      </c>
      <c r="BH138" s="700">
        <f t="shared" si="155"/>
        <v>0</v>
      </c>
      <c r="BI138" s="700">
        <f t="shared" si="155"/>
        <v>0</v>
      </c>
      <c r="BJ138" s="700">
        <f t="shared" si="155"/>
        <v>0</v>
      </c>
      <c r="BK138" s="700">
        <f t="shared" si="155"/>
        <v>0</v>
      </c>
      <c r="BL138" s="138"/>
      <c r="BM138" s="138"/>
      <c r="BN138" s="138"/>
      <c r="BO138" s="138"/>
      <c r="BP138" s="138"/>
      <c r="BQ138" s="138"/>
      <c r="BR138" s="138"/>
      <c r="BS138" s="138"/>
      <c r="BT138" s="138"/>
      <c r="BU138" s="138"/>
      <c r="BV138" s="138"/>
      <c r="BW138" s="138"/>
      <c r="BX138" s="138"/>
      <c r="BY138" s="138"/>
      <c r="BZ138" s="138"/>
      <c r="CA138" s="138"/>
      <c r="CB138" s="138"/>
      <c r="CC138" s="138"/>
      <c r="CD138" s="138"/>
      <c r="CE138" s="138"/>
      <c r="CF138" s="138"/>
      <c r="CG138" s="138"/>
      <c r="CH138" s="138"/>
      <c r="CI138" s="138"/>
      <c r="CJ138" s="138"/>
      <c r="CK138" s="138"/>
      <c r="CL138" s="138"/>
      <c r="CM138" s="138"/>
      <c r="CN138" s="138"/>
      <c r="CO138" s="138"/>
      <c r="CP138" s="138"/>
      <c r="CQ138" s="138"/>
      <c r="CR138" s="138"/>
      <c r="CS138" s="138"/>
    </row>
    <row r="139" spans="1:97" s="46" customFormat="1" x14ac:dyDescent="0.25">
      <c r="A139" s="138"/>
      <c r="B139" s="704" t="s">
        <v>396</v>
      </c>
      <c r="C139" s="705">
        <f>C138</f>
        <v>0</v>
      </c>
      <c r="D139" s="705">
        <f t="shared" ref="D139:AI139" si="156">C139+D138</f>
        <v>0</v>
      </c>
      <c r="E139" s="705">
        <f t="shared" si="156"/>
        <v>0</v>
      </c>
      <c r="F139" s="705">
        <f t="shared" si="156"/>
        <v>0</v>
      </c>
      <c r="G139" s="705">
        <f t="shared" si="156"/>
        <v>0</v>
      </c>
      <c r="H139" s="705">
        <f t="shared" si="156"/>
        <v>0</v>
      </c>
      <c r="I139" s="705">
        <f t="shared" si="156"/>
        <v>0</v>
      </c>
      <c r="J139" s="705">
        <f t="shared" si="156"/>
        <v>0</v>
      </c>
      <c r="K139" s="705">
        <f t="shared" si="156"/>
        <v>0</v>
      </c>
      <c r="L139" s="705">
        <f t="shared" si="156"/>
        <v>0</v>
      </c>
      <c r="M139" s="705">
        <f t="shared" si="156"/>
        <v>0</v>
      </c>
      <c r="N139" s="705">
        <f t="shared" si="156"/>
        <v>0</v>
      </c>
      <c r="O139" s="705">
        <f t="shared" si="156"/>
        <v>0</v>
      </c>
      <c r="P139" s="705">
        <f t="shared" si="156"/>
        <v>0</v>
      </c>
      <c r="Q139" s="705">
        <f t="shared" si="156"/>
        <v>0</v>
      </c>
      <c r="R139" s="705">
        <f t="shared" si="156"/>
        <v>0</v>
      </c>
      <c r="S139" s="705">
        <f t="shared" si="156"/>
        <v>0</v>
      </c>
      <c r="T139" s="705">
        <f t="shared" si="156"/>
        <v>0</v>
      </c>
      <c r="U139" s="705">
        <f t="shared" si="156"/>
        <v>0</v>
      </c>
      <c r="V139" s="705">
        <f t="shared" si="156"/>
        <v>0</v>
      </c>
      <c r="W139" s="705">
        <f t="shared" si="156"/>
        <v>0</v>
      </c>
      <c r="X139" s="705">
        <f t="shared" si="156"/>
        <v>0</v>
      </c>
      <c r="Y139" s="705">
        <f t="shared" si="156"/>
        <v>0</v>
      </c>
      <c r="Z139" s="705">
        <f t="shared" si="156"/>
        <v>0</v>
      </c>
      <c r="AA139" s="705">
        <f t="shared" si="156"/>
        <v>0</v>
      </c>
      <c r="AB139" s="705">
        <f t="shared" si="156"/>
        <v>0</v>
      </c>
      <c r="AC139" s="705">
        <f t="shared" si="156"/>
        <v>0</v>
      </c>
      <c r="AD139" s="705">
        <f t="shared" si="156"/>
        <v>0</v>
      </c>
      <c r="AE139" s="705">
        <f t="shared" si="156"/>
        <v>0</v>
      </c>
      <c r="AF139" s="705">
        <f t="shared" si="156"/>
        <v>0</v>
      </c>
      <c r="AG139" s="705">
        <f t="shared" si="156"/>
        <v>0</v>
      </c>
      <c r="AH139" s="705">
        <f t="shared" si="156"/>
        <v>0</v>
      </c>
      <c r="AI139" s="705">
        <f t="shared" si="156"/>
        <v>0</v>
      </c>
      <c r="AJ139" s="705">
        <f t="shared" ref="AJ139:BO139" si="157">AI139+AJ138</f>
        <v>0</v>
      </c>
      <c r="AK139" s="705">
        <f t="shared" si="157"/>
        <v>0</v>
      </c>
      <c r="AL139" s="705">
        <f t="shared" si="157"/>
        <v>0</v>
      </c>
      <c r="AM139" s="705">
        <f t="shared" si="157"/>
        <v>0</v>
      </c>
      <c r="AN139" s="705">
        <f t="shared" si="157"/>
        <v>0</v>
      </c>
      <c r="AO139" s="705">
        <f t="shared" si="157"/>
        <v>0</v>
      </c>
      <c r="AP139" s="705">
        <f t="shared" si="157"/>
        <v>0</v>
      </c>
      <c r="AQ139" s="705">
        <f t="shared" si="157"/>
        <v>0</v>
      </c>
      <c r="AR139" s="705">
        <f t="shared" si="157"/>
        <v>0</v>
      </c>
      <c r="AS139" s="705">
        <f t="shared" si="157"/>
        <v>0</v>
      </c>
      <c r="AT139" s="705">
        <f t="shared" si="157"/>
        <v>0</v>
      </c>
      <c r="AU139" s="705">
        <f t="shared" si="157"/>
        <v>0</v>
      </c>
      <c r="AV139" s="705">
        <f t="shared" si="157"/>
        <v>0</v>
      </c>
      <c r="AW139" s="705">
        <f t="shared" si="157"/>
        <v>0</v>
      </c>
      <c r="AX139" s="705">
        <f t="shared" si="157"/>
        <v>0</v>
      </c>
      <c r="AY139" s="705">
        <f t="shared" si="157"/>
        <v>0</v>
      </c>
      <c r="AZ139" s="705">
        <f t="shared" si="157"/>
        <v>0</v>
      </c>
      <c r="BA139" s="705">
        <f t="shared" si="157"/>
        <v>0</v>
      </c>
      <c r="BB139" s="705">
        <f t="shared" si="157"/>
        <v>0</v>
      </c>
      <c r="BC139" s="705">
        <f t="shared" si="157"/>
        <v>0</v>
      </c>
      <c r="BD139" s="705">
        <f t="shared" si="157"/>
        <v>0</v>
      </c>
      <c r="BE139" s="705">
        <f t="shared" si="157"/>
        <v>0</v>
      </c>
      <c r="BF139" s="705">
        <f t="shared" si="157"/>
        <v>0</v>
      </c>
      <c r="BG139" s="705">
        <f t="shared" si="157"/>
        <v>0</v>
      </c>
      <c r="BH139" s="705">
        <f t="shared" si="157"/>
        <v>0</v>
      </c>
      <c r="BI139" s="705">
        <f t="shared" si="157"/>
        <v>0</v>
      </c>
      <c r="BJ139" s="705">
        <f t="shared" si="157"/>
        <v>0</v>
      </c>
      <c r="BK139" s="706">
        <f t="shared" si="157"/>
        <v>0</v>
      </c>
      <c r="BL139" s="138"/>
      <c r="BM139" s="138"/>
      <c r="BN139" s="138"/>
      <c r="BO139" s="138"/>
      <c r="BP139" s="138"/>
      <c r="BQ139" s="138"/>
      <c r="BR139" s="138"/>
      <c r="BS139" s="138"/>
      <c r="BT139" s="138"/>
      <c r="BU139" s="138"/>
      <c r="BV139" s="138"/>
      <c r="BW139" s="138"/>
      <c r="BX139" s="138"/>
      <c r="BY139" s="138"/>
      <c r="BZ139" s="138"/>
      <c r="CA139" s="138"/>
      <c r="CB139" s="138"/>
      <c r="CC139" s="138"/>
      <c r="CD139" s="138"/>
      <c r="CE139" s="138"/>
      <c r="CF139" s="138"/>
      <c r="CG139" s="138"/>
      <c r="CH139" s="138"/>
      <c r="CI139" s="138"/>
      <c r="CJ139" s="138"/>
      <c r="CK139" s="138"/>
      <c r="CL139" s="138"/>
      <c r="CM139" s="138"/>
      <c r="CN139" s="138"/>
      <c r="CO139" s="138"/>
      <c r="CP139" s="138"/>
      <c r="CQ139" s="138"/>
      <c r="CR139" s="138"/>
      <c r="CS139" s="138"/>
    </row>
    <row r="140" spans="1:97" x14ac:dyDescent="0.25">
      <c r="A140" s="138"/>
      <c r="B140" s="689" t="s">
        <v>397</v>
      </c>
      <c r="C140" s="690">
        <f>RESULTADOS!O12</f>
        <v>0</v>
      </c>
      <c r="D140" s="690">
        <f>RESULTADOS!P12</f>
        <v>0</v>
      </c>
      <c r="E140" s="690">
        <f>RESULTADOS!Q12</f>
        <v>0</v>
      </c>
      <c r="F140" s="690">
        <f>RESULTADOS!R12</f>
        <v>0</v>
      </c>
      <c r="G140" s="690">
        <f>RESULTADOS!S12</f>
        <v>0</v>
      </c>
      <c r="H140" s="690">
        <f>RESULTADOS!T12</f>
        <v>0</v>
      </c>
      <c r="I140" s="690">
        <f>RESULTADOS!U12</f>
        <v>0</v>
      </c>
      <c r="J140" s="690">
        <f>RESULTADOS!V12</f>
        <v>0</v>
      </c>
      <c r="K140" s="690">
        <f>RESULTADOS!W12</f>
        <v>0</v>
      </c>
      <c r="L140" s="690">
        <f>RESULTADOS!X12</f>
        <v>0</v>
      </c>
      <c r="M140" s="690">
        <f>RESULTADOS!Y12</f>
        <v>0</v>
      </c>
      <c r="N140" s="690">
        <f>RESULTADOS!Z12</f>
        <v>0</v>
      </c>
      <c r="O140" s="690">
        <f>RESULTADOS!AA12</f>
        <v>0</v>
      </c>
      <c r="P140" s="690">
        <f>RESULTADOS!AB12</f>
        <v>0</v>
      </c>
      <c r="Q140" s="690">
        <f>RESULTADOS!AC12</f>
        <v>0</v>
      </c>
      <c r="R140" s="690">
        <f>RESULTADOS!AD12</f>
        <v>0</v>
      </c>
      <c r="S140" s="690">
        <f>RESULTADOS!AE12</f>
        <v>0</v>
      </c>
      <c r="T140" s="690">
        <f>RESULTADOS!AF12</f>
        <v>0</v>
      </c>
      <c r="U140" s="690">
        <f>RESULTADOS!AG12</f>
        <v>0</v>
      </c>
      <c r="V140" s="690">
        <f>RESULTADOS!AH12</f>
        <v>0</v>
      </c>
      <c r="W140" s="690">
        <f>RESULTADOS!AI12</f>
        <v>0</v>
      </c>
      <c r="X140" s="690">
        <f>RESULTADOS!AJ12</f>
        <v>0</v>
      </c>
      <c r="Y140" s="690">
        <f>RESULTADOS!AK12</f>
        <v>0</v>
      </c>
      <c r="Z140" s="690">
        <f>RESULTADOS!AL12</f>
        <v>0</v>
      </c>
      <c r="AA140" s="690">
        <f>RESULTADOS!AM12</f>
        <v>0</v>
      </c>
      <c r="AB140" s="690">
        <f>RESULTADOS!AN12</f>
        <v>0</v>
      </c>
      <c r="AC140" s="690">
        <f>RESULTADOS!AO12</f>
        <v>0</v>
      </c>
      <c r="AD140" s="690">
        <f>RESULTADOS!AP12</f>
        <v>0</v>
      </c>
      <c r="AE140" s="690">
        <f>RESULTADOS!AQ12</f>
        <v>0</v>
      </c>
      <c r="AF140" s="690">
        <f>RESULTADOS!AR12</f>
        <v>0</v>
      </c>
      <c r="AG140" s="690">
        <f>RESULTADOS!AS12</f>
        <v>0</v>
      </c>
      <c r="AH140" s="690">
        <f>RESULTADOS!AT12</f>
        <v>0</v>
      </c>
      <c r="AI140" s="690">
        <f>RESULTADOS!AU12</f>
        <v>0</v>
      </c>
      <c r="AJ140" s="690">
        <f>RESULTADOS!AV12</f>
        <v>0</v>
      </c>
      <c r="AK140" s="690">
        <f>RESULTADOS!AW12</f>
        <v>0</v>
      </c>
      <c r="AL140" s="690">
        <f>RESULTADOS!AX12</f>
        <v>0</v>
      </c>
      <c r="AM140" s="690">
        <f>RESULTADOS!AY12</f>
        <v>0</v>
      </c>
      <c r="AN140" s="690">
        <f>RESULTADOS!AZ12</f>
        <v>0</v>
      </c>
      <c r="AO140" s="690">
        <f>RESULTADOS!BA12</f>
        <v>0</v>
      </c>
      <c r="AP140" s="690">
        <f>RESULTADOS!BB12</f>
        <v>0</v>
      </c>
      <c r="AQ140" s="690">
        <f>RESULTADOS!BC12</f>
        <v>0</v>
      </c>
      <c r="AR140" s="690">
        <f>RESULTADOS!BD12</f>
        <v>0</v>
      </c>
      <c r="AS140" s="690">
        <f>RESULTADOS!BE12</f>
        <v>0</v>
      </c>
      <c r="AT140" s="690">
        <f>RESULTADOS!BF12</f>
        <v>0</v>
      </c>
      <c r="AU140" s="690">
        <f>RESULTADOS!BG12</f>
        <v>0</v>
      </c>
      <c r="AV140" s="690">
        <f>RESULTADOS!BH12</f>
        <v>0</v>
      </c>
      <c r="AW140" s="690">
        <f>RESULTADOS!BI12</f>
        <v>0</v>
      </c>
      <c r="AX140" s="690">
        <f>RESULTADOS!BJ12</f>
        <v>0</v>
      </c>
      <c r="AY140" s="690">
        <f>RESULTADOS!BK12</f>
        <v>0</v>
      </c>
      <c r="AZ140" s="690">
        <f>RESULTADOS!BL12</f>
        <v>0</v>
      </c>
      <c r="BA140" s="690">
        <f>RESULTADOS!BM12</f>
        <v>0</v>
      </c>
      <c r="BB140" s="690">
        <f>RESULTADOS!BN12</f>
        <v>0</v>
      </c>
      <c r="BC140" s="690">
        <f>RESULTADOS!BO12</f>
        <v>0</v>
      </c>
      <c r="BD140" s="690">
        <f>RESULTADOS!BP12</f>
        <v>0</v>
      </c>
      <c r="BE140" s="690">
        <f>RESULTADOS!BQ12</f>
        <v>0</v>
      </c>
      <c r="BF140" s="690">
        <f>RESULTADOS!BR12</f>
        <v>0</v>
      </c>
      <c r="BG140" s="690">
        <f>RESULTADOS!BS12</f>
        <v>0</v>
      </c>
      <c r="BH140" s="690">
        <f>RESULTADOS!BT12</f>
        <v>0</v>
      </c>
      <c r="BI140" s="690">
        <f>RESULTADOS!BU12</f>
        <v>0</v>
      </c>
      <c r="BJ140" s="690">
        <f>RESULTADOS!BV12</f>
        <v>0</v>
      </c>
      <c r="BK140" s="690">
        <f>RESULTADOS!BW12</f>
        <v>0</v>
      </c>
      <c r="BL140" s="138"/>
      <c r="BM140" s="138"/>
      <c r="BN140" s="138"/>
      <c r="BO140" s="138"/>
      <c r="BP140" s="138"/>
      <c r="BQ140" s="138"/>
      <c r="BR140" s="138"/>
      <c r="BS140" s="138"/>
      <c r="BT140" s="138"/>
      <c r="BU140" s="138"/>
      <c r="BV140" s="138"/>
      <c r="BW140" s="138"/>
      <c r="BX140" s="138"/>
      <c r="BY140" s="138"/>
      <c r="BZ140" s="138"/>
      <c r="CA140" s="138"/>
      <c r="CB140" s="138"/>
      <c r="CC140" s="138"/>
      <c r="CD140" s="138"/>
      <c r="CE140" s="138"/>
      <c r="CF140" s="138"/>
      <c r="CG140" s="138"/>
      <c r="CH140" s="138"/>
      <c r="CI140" s="138"/>
      <c r="CJ140" s="138"/>
      <c r="CK140" s="138"/>
      <c r="CL140" s="138"/>
      <c r="CM140" s="138"/>
      <c r="CN140" s="138"/>
      <c r="CO140" s="138"/>
      <c r="CP140" s="138"/>
      <c r="CQ140" s="138"/>
      <c r="CR140" s="138"/>
      <c r="CS140" s="138"/>
    </row>
    <row r="141" spans="1:97" x14ac:dyDescent="0.25">
      <c r="A141" s="138"/>
      <c r="B141" s="689" t="s">
        <v>398</v>
      </c>
      <c r="C141" s="690">
        <f t="shared" ref="C141:AH141" si="158">IFERROR(C140/C128,0)</f>
        <v>0</v>
      </c>
      <c r="D141" s="690">
        <f t="shared" si="158"/>
        <v>0</v>
      </c>
      <c r="E141" s="690">
        <f t="shared" si="158"/>
        <v>0</v>
      </c>
      <c r="F141" s="690">
        <f t="shared" si="158"/>
        <v>0</v>
      </c>
      <c r="G141" s="690">
        <f t="shared" si="158"/>
        <v>0</v>
      </c>
      <c r="H141" s="690">
        <f t="shared" si="158"/>
        <v>0</v>
      </c>
      <c r="I141" s="690">
        <f t="shared" si="158"/>
        <v>0</v>
      </c>
      <c r="J141" s="690">
        <f t="shared" si="158"/>
        <v>0</v>
      </c>
      <c r="K141" s="690">
        <f t="shared" si="158"/>
        <v>0</v>
      </c>
      <c r="L141" s="690">
        <f t="shared" si="158"/>
        <v>0</v>
      </c>
      <c r="M141" s="690">
        <f t="shared" si="158"/>
        <v>0</v>
      </c>
      <c r="N141" s="690">
        <f t="shared" si="158"/>
        <v>0</v>
      </c>
      <c r="O141" s="690">
        <f t="shared" si="158"/>
        <v>0</v>
      </c>
      <c r="P141" s="690">
        <f t="shared" si="158"/>
        <v>0</v>
      </c>
      <c r="Q141" s="690">
        <f t="shared" si="158"/>
        <v>0</v>
      </c>
      <c r="R141" s="690">
        <f t="shared" si="158"/>
        <v>0</v>
      </c>
      <c r="S141" s="690">
        <f t="shared" si="158"/>
        <v>0</v>
      </c>
      <c r="T141" s="690">
        <f t="shared" si="158"/>
        <v>0</v>
      </c>
      <c r="U141" s="690">
        <f t="shared" si="158"/>
        <v>0</v>
      </c>
      <c r="V141" s="690">
        <f t="shared" si="158"/>
        <v>0</v>
      </c>
      <c r="W141" s="690">
        <f t="shared" si="158"/>
        <v>0</v>
      </c>
      <c r="X141" s="690">
        <f t="shared" si="158"/>
        <v>0</v>
      </c>
      <c r="Y141" s="690">
        <f t="shared" si="158"/>
        <v>0</v>
      </c>
      <c r="Z141" s="690">
        <f t="shared" si="158"/>
        <v>0</v>
      </c>
      <c r="AA141" s="690">
        <f t="shared" si="158"/>
        <v>0</v>
      </c>
      <c r="AB141" s="690">
        <f t="shared" si="158"/>
        <v>0</v>
      </c>
      <c r="AC141" s="690">
        <f t="shared" si="158"/>
        <v>0</v>
      </c>
      <c r="AD141" s="690">
        <f t="shared" si="158"/>
        <v>0</v>
      </c>
      <c r="AE141" s="690">
        <f t="shared" si="158"/>
        <v>0</v>
      </c>
      <c r="AF141" s="690">
        <f t="shared" si="158"/>
        <v>0</v>
      </c>
      <c r="AG141" s="690">
        <f t="shared" si="158"/>
        <v>0</v>
      </c>
      <c r="AH141" s="690">
        <f t="shared" si="158"/>
        <v>0</v>
      </c>
      <c r="AI141" s="690">
        <f t="shared" ref="AI141:BN141" si="159">IFERROR(AI140/AI128,0)</f>
        <v>0</v>
      </c>
      <c r="AJ141" s="690">
        <f t="shared" si="159"/>
        <v>0</v>
      </c>
      <c r="AK141" s="690">
        <f t="shared" si="159"/>
        <v>0</v>
      </c>
      <c r="AL141" s="690">
        <f t="shared" si="159"/>
        <v>0</v>
      </c>
      <c r="AM141" s="690">
        <f t="shared" si="159"/>
        <v>0</v>
      </c>
      <c r="AN141" s="690">
        <f t="shared" si="159"/>
        <v>0</v>
      </c>
      <c r="AO141" s="690">
        <f t="shared" si="159"/>
        <v>0</v>
      </c>
      <c r="AP141" s="690">
        <f t="shared" si="159"/>
        <v>0</v>
      </c>
      <c r="AQ141" s="690">
        <f t="shared" si="159"/>
        <v>0</v>
      </c>
      <c r="AR141" s="690">
        <f t="shared" si="159"/>
        <v>0</v>
      </c>
      <c r="AS141" s="690">
        <f t="shared" si="159"/>
        <v>0</v>
      </c>
      <c r="AT141" s="690">
        <f t="shared" si="159"/>
        <v>0</v>
      </c>
      <c r="AU141" s="690">
        <f t="shared" si="159"/>
        <v>0</v>
      </c>
      <c r="AV141" s="690">
        <f t="shared" si="159"/>
        <v>0</v>
      </c>
      <c r="AW141" s="690">
        <f t="shared" si="159"/>
        <v>0</v>
      </c>
      <c r="AX141" s="690">
        <f t="shared" si="159"/>
        <v>0</v>
      </c>
      <c r="AY141" s="690">
        <f t="shared" si="159"/>
        <v>0</v>
      </c>
      <c r="AZ141" s="690">
        <f t="shared" si="159"/>
        <v>0</v>
      </c>
      <c r="BA141" s="690">
        <f t="shared" si="159"/>
        <v>0</v>
      </c>
      <c r="BB141" s="690">
        <f t="shared" si="159"/>
        <v>0</v>
      </c>
      <c r="BC141" s="690">
        <f t="shared" si="159"/>
        <v>0</v>
      </c>
      <c r="BD141" s="690">
        <f t="shared" si="159"/>
        <v>0</v>
      </c>
      <c r="BE141" s="690">
        <f t="shared" si="159"/>
        <v>0</v>
      </c>
      <c r="BF141" s="690">
        <f t="shared" si="159"/>
        <v>0</v>
      </c>
      <c r="BG141" s="690">
        <f t="shared" si="159"/>
        <v>0</v>
      </c>
      <c r="BH141" s="690">
        <f t="shared" si="159"/>
        <v>0</v>
      </c>
      <c r="BI141" s="690">
        <f t="shared" si="159"/>
        <v>0</v>
      </c>
      <c r="BJ141" s="690">
        <f t="shared" si="159"/>
        <v>0</v>
      </c>
      <c r="BK141" s="690">
        <f t="shared" si="159"/>
        <v>0</v>
      </c>
      <c r="BL141" s="138"/>
      <c r="BM141" s="138"/>
      <c r="BN141" s="138"/>
      <c r="BO141" s="138"/>
      <c r="BP141" s="138"/>
      <c r="BQ141" s="138"/>
      <c r="BR141" s="138"/>
      <c r="BS141" s="138"/>
      <c r="BT141" s="138"/>
      <c r="BU141" s="138"/>
      <c r="BV141" s="138"/>
      <c r="BW141" s="138"/>
      <c r="BX141" s="138"/>
      <c r="BY141" s="138"/>
      <c r="BZ141" s="138"/>
      <c r="CA141" s="138"/>
      <c r="CB141" s="138"/>
      <c r="CC141" s="138"/>
      <c r="CD141" s="138"/>
      <c r="CE141" s="138"/>
      <c r="CF141" s="138"/>
      <c r="CG141" s="138"/>
      <c r="CH141" s="138"/>
      <c r="CI141" s="138"/>
      <c r="CJ141" s="138"/>
      <c r="CK141" s="138"/>
      <c r="CL141" s="138"/>
      <c r="CM141" s="138"/>
      <c r="CN141" s="138"/>
      <c r="CO141" s="138"/>
      <c r="CP141" s="138"/>
      <c r="CQ141" s="138"/>
      <c r="CR141" s="138"/>
      <c r="CS141" s="138"/>
    </row>
    <row r="142" spans="1:97" s="46" customFormat="1" x14ac:dyDescent="0.25">
      <c r="A142" s="138"/>
      <c r="B142" s="707" t="s">
        <v>399</v>
      </c>
      <c r="C142" s="703">
        <f>C140</f>
        <v>0</v>
      </c>
      <c r="D142" s="703">
        <f>D140</f>
        <v>0</v>
      </c>
      <c r="E142" s="703">
        <f t="shared" ref="E142:O142" si="160">D142+E140</f>
        <v>0</v>
      </c>
      <c r="F142" s="703">
        <f t="shared" si="160"/>
        <v>0</v>
      </c>
      <c r="G142" s="703">
        <f t="shared" si="160"/>
        <v>0</v>
      </c>
      <c r="H142" s="703">
        <f t="shared" si="160"/>
        <v>0</v>
      </c>
      <c r="I142" s="703">
        <f t="shared" si="160"/>
        <v>0</v>
      </c>
      <c r="J142" s="703">
        <f t="shared" si="160"/>
        <v>0</v>
      </c>
      <c r="K142" s="703">
        <f t="shared" si="160"/>
        <v>0</v>
      </c>
      <c r="L142" s="703">
        <f t="shared" si="160"/>
        <v>0</v>
      </c>
      <c r="M142" s="703">
        <f t="shared" si="160"/>
        <v>0</v>
      </c>
      <c r="N142" s="703">
        <f t="shared" si="160"/>
        <v>0</v>
      </c>
      <c r="O142" s="703">
        <f t="shared" si="160"/>
        <v>0</v>
      </c>
      <c r="P142" s="703">
        <f>P140</f>
        <v>0</v>
      </c>
      <c r="Q142" s="703">
        <f t="shared" ref="Q142:AA142" si="161">P142+Q140</f>
        <v>0</v>
      </c>
      <c r="R142" s="703">
        <f t="shared" si="161"/>
        <v>0</v>
      </c>
      <c r="S142" s="703">
        <f t="shared" si="161"/>
        <v>0</v>
      </c>
      <c r="T142" s="703">
        <f t="shared" si="161"/>
        <v>0</v>
      </c>
      <c r="U142" s="703">
        <f t="shared" si="161"/>
        <v>0</v>
      </c>
      <c r="V142" s="703">
        <f t="shared" si="161"/>
        <v>0</v>
      </c>
      <c r="W142" s="703">
        <f t="shared" si="161"/>
        <v>0</v>
      </c>
      <c r="X142" s="703">
        <f t="shared" si="161"/>
        <v>0</v>
      </c>
      <c r="Y142" s="703">
        <f t="shared" si="161"/>
        <v>0</v>
      </c>
      <c r="Z142" s="703">
        <f t="shared" si="161"/>
        <v>0</v>
      </c>
      <c r="AA142" s="703">
        <f t="shared" si="161"/>
        <v>0</v>
      </c>
      <c r="AB142" s="703">
        <f>AB140</f>
        <v>0</v>
      </c>
      <c r="AC142" s="703">
        <f t="shared" ref="AC142:AM142" si="162">AB142+AC140</f>
        <v>0</v>
      </c>
      <c r="AD142" s="703">
        <f t="shared" si="162"/>
        <v>0</v>
      </c>
      <c r="AE142" s="703">
        <f t="shared" si="162"/>
        <v>0</v>
      </c>
      <c r="AF142" s="703">
        <f t="shared" si="162"/>
        <v>0</v>
      </c>
      <c r="AG142" s="703">
        <f t="shared" si="162"/>
        <v>0</v>
      </c>
      <c r="AH142" s="703">
        <f t="shared" si="162"/>
        <v>0</v>
      </c>
      <c r="AI142" s="703">
        <f t="shared" si="162"/>
        <v>0</v>
      </c>
      <c r="AJ142" s="703">
        <f t="shared" si="162"/>
        <v>0</v>
      </c>
      <c r="AK142" s="703">
        <f t="shared" si="162"/>
        <v>0</v>
      </c>
      <c r="AL142" s="703">
        <f t="shared" si="162"/>
        <v>0</v>
      </c>
      <c r="AM142" s="703">
        <f t="shared" si="162"/>
        <v>0</v>
      </c>
      <c r="AN142" s="703">
        <f>AN140</f>
        <v>0</v>
      </c>
      <c r="AO142" s="703">
        <f t="shared" ref="AO142:AY142" si="163">AN142+AO140</f>
        <v>0</v>
      </c>
      <c r="AP142" s="703">
        <f t="shared" si="163"/>
        <v>0</v>
      </c>
      <c r="AQ142" s="703">
        <f t="shared" si="163"/>
        <v>0</v>
      </c>
      <c r="AR142" s="703">
        <f t="shared" si="163"/>
        <v>0</v>
      </c>
      <c r="AS142" s="703">
        <f t="shared" si="163"/>
        <v>0</v>
      </c>
      <c r="AT142" s="703">
        <f t="shared" si="163"/>
        <v>0</v>
      </c>
      <c r="AU142" s="703">
        <f t="shared" si="163"/>
        <v>0</v>
      </c>
      <c r="AV142" s="703">
        <f t="shared" si="163"/>
        <v>0</v>
      </c>
      <c r="AW142" s="703">
        <f t="shared" si="163"/>
        <v>0</v>
      </c>
      <c r="AX142" s="703">
        <f t="shared" si="163"/>
        <v>0</v>
      </c>
      <c r="AY142" s="703">
        <f t="shared" si="163"/>
        <v>0</v>
      </c>
      <c r="AZ142" s="703">
        <f>AZ140</f>
        <v>0</v>
      </c>
      <c r="BA142" s="703">
        <f t="shared" ref="BA142:BK142" si="164">AZ142+BA140</f>
        <v>0</v>
      </c>
      <c r="BB142" s="703">
        <f t="shared" si="164"/>
        <v>0</v>
      </c>
      <c r="BC142" s="703">
        <f t="shared" si="164"/>
        <v>0</v>
      </c>
      <c r="BD142" s="703">
        <f t="shared" si="164"/>
        <v>0</v>
      </c>
      <c r="BE142" s="703">
        <f t="shared" si="164"/>
        <v>0</v>
      </c>
      <c r="BF142" s="703">
        <f t="shared" si="164"/>
        <v>0</v>
      </c>
      <c r="BG142" s="703">
        <f t="shared" si="164"/>
        <v>0</v>
      </c>
      <c r="BH142" s="703">
        <f t="shared" si="164"/>
        <v>0</v>
      </c>
      <c r="BI142" s="703">
        <f t="shared" si="164"/>
        <v>0</v>
      </c>
      <c r="BJ142" s="703">
        <f t="shared" si="164"/>
        <v>0</v>
      </c>
      <c r="BK142" s="703">
        <f t="shared" si="164"/>
        <v>0</v>
      </c>
      <c r="BL142" s="138"/>
      <c r="BM142" s="138"/>
      <c r="BN142" s="138"/>
      <c r="BO142" s="138"/>
      <c r="BP142" s="138"/>
      <c r="BQ142" s="138"/>
      <c r="BR142" s="138"/>
      <c r="BS142" s="138"/>
      <c r="BT142" s="138"/>
      <c r="BU142" s="138"/>
      <c r="BV142" s="138"/>
      <c r="BW142" s="138"/>
      <c r="BX142" s="138"/>
      <c r="BY142" s="138"/>
      <c r="BZ142" s="138"/>
      <c r="CA142" s="138"/>
      <c r="CB142" s="138"/>
      <c r="CC142" s="138"/>
      <c r="CD142" s="138"/>
      <c r="CE142" s="138"/>
      <c r="CF142" s="138"/>
      <c r="CG142" s="138"/>
      <c r="CH142" s="138"/>
      <c r="CI142" s="138"/>
      <c r="CJ142" s="138"/>
      <c r="CK142" s="138"/>
      <c r="CL142" s="138"/>
      <c r="CM142" s="138"/>
      <c r="CN142" s="138"/>
      <c r="CO142" s="138"/>
      <c r="CP142" s="138"/>
      <c r="CQ142" s="138"/>
      <c r="CR142" s="138"/>
      <c r="CS142" s="138"/>
    </row>
    <row r="143" spans="1:97" s="46" customFormat="1" x14ac:dyDescent="0.25">
      <c r="A143" s="138"/>
      <c r="B143" s="699" t="s">
        <v>400</v>
      </c>
      <c r="C143" s="700"/>
      <c r="D143" s="700">
        <f>D142</f>
        <v>0</v>
      </c>
      <c r="E143" s="700">
        <f t="shared" ref="E143:AJ143" si="165">D143+E142</f>
        <v>0</v>
      </c>
      <c r="F143" s="700">
        <f t="shared" si="165"/>
        <v>0</v>
      </c>
      <c r="G143" s="700">
        <f t="shared" si="165"/>
        <v>0</v>
      </c>
      <c r="H143" s="700">
        <f t="shared" si="165"/>
        <v>0</v>
      </c>
      <c r="I143" s="700">
        <f t="shared" si="165"/>
        <v>0</v>
      </c>
      <c r="J143" s="700">
        <f t="shared" si="165"/>
        <v>0</v>
      </c>
      <c r="K143" s="700">
        <f t="shared" si="165"/>
        <v>0</v>
      </c>
      <c r="L143" s="700">
        <f t="shared" si="165"/>
        <v>0</v>
      </c>
      <c r="M143" s="700">
        <f t="shared" si="165"/>
        <v>0</v>
      </c>
      <c r="N143" s="700">
        <f t="shared" si="165"/>
        <v>0</v>
      </c>
      <c r="O143" s="700">
        <f t="shared" si="165"/>
        <v>0</v>
      </c>
      <c r="P143" s="700">
        <f t="shared" si="165"/>
        <v>0</v>
      </c>
      <c r="Q143" s="700">
        <f t="shared" si="165"/>
        <v>0</v>
      </c>
      <c r="R143" s="700">
        <f t="shared" si="165"/>
        <v>0</v>
      </c>
      <c r="S143" s="700">
        <f t="shared" si="165"/>
        <v>0</v>
      </c>
      <c r="T143" s="700">
        <f t="shared" si="165"/>
        <v>0</v>
      </c>
      <c r="U143" s="700">
        <f t="shared" si="165"/>
        <v>0</v>
      </c>
      <c r="V143" s="700">
        <f t="shared" si="165"/>
        <v>0</v>
      </c>
      <c r="W143" s="700">
        <f t="shared" si="165"/>
        <v>0</v>
      </c>
      <c r="X143" s="700">
        <f t="shared" si="165"/>
        <v>0</v>
      </c>
      <c r="Y143" s="700">
        <f t="shared" si="165"/>
        <v>0</v>
      </c>
      <c r="Z143" s="700">
        <f t="shared" si="165"/>
        <v>0</v>
      </c>
      <c r="AA143" s="700">
        <f t="shared" si="165"/>
        <v>0</v>
      </c>
      <c r="AB143" s="700">
        <f t="shared" si="165"/>
        <v>0</v>
      </c>
      <c r="AC143" s="700">
        <f t="shared" si="165"/>
        <v>0</v>
      </c>
      <c r="AD143" s="700">
        <f t="shared" si="165"/>
        <v>0</v>
      </c>
      <c r="AE143" s="700">
        <f t="shared" si="165"/>
        <v>0</v>
      </c>
      <c r="AF143" s="700">
        <f t="shared" si="165"/>
        <v>0</v>
      </c>
      <c r="AG143" s="700">
        <f t="shared" si="165"/>
        <v>0</v>
      </c>
      <c r="AH143" s="700">
        <f t="shared" si="165"/>
        <v>0</v>
      </c>
      <c r="AI143" s="700">
        <f t="shared" si="165"/>
        <v>0</v>
      </c>
      <c r="AJ143" s="700">
        <f t="shared" si="165"/>
        <v>0</v>
      </c>
      <c r="AK143" s="700">
        <f t="shared" ref="AK143:BP143" si="166">AJ143+AK142</f>
        <v>0</v>
      </c>
      <c r="AL143" s="700">
        <f t="shared" si="166"/>
        <v>0</v>
      </c>
      <c r="AM143" s="700">
        <f t="shared" si="166"/>
        <v>0</v>
      </c>
      <c r="AN143" s="700">
        <f t="shared" si="166"/>
        <v>0</v>
      </c>
      <c r="AO143" s="700">
        <f t="shared" si="166"/>
        <v>0</v>
      </c>
      <c r="AP143" s="700">
        <f t="shared" si="166"/>
        <v>0</v>
      </c>
      <c r="AQ143" s="700">
        <f t="shared" si="166"/>
        <v>0</v>
      </c>
      <c r="AR143" s="700">
        <f t="shared" si="166"/>
        <v>0</v>
      </c>
      <c r="AS143" s="700">
        <f t="shared" si="166"/>
        <v>0</v>
      </c>
      <c r="AT143" s="700">
        <f t="shared" si="166"/>
        <v>0</v>
      </c>
      <c r="AU143" s="700">
        <f t="shared" si="166"/>
        <v>0</v>
      </c>
      <c r="AV143" s="700">
        <f t="shared" si="166"/>
        <v>0</v>
      </c>
      <c r="AW143" s="700">
        <f t="shared" si="166"/>
        <v>0</v>
      </c>
      <c r="AX143" s="700">
        <f t="shared" si="166"/>
        <v>0</v>
      </c>
      <c r="AY143" s="700">
        <f t="shared" si="166"/>
        <v>0</v>
      </c>
      <c r="AZ143" s="700">
        <f t="shared" si="166"/>
        <v>0</v>
      </c>
      <c r="BA143" s="700">
        <f t="shared" si="166"/>
        <v>0</v>
      </c>
      <c r="BB143" s="700">
        <f t="shared" si="166"/>
        <v>0</v>
      </c>
      <c r="BC143" s="700">
        <f t="shared" si="166"/>
        <v>0</v>
      </c>
      <c r="BD143" s="700">
        <f t="shared" si="166"/>
        <v>0</v>
      </c>
      <c r="BE143" s="700">
        <f t="shared" si="166"/>
        <v>0</v>
      </c>
      <c r="BF143" s="700">
        <f t="shared" si="166"/>
        <v>0</v>
      </c>
      <c r="BG143" s="700">
        <f t="shared" si="166"/>
        <v>0</v>
      </c>
      <c r="BH143" s="700">
        <f t="shared" si="166"/>
        <v>0</v>
      </c>
      <c r="BI143" s="700">
        <f t="shared" si="166"/>
        <v>0</v>
      </c>
      <c r="BJ143" s="700">
        <f t="shared" si="166"/>
        <v>0</v>
      </c>
      <c r="BK143" s="700">
        <f t="shared" si="166"/>
        <v>0</v>
      </c>
      <c r="BL143" s="138"/>
      <c r="BM143" s="138"/>
      <c r="BN143" s="138"/>
      <c r="BO143" s="138"/>
      <c r="BP143" s="138"/>
      <c r="BQ143" s="138"/>
      <c r="BR143" s="138"/>
      <c r="BS143" s="138"/>
      <c r="BT143" s="138"/>
      <c r="BU143" s="138"/>
      <c r="BV143" s="138"/>
      <c r="BW143" s="138"/>
      <c r="BX143" s="138"/>
      <c r="BY143" s="138"/>
      <c r="BZ143" s="138"/>
      <c r="CA143" s="138"/>
      <c r="CB143" s="138"/>
      <c r="CC143" s="138"/>
      <c r="CD143" s="138"/>
      <c r="CE143" s="138"/>
      <c r="CF143" s="138"/>
      <c r="CG143" s="138"/>
      <c r="CH143" s="138"/>
      <c r="CI143" s="138"/>
      <c r="CJ143" s="138"/>
      <c r="CK143" s="138"/>
      <c r="CL143" s="138"/>
      <c r="CM143" s="138"/>
      <c r="CN143" s="138"/>
      <c r="CO143" s="138"/>
      <c r="CP143" s="138"/>
      <c r="CQ143" s="138"/>
      <c r="CR143" s="138"/>
      <c r="CS143" s="138"/>
    </row>
    <row r="144" spans="1:97" x14ac:dyDescent="0.25">
      <c r="A144" s="138"/>
      <c r="B144" s="689" t="s">
        <v>401</v>
      </c>
      <c r="C144" s="690">
        <f>RESULTADOS!O15+RESULTADOS!O16+RESULTADOS!O18+RESULTADOS!O21-RESULTADOS!O19-RESULTADOS!O14</f>
        <v>0</v>
      </c>
      <c r="D144" s="690">
        <f>RESULTADOS!P15+RESULTADOS!P16+RESULTADOS!P18+RESULTADOS!P21-RESULTADOS!P19-RESULTADOS!P14</f>
        <v>0</v>
      </c>
      <c r="E144" s="690">
        <f>RESULTADOS!Q15+RESULTADOS!Q16+RESULTADOS!Q18+RESULTADOS!Q21-RESULTADOS!Q19-RESULTADOS!Q14</f>
        <v>0</v>
      </c>
      <c r="F144" s="690">
        <f>RESULTADOS!R15+RESULTADOS!R16+RESULTADOS!R18+RESULTADOS!R21-RESULTADOS!R19-RESULTADOS!R14</f>
        <v>0</v>
      </c>
      <c r="G144" s="690">
        <f>RESULTADOS!S15+RESULTADOS!S16+RESULTADOS!S18+RESULTADOS!S21-RESULTADOS!S19-RESULTADOS!S14</f>
        <v>0</v>
      </c>
      <c r="H144" s="690">
        <f>RESULTADOS!T15+RESULTADOS!T16+RESULTADOS!T18+RESULTADOS!T21-RESULTADOS!T19-RESULTADOS!T14</f>
        <v>0</v>
      </c>
      <c r="I144" s="690">
        <f>RESULTADOS!U15+RESULTADOS!U16+RESULTADOS!U18+RESULTADOS!U21-RESULTADOS!U19-RESULTADOS!U14</f>
        <v>0</v>
      </c>
      <c r="J144" s="690">
        <f>RESULTADOS!V15+RESULTADOS!V16+RESULTADOS!V18+RESULTADOS!V21-RESULTADOS!V19-RESULTADOS!V14</f>
        <v>0</v>
      </c>
      <c r="K144" s="690">
        <f>RESULTADOS!W15+RESULTADOS!W16+RESULTADOS!W18+RESULTADOS!W21-RESULTADOS!W19-RESULTADOS!W14</f>
        <v>0</v>
      </c>
      <c r="L144" s="690">
        <f>RESULTADOS!X15+RESULTADOS!X16+RESULTADOS!X18+RESULTADOS!X21-RESULTADOS!X19-RESULTADOS!X14</f>
        <v>0</v>
      </c>
      <c r="M144" s="690">
        <f>RESULTADOS!Y15+RESULTADOS!Y16+RESULTADOS!Y18+RESULTADOS!Y21-RESULTADOS!Y19-RESULTADOS!Y14</f>
        <v>0</v>
      </c>
      <c r="N144" s="690">
        <f>RESULTADOS!Z15+RESULTADOS!Z16+RESULTADOS!Z18+RESULTADOS!Z21-RESULTADOS!Z19-RESULTADOS!Z14</f>
        <v>0</v>
      </c>
      <c r="O144" s="690">
        <f>RESULTADOS!AA15+RESULTADOS!AA16+RESULTADOS!AA18+RESULTADOS!AA21-RESULTADOS!AA19-RESULTADOS!AA14</f>
        <v>0</v>
      </c>
      <c r="P144" s="690">
        <f>RESULTADOS!AB15+RESULTADOS!AB16+RESULTADOS!AB18+RESULTADOS!AB21-RESULTADOS!AB19-RESULTADOS!AB14</f>
        <v>0</v>
      </c>
      <c r="Q144" s="690">
        <f>RESULTADOS!AC15+RESULTADOS!AC16+RESULTADOS!AC18+RESULTADOS!AC21-RESULTADOS!AC19-RESULTADOS!AC14</f>
        <v>0</v>
      </c>
      <c r="R144" s="690">
        <f>RESULTADOS!AD15+RESULTADOS!AD16+RESULTADOS!AD18+RESULTADOS!AD21-RESULTADOS!AD19-RESULTADOS!AD14</f>
        <v>0</v>
      </c>
      <c r="S144" s="690">
        <f>RESULTADOS!AE15+RESULTADOS!AE16+RESULTADOS!AE18+RESULTADOS!AE21-RESULTADOS!AE19-RESULTADOS!AE14</f>
        <v>0</v>
      </c>
      <c r="T144" s="690">
        <f>RESULTADOS!AF15+RESULTADOS!AF16+RESULTADOS!AF18+RESULTADOS!AF21-RESULTADOS!AF19-RESULTADOS!AF14</f>
        <v>0</v>
      </c>
      <c r="U144" s="690">
        <f>RESULTADOS!AG15+RESULTADOS!AG16+RESULTADOS!AG18+RESULTADOS!AG21-RESULTADOS!AG19-RESULTADOS!AG14</f>
        <v>0</v>
      </c>
      <c r="V144" s="690">
        <f>RESULTADOS!AH15+RESULTADOS!AH16+RESULTADOS!AH18+RESULTADOS!AH21-RESULTADOS!AH19-RESULTADOS!AH14</f>
        <v>0</v>
      </c>
      <c r="W144" s="690">
        <f>RESULTADOS!AI15+RESULTADOS!AI16+RESULTADOS!AI18+RESULTADOS!AI21-RESULTADOS!AI19-RESULTADOS!AI14</f>
        <v>0</v>
      </c>
      <c r="X144" s="690">
        <f>RESULTADOS!AJ15+RESULTADOS!AJ16+RESULTADOS!AJ18+RESULTADOS!AJ21-RESULTADOS!AJ19-RESULTADOS!AJ14</f>
        <v>0</v>
      </c>
      <c r="Y144" s="690">
        <f>RESULTADOS!AK15+RESULTADOS!AK16+RESULTADOS!AK18+RESULTADOS!AK21-RESULTADOS!AK19-RESULTADOS!AK14</f>
        <v>0</v>
      </c>
      <c r="Z144" s="690">
        <f>RESULTADOS!AL15+RESULTADOS!AL16+RESULTADOS!AL18+RESULTADOS!AL21-RESULTADOS!AL19-RESULTADOS!AL14</f>
        <v>0</v>
      </c>
      <c r="AA144" s="690">
        <f>RESULTADOS!AM15+RESULTADOS!AM16+RESULTADOS!AM18+RESULTADOS!AM21-RESULTADOS!AM19-RESULTADOS!AM14</f>
        <v>0</v>
      </c>
      <c r="AB144" s="690">
        <f>RESULTADOS!AN15+RESULTADOS!AN16+RESULTADOS!AN18+RESULTADOS!AN21-RESULTADOS!AN19-RESULTADOS!AN14</f>
        <v>0</v>
      </c>
      <c r="AC144" s="690">
        <f>RESULTADOS!AO15+RESULTADOS!AO16+RESULTADOS!AO18+RESULTADOS!AO21-RESULTADOS!AO19-RESULTADOS!AO14</f>
        <v>0</v>
      </c>
      <c r="AD144" s="690">
        <f>RESULTADOS!AP15+RESULTADOS!AP16+RESULTADOS!AP18+RESULTADOS!AP21-RESULTADOS!AP19-RESULTADOS!AP14</f>
        <v>0</v>
      </c>
      <c r="AE144" s="690">
        <f>RESULTADOS!AQ15+RESULTADOS!AQ16+RESULTADOS!AQ18+RESULTADOS!AQ21-RESULTADOS!AQ19-RESULTADOS!AQ14</f>
        <v>0</v>
      </c>
      <c r="AF144" s="690">
        <f>RESULTADOS!AR15+RESULTADOS!AR16+RESULTADOS!AR18+RESULTADOS!AR21-RESULTADOS!AR19-RESULTADOS!AR14</f>
        <v>0</v>
      </c>
      <c r="AG144" s="690">
        <f>RESULTADOS!AS15+RESULTADOS!AS16+RESULTADOS!AS18+RESULTADOS!AS21-RESULTADOS!AS19-RESULTADOS!AS14</f>
        <v>0</v>
      </c>
      <c r="AH144" s="690">
        <f>RESULTADOS!AT15+RESULTADOS!AT16+RESULTADOS!AT18+RESULTADOS!AT21-RESULTADOS!AT19-RESULTADOS!AT14</f>
        <v>0</v>
      </c>
      <c r="AI144" s="690">
        <f>RESULTADOS!AU15+RESULTADOS!AU16+RESULTADOS!AU18+RESULTADOS!AU21-RESULTADOS!AU19-RESULTADOS!AU14</f>
        <v>0</v>
      </c>
      <c r="AJ144" s="690">
        <f>RESULTADOS!AV15+RESULTADOS!AV16+RESULTADOS!AV18+RESULTADOS!AV21-RESULTADOS!AV19-RESULTADOS!AV14</f>
        <v>0</v>
      </c>
      <c r="AK144" s="690">
        <f>RESULTADOS!AW15+RESULTADOS!AW16+RESULTADOS!AW18+RESULTADOS!AW21-RESULTADOS!AW19-RESULTADOS!AW14</f>
        <v>0</v>
      </c>
      <c r="AL144" s="690">
        <f>RESULTADOS!AX15+RESULTADOS!AX16+RESULTADOS!AX18+RESULTADOS!AX21-RESULTADOS!AX19-RESULTADOS!AX14</f>
        <v>0</v>
      </c>
      <c r="AM144" s="690">
        <f>RESULTADOS!AY15+RESULTADOS!AY16+RESULTADOS!AY18+RESULTADOS!AY21-RESULTADOS!AY19-RESULTADOS!AY14</f>
        <v>0</v>
      </c>
      <c r="AN144" s="690">
        <f>RESULTADOS!AZ15+RESULTADOS!AZ16+RESULTADOS!AZ18+RESULTADOS!AZ21-RESULTADOS!AZ19-RESULTADOS!AZ14</f>
        <v>0</v>
      </c>
      <c r="AO144" s="690">
        <f>RESULTADOS!BA15+RESULTADOS!BA16+RESULTADOS!BA18+RESULTADOS!BA21-RESULTADOS!BA19-RESULTADOS!BA14</f>
        <v>0</v>
      </c>
      <c r="AP144" s="690">
        <f>RESULTADOS!BB15+RESULTADOS!BB16+RESULTADOS!BB18+RESULTADOS!BB21-RESULTADOS!BB19-RESULTADOS!BB14</f>
        <v>0</v>
      </c>
      <c r="AQ144" s="690">
        <f>RESULTADOS!BC15+RESULTADOS!BC16+RESULTADOS!BC18+RESULTADOS!BC21-RESULTADOS!BC19-RESULTADOS!BC14</f>
        <v>0</v>
      </c>
      <c r="AR144" s="690">
        <f>RESULTADOS!BD15+RESULTADOS!BD16+RESULTADOS!BD18+RESULTADOS!BD21-RESULTADOS!BD19-RESULTADOS!BD14</f>
        <v>0</v>
      </c>
      <c r="AS144" s="690">
        <f>RESULTADOS!BE15+RESULTADOS!BE16+RESULTADOS!BE18+RESULTADOS!BE21-RESULTADOS!BE19-RESULTADOS!BE14</f>
        <v>0</v>
      </c>
      <c r="AT144" s="690">
        <f>RESULTADOS!BF15+RESULTADOS!BF16+RESULTADOS!BF18+RESULTADOS!BF21-RESULTADOS!BF19-RESULTADOS!BF14</f>
        <v>0</v>
      </c>
      <c r="AU144" s="690">
        <f>RESULTADOS!BG15+RESULTADOS!BG16+RESULTADOS!BG18+RESULTADOS!BG21-RESULTADOS!BG19-RESULTADOS!BG14</f>
        <v>0</v>
      </c>
      <c r="AV144" s="690">
        <f>RESULTADOS!BH15+RESULTADOS!BH16+RESULTADOS!BH18+RESULTADOS!BH21-RESULTADOS!BH19-RESULTADOS!BH14</f>
        <v>0</v>
      </c>
      <c r="AW144" s="690">
        <f>RESULTADOS!BI15+RESULTADOS!BI16+RESULTADOS!BI18+RESULTADOS!BI21-RESULTADOS!BI19-RESULTADOS!BI14</f>
        <v>0</v>
      </c>
      <c r="AX144" s="690">
        <f>RESULTADOS!BJ15+RESULTADOS!BJ16+RESULTADOS!BJ18+RESULTADOS!BJ21-RESULTADOS!BJ19-RESULTADOS!BJ14</f>
        <v>0</v>
      </c>
      <c r="AY144" s="690">
        <f>RESULTADOS!BK15+RESULTADOS!BK16+RESULTADOS!BK18+RESULTADOS!BK21-RESULTADOS!BK19-RESULTADOS!BK14</f>
        <v>0</v>
      </c>
      <c r="AZ144" s="690">
        <f>RESULTADOS!BL15+RESULTADOS!BL16+RESULTADOS!BL18+RESULTADOS!BL21-RESULTADOS!BL19-RESULTADOS!BL14</f>
        <v>0</v>
      </c>
      <c r="BA144" s="690">
        <f>RESULTADOS!BM15+RESULTADOS!BM16+RESULTADOS!BM18+RESULTADOS!BM21-RESULTADOS!BM19-RESULTADOS!BM14</f>
        <v>0</v>
      </c>
      <c r="BB144" s="690">
        <f>RESULTADOS!BN15+RESULTADOS!BN16+RESULTADOS!BN18+RESULTADOS!BN21-RESULTADOS!BN19-RESULTADOS!BN14</f>
        <v>0</v>
      </c>
      <c r="BC144" s="690">
        <f>RESULTADOS!BO15+RESULTADOS!BO16+RESULTADOS!BO18+RESULTADOS!BO21-RESULTADOS!BO19-RESULTADOS!BO14</f>
        <v>0</v>
      </c>
      <c r="BD144" s="690">
        <f>RESULTADOS!BP15+RESULTADOS!BP16+RESULTADOS!BP18+RESULTADOS!BP21-RESULTADOS!BP19-RESULTADOS!BP14</f>
        <v>0</v>
      </c>
      <c r="BE144" s="690">
        <f>RESULTADOS!BQ15+RESULTADOS!BQ16+RESULTADOS!BQ18+RESULTADOS!BQ21-RESULTADOS!BQ19-RESULTADOS!BQ14</f>
        <v>0</v>
      </c>
      <c r="BF144" s="690">
        <f>RESULTADOS!BR15+RESULTADOS!BR16+RESULTADOS!BR18+RESULTADOS!BR21-RESULTADOS!BR19-RESULTADOS!BR14</f>
        <v>0</v>
      </c>
      <c r="BG144" s="690">
        <f>RESULTADOS!BS15+RESULTADOS!BS16+RESULTADOS!BS18+RESULTADOS!BS21-RESULTADOS!BS19-RESULTADOS!BS14</f>
        <v>0</v>
      </c>
      <c r="BH144" s="690">
        <f>RESULTADOS!BT15+RESULTADOS!BT16+RESULTADOS!BT18+RESULTADOS!BT21-RESULTADOS!BT19-RESULTADOS!BT14</f>
        <v>0</v>
      </c>
      <c r="BI144" s="690">
        <f>RESULTADOS!BU15+RESULTADOS!BU16+RESULTADOS!BU18+RESULTADOS!BU21-RESULTADOS!BU19-RESULTADOS!BU14</f>
        <v>0</v>
      </c>
      <c r="BJ144" s="690">
        <f>RESULTADOS!BV15+RESULTADOS!BV16+RESULTADOS!BV18+RESULTADOS!BV21-RESULTADOS!BV19-RESULTADOS!BV14</f>
        <v>0</v>
      </c>
      <c r="BK144" s="690">
        <f>RESULTADOS!BW15+RESULTADOS!BW16+RESULTADOS!BW18+RESULTADOS!BW21-RESULTADOS!BW19-RESULTADOS!BW14</f>
        <v>0</v>
      </c>
      <c r="BL144" s="138"/>
      <c r="BM144" s="138"/>
      <c r="BN144" s="138"/>
      <c r="BO144" s="138"/>
      <c r="BP144" s="138"/>
      <c r="BQ144" s="138"/>
      <c r="BR144" s="138"/>
      <c r="BS144" s="138"/>
      <c r="BT144" s="138"/>
      <c r="BU144" s="138"/>
      <c r="BV144" s="138"/>
      <c r="BW144" s="138"/>
      <c r="BX144" s="138"/>
      <c r="BY144" s="138"/>
      <c r="BZ144" s="138"/>
      <c r="CA144" s="138"/>
      <c r="CB144" s="138"/>
      <c r="CC144" s="138"/>
      <c r="CD144" s="138"/>
      <c r="CE144" s="138"/>
      <c r="CF144" s="138"/>
      <c r="CG144" s="138"/>
      <c r="CH144" s="138"/>
      <c r="CI144" s="138"/>
      <c r="CJ144" s="138"/>
      <c r="CK144" s="138"/>
      <c r="CL144" s="138"/>
      <c r="CM144" s="138"/>
      <c r="CN144" s="138"/>
      <c r="CO144" s="138"/>
      <c r="CP144" s="138"/>
      <c r="CQ144" s="138"/>
      <c r="CR144" s="138"/>
      <c r="CS144" s="138"/>
    </row>
    <row r="145" spans="1:97" x14ac:dyDescent="0.25">
      <c r="A145" s="138"/>
      <c r="B145" s="689" t="s">
        <v>402</v>
      </c>
      <c r="C145" s="690">
        <f>C144</f>
        <v>0</v>
      </c>
      <c r="D145" s="690">
        <f>D144</f>
        <v>0</v>
      </c>
      <c r="E145" s="690">
        <f t="shared" ref="E145:O145" si="167">D145+E144</f>
        <v>0</v>
      </c>
      <c r="F145" s="690">
        <f t="shared" si="167"/>
        <v>0</v>
      </c>
      <c r="G145" s="690">
        <f t="shared" si="167"/>
        <v>0</v>
      </c>
      <c r="H145" s="690">
        <f t="shared" si="167"/>
        <v>0</v>
      </c>
      <c r="I145" s="690">
        <f t="shared" si="167"/>
        <v>0</v>
      </c>
      <c r="J145" s="690">
        <f t="shared" si="167"/>
        <v>0</v>
      </c>
      <c r="K145" s="690">
        <f t="shared" si="167"/>
        <v>0</v>
      </c>
      <c r="L145" s="690">
        <f t="shared" si="167"/>
        <v>0</v>
      </c>
      <c r="M145" s="690">
        <f t="shared" si="167"/>
        <v>0</v>
      </c>
      <c r="N145" s="690">
        <f t="shared" si="167"/>
        <v>0</v>
      </c>
      <c r="O145" s="690">
        <f t="shared" si="167"/>
        <v>0</v>
      </c>
      <c r="P145" s="690">
        <f>P144</f>
        <v>0</v>
      </c>
      <c r="Q145" s="690">
        <f t="shared" ref="Q145:AA145" si="168">P145+Q144</f>
        <v>0</v>
      </c>
      <c r="R145" s="690">
        <f t="shared" si="168"/>
        <v>0</v>
      </c>
      <c r="S145" s="690">
        <f t="shared" si="168"/>
        <v>0</v>
      </c>
      <c r="T145" s="690">
        <f t="shared" si="168"/>
        <v>0</v>
      </c>
      <c r="U145" s="690">
        <f t="shared" si="168"/>
        <v>0</v>
      </c>
      <c r="V145" s="690">
        <f t="shared" si="168"/>
        <v>0</v>
      </c>
      <c r="W145" s="690">
        <f t="shared" si="168"/>
        <v>0</v>
      </c>
      <c r="X145" s="690">
        <f t="shared" si="168"/>
        <v>0</v>
      </c>
      <c r="Y145" s="690">
        <f t="shared" si="168"/>
        <v>0</v>
      </c>
      <c r="Z145" s="690">
        <f t="shared" si="168"/>
        <v>0</v>
      </c>
      <c r="AA145" s="690">
        <f t="shared" si="168"/>
        <v>0</v>
      </c>
      <c r="AB145" s="690">
        <f>AB144</f>
        <v>0</v>
      </c>
      <c r="AC145" s="690">
        <f t="shared" ref="AC145:AM145" si="169">AB145+AC144</f>
        <v>0</v>
      </c>
      <c r="AD145" s="690">
        <f t="shared" si="169"/>
        <v>0</v>
      </c>
      <c r="AE145" s="690">
        <f t="shared" si="169"/>
        <v>0</v>
      </c>
      <c r="AF145" s="690">
        <f t="shared" si="169"/>
        <v>0</v>
      </c>
      <c r="AG145" s="690">
        <f t="shared" si="169"/>
        <v>0</v>
      </c>
      <c r="AH145" s="690">
        <f t="shared" si="169"/>
        <v>0</v>
      </c>
      <c r="AI145" s="690">
        <f t="shared" si="169"/>
        <v>0</v>
      </c>
      <c r="AJ145" s="690">
        <f t="shared" si="169"/>
        <v>0</v>
      </c>
      <c r="AK145" s="690">
        <f t="shared" si="169"/>
        <v>0</v>
      </c>
      <c r="AL145" s="690">
        <f t="shared" si="169"/>
        <v>0</v>
      </c>
      <c r="AM145" s="690">
        <f t="shared" si="169"/>
        <v>0</v>
      </c>
      <c r="AN145" s="690">
        <f>AN144</f>
        <v>0</v>
      </c>
      <c r="AO145" s="690">
        <f t="shared" ref="AO145:AY145" si="170">AN145+AO144</f>
        <v>0</v>
      </c>
      <c r="AP145" s="690">
        <f t="shared" si="170"/>
        <v>0</v>
      </c>
      <c r="AQ145" s="690">
        <f t="shared" si="170"/>
        <v>0</v>
      </c>
      <c r="AR145" s="690">
        <f t="shared" si="170"/>
        <v>0</v>
      </c>
      <c r="AS145" s="690">
        <f t="shared" si="170"/>
        <v>0</v>
      </c>
      <c r="AT145" s="690">
        <f t="shared" si="170"/>
        <v>0</v>
      </c>
      <c r="AU145" s="690">
        <f t="shared" si="170"/>
        <v>0</v>
      </c>
      <c r="AV145" s="690">
        <f t="shared" si="170"/>
        <v>0</v>
      </c>
      <c r="AW145" s="690">
        <f t="shared" si="170"/>
        <v>0</v>
      </c>
      <c r="AX145" s="690">
        <f t="shared" si="170"/>
        <v>0</v>
      </c>
      <c r="AY145" s="690">
        <f t="shared" si="170"/>
        <v>0</v>
      </c>
      <c r="AZ145" s="690">
        <f>AZ144</f>
        <v>0</v>
      </c>
      <c r="BA145" s="690">
        <f t="shared" ref="BA145:BK145" si="171">AZ145+BB144</f>
        <v>0</v>
      </c>
      <c r="BB145" s="690">
        <f t="shared" si="171"/>
        <v>0</v>
      </c>
      <c r="BC145" s="690">
        <f t="shared" si="171"/>
        <v>0</v>
      </c>
      <c r="BD145" s="690">
        <f t="shared" si="171"/>
        <v>0</v>
      </c>
      <c r="BE145" s="690">
        <f t="shared" si="171"/>
        <v>0</v>
      </c>
      <c r="BF145" s="690">
        <f t="shared" si="171"/>
        <v>0</v>
      </c>
      <c r="BG145" s="690">
        <f t="shared" si="171"/>
        <v>0</v>
      </c>
      <c r="BH145" s="690">
        <f t="shared" si="171"/>
        <v>0</v>
      </c>
      <c r="BI145" s="690">
        <f t="shared" si="171"/>
        <v>0</v>
      </c>
      <c r="BJ145" s="690">
        <f t="shared" si="171"/>
        <v>0</v>
      </c>
      <c r="BK145" s="690">
        <f t="shared" si="171"/>
        <v>0</v>
      </c>
      <c r="BL145" s="138"/>
      <c r="BM145" s="138"/>
      <c r="BN145" s="138"/>
      <c r="BO145" s="138"/>
      <c r="BP145" s="138"/>
      <c r="BQ145" s="138"/>
      <c r="BR145" s="138"/>
      <c r="BS145" s="138"/>
      <c r="BT145" s="138"/>
      <c r="BU145" s="138"/>
      <c r="BV145" s="138"/>
      <c r="BW145" s="138"/>
      <c r="BX145" s="138"/>
      <c r="BY145" s="138"/>
      <c r="BZ145" s="138"/>
      <c r="CA145" s="138"/>
      <c r="CB145" s="138"/>
      <c r="CC145" s="138"/>
      <c r="CD145" s="138"/>
      <c r="CE145" s="138"/>
      <c r="CF145" s="138"/>
      <c r="CG145" s="138"/>
      <c r="CH145" s="138"/>
      <c r="CI145" s="138"/>
      <c r="CJ145" s="138"/>
      <c r="CK145" s="138"/>
      <c r="CL145" s="138"/>
      <c r="CM145" s="138"/>
      <c r="CN145" s="138"/>
      <c r="CO145" s="138"/>
      <c r="CP145" s="138"/>
      <c r="CQ145" s="138"/>
      <c r="CR145" s="138"/>
      <c r="CS145" s="138"/>
    </row>
    <row r="146" spans="1:97" x14ac:dyDescent="0.25">
      <c r="A146" s="138"/>
      <c r="B146" s="689" t="s">
        <v>403</v>
      </c>
      <c r="C146" s="690">
        <f>C145</f>
        <v>0</v>
      </c>
      <c r="D146" s="690">
        <f t="shared" ref="D146:AI146" si="172">C146+D144</f>
        <v>0</v>
      </c>
      <c r="E146" s="690">
        <f t="shared" si="172"/>
        <v>0</v>
      </c>
      <c r="F146" s="690">
        <f t="shared" si="172"/>
        <v>0</v>
      </c>
      <c r="G146" s="690">
        <f t="shared" si="172"/>
        <v>0</v>
      </c>
      <c r="H146" s="690">
        <f t="shared" si="172"/>
        <v>0</v>
      </c>
      <c r="I146" s="690">
        <f t="shared" si="172"/>
        <v>0</v>
      </c>
      <c r="J146" s="690">
        <f t="shared" si="172"/>
        <v>0</v>
      </c>
      <c r="K146" s="690">
        <f t="shared" si="172"/>
        <v>0</v>
      </c>
      <c r="L146" s="690">
        <f t="shared" si="172"/>
        <v>0</v>
      </c>
      <c r="M146" s="690">
        <f t="shared" si="172"/>
        <v>0</v>
      </c>
      <c r="N146" s="690">
        <f t="shared" si="172"/>
        <v>0</v>
      </c>
      <c r="O146" s="690">
        <f t="shared" si="172"/>
        <v>0</v>
      </c>
      <c r="P146" s="690">
        <f t="shared" si="172"/>
        <v>0</v>
      </c>
      <c r="Q146" s="690">
        <f t="shared" si="172"/>
        <v>0</v>
      </c>
      <c r="R146" s="690">
        <f t="shared" si="172"/>
        <v>0</v>
      </c>
      <c r="S146" s="690">
        <f t="shared" si="172"/>
        <v>0</v>
      </c>
      <c r="T146" s="690">
        <f t="shared" si="172"/>
        <v>0</v>
      </c>
      <c r="U146" s="690">
        <f t="shared" si="172"/>
        <v>0</v>
      </c>
      <c r="V146" s="690">
        <f t="shared" si="172"/>
        <v>0</v>
      </c>
      <c r="W146" s="690">
        <f t="shared" si="172"/>
        <v>0</v>
      </c>
      <c r="X146" s="690">
        <f t="shared" si="172"/>
        <v>0</v>
      </c>
      <c r="Y146" s="690">
        <f t="shared" si="172"/>
        <v>0</v>
      </c>
      <c r="Z146" s="690">
        <f t="shared" si="172"/>
        <v>0</v>
      </c>
      <c r="AA146" s="690">
        <f t="shared" si="172"/>
        <v>0</v>
      </c>
      <c r="AB146" s="690">
        <f t="shared" si="172"/>
        <v>0</v>
      </c>
      <c r="AC146" s="690">
        <f t="shared" si="172"/>
        <v>0</v>
      </c>
      <c r="AD146" s="690">
        <f t="shared" si="172"/>
        <v>0</v>
      </c>
      <c r="AE146" s="690">
        <f t="shared" si="172"/>
        <v>0</v>
      </c>
      <c r="AF146" s="690">
        <f t="shared" si="172"/>
        <v>0</v>
      </c>
      <c r="AG146" s="690">
        <f t="shared" si="172"/>
        <v>0</v>
      </c>
      <c r="AH146" s="690">
        <f t="shared" si="172"/>
        <v>0</v>
      </c>
      <c r="AI146" s="690">
        <f t="shared" si="172"/>
        <v>0</v>
      </c>
      <c r="AJ146" s="690">
        <f t="shared" ref="AJ146:BK146" si="173">AI146+AJ144</f>
        <v>0</v>
      </c>
      <c r="AK146" s="690">
        <f t="shared" si="173"/>
        <v>0</v>
      </c>
      <c r="AL146" s="690">
        <f t="shared" si="173"/>
        <v>0</v>
      </c>
      <c r="AM146" s="690">
        <f t="shared" si="173"/>
        <v>0</v>
      </c>
      <c r="AN146" s="690">
        <f t="shared" si="173"/>
        <v>0</v>
      </c>
      <c r="AO146" s="690">
        <f t="shared" si="173"/>
        <v>0</v>
      </c>
      <c r="AP146" s="690">
        <f t="shared" si="173"/>
        <v>0</v>
      </c>
      <c r="AQ146" s="690">
        <f t="shared" si="173"/>
        <v>0</v>
      </c>
      <c r="AR146" s="690">
        <f t="shared" si="173"/>
        <v>0</v>
      </c>
      <c r="AS146" s="690">
        <f t="shared" si="173"/>
        <v>0</v>
      </c>
      <c r="AT146" s="690">
        <f t="shared" si="173"/>
        <v>0</v>
      </c>
      <c r="AU146" s="690">
        <f t="shared" si="173"/>
        <v>0</v>
      </c>
      <c r="AV146" s="690">
        <f t="shared" si="173"/>
        <v>0</v>
      </c>
      <c r="AW146" s="690">
        <f t="shared" si="173"/>
        <v>0</v>
      </c>
      <c r="AX146" s="690">
        <f t="shared" si="173"/>
        <v>0</v>
      </c>
      <c r="AY146" s="690">
        <f t="shared" si="173"/>
        <v>0</v>
      </c>
      <c r="AZ146" s="690">
        <f t="shared" si="173"/>
        <v>0</v>
      </c>
      <c r="BA146" s="690">
        <f t="shared" si="173"/>
        <v>0</v>
      </c>
      <c r="BB146" s="690">
        <f t="shared" si="173"/>
        <v>0</v>
      </c>
      <c r="BC146" s="690">
        <f t="shared" si="173"/>
        <v>0</v>
      </c>
      <c r="BD146" s="690">
        <f t="shared" si="173"/>
        <v>0</v>
      </c>
      <c r="BE146" s="690">
        <f t="shared" si="173"/>
        <v>0</v>
      </c>
      <c r="BF146" s="690">
        <f t="shared" si="173"/>
        <v>0</v>
      </c>
      <c r="BG146" s="690">
        <f t="shared" si="173"/>
        <v>0</v>
      </c>
      <c r="BH146" s="690">
        <f t="shared" si="173"/>
        <v>0</v>
      </c>
      <c r="BI146" s="690">
        <f t="shared" si="173"/>
        <v>0</v>
      </c>
      <c r="BJ146" s="690">
        <f t="shared" si="173"/>
        <v>0</v>
      </c>
      <c r="BK146" s="690">
        <f t="shared" si="173"/>
        <v>0</v>
      </c>
      <c r="BL146" s="138"/>
      <c r="BM146" s="138"/>
      <c r="BN146" s="138"/>
      <c r="BO146" s="138"/>
      <c r="BP146" s="138"/>
      <c r="BQ146" s="138"/>
      <c r="BR146" s="138"/>
      <c r="BS146" s="138"/>
      <c r="BT146" s="138"/>
      <c r="BU146" s="138"/>
      <c r="BV146" s="138"/>
      <c r="BW146" s="138"/>
      <c r="BX146" s="138"/>
      <c r="BY146" s="138"/>
      <c r="BZ146" s="138"/>
      <c r="CA146" s="138"/>
      <c r="CB146" s="138"/>
      <c r="CC146" s="138"/>
      <c r="CD146" s="138"/>
      <c r="CE146" s="138"/>
      <c r="CF146" s="138"/>
      <c r="CG146" s="138"/>
      <c r="CH146" s="138"/>
      <c r="CI146" s="138"/>
      <c r="CJ146" s="138"/>
      <c r="CK146" s="138"/>
      <c r="CL146" s="138"/>
      <c r="CM146" s="138"/>
      <c r="CN146" s="138"/>
      <c r="CO146" s="138"/>
      <c r="CP146" s="138"/>
      <c r="CQ146" s="138"/>
      <c r="CR146" s="138"/>
      <c r="CS146" s="138"/>
    </row>
    <row r="147" spans="1:97" x14ac:dyDescent="0.25">
      <c r="A147" s="138"/>
      <c r="B147" s="685" t="s">
        <v>77</v>
      </c>
      <c r="C147" s="686">
        <f>RESULTADOS!O22</f>
        <v>0</v>
      </c>
      <c r="D147" s="686">
        <f>RESULTADOS!P22</f>
        <v>0</v>
      </c>
      <c r="E147" s="686">
        <f>RESULTADOS!Q22</f>
        <v>0</v>
      </c>
      <c r="F147" s="686">
        <f>RESULTADOS!R22</f>
        <v>0</v>
      </c>
      <c r="G147" s="686">
        <f>RESULTADOS!S22</f>
        <v>0</v>
      </c>
      <c r="H147" s="686">
        <f>RESULTADOS!T22</f>
        <v>0</v>
      </c>
      <c r="I147" s="686">
        <f>RESULTADOS!U22</f>
        <v>0</v>
      </c>
      <c r="J147" s="686">
        <f>RESULTADOS!V22</f>
        <v>0</v>
      </c>
      <c r="K147" s="686">
        <f>RESULTADOS!W22</f>
        <v>0</v>
      </c>
      <c r="L147" s="686">
        <f>RESULTADOS!X22</f>
        <v>0</v>
      </c>
      <c r="M147" s="686">
        <f>RESULTADOS!Y22</f>
        <v>0</v>
      </c>
      <c r="N147" s="686">
        <f>RESULTADOS!Z22</f>
        <v>0</v>
      </c>
      <c r="O147" s="686">
        <f>RESULTADOS!AA22</f>
        <v>0</v>
      </c>
      <c r="P147" s="686">
        <f>RESULTADOS!AB22</f>
        <v>0</v>
      </c>
      <c r="Q147" s="686">
        <f>RESULTADOS!AC22</f>
        <v>0</v>
      </c>
      <c r="R147" s="686">
        <f>RESULTADOS!AD22</f>
        <v>0</v>
      </c>
      <c r="S147" s="686">
        <f>RESULTADOS!AE22</f>
        <v>0</v>
      </c>
      <c r="T147" s="686">
        <f>RESULTADOS!AF22</f>
        <v>0</v>
      </c>
      <c r="U147" s="686">
        <f>RESULTADOS!AG22</f>
        <v>0</v>
      </c>
      <c r="V147" s="686">
        <f>RESULTADOS!AH22</f>
        <v>0</v>
      </c>
      <c r="W147" s="686">
        <f>RESULTADOS!AI22</f>
        <v>0</v>
      </c>
      <c r="X147" s="686">
        <f>RESULTADOS!AJ22</f>
        <v>0</v>
      </c>
      <c r="Y147" s="686">
        <f>RESULTADOS!AK22</f>
        <v>0</v>
      </c>
      <c r="Z147" s="686">
        <f>RESULTADOS!AL22</f>
        <v>0</v>
      </c>
      <c r="AA147" s="686">
        <f>RESULTADOS!AM22</f>
        <v>0</v>
      </c>
      <c r="AB147" s="686">
        <f>RESULTADOS!AN22</f>
        <v>0</v>
      </c>
      <c r="AC147" s="686">
        <f>RESULTADOS!AO22</f>
        <v>0</v>
      </c>
      <c r="AD147" s="686">
        <f>RESULTADOS!AP22</f>
        <v>0</v>
      </c>
      <c r="AE147" s="686">
        <f>RESULTADOS!AQ22</f>
        <v>0</v>
      </c>
      <c r="AF147" s="686">
        <f>RESULTADOS!AR22</f>
        <v>0</v>
      </c>
      <c r="AG147" s="686">
        <f>RESULTADOS!AS22</f>
        <v>0</v>
      </c>
      <c r="AH147" s="686">
        <f>RESULTADOS!AT22</f>
        <v>0</v>
      </c>
      <c r="AI147" s="686">
        <f>RESULTADOS!AU22</f>
        <v>0</v>
      </c>
      <c r="AJ147" s="686">
        <f>RESULTADOS!AV22</f>
        <v>0</v>
      </c>
      <c r="AK147" s="686">
        <f>RESULTADOS!AW22</f>
        <v>0</v>
      </c>
      <c r="AL147" s="686">
        <f>RESULTADOS!AX22</f>
        <v>0</v>
      </c>
      <c r="AM147" s="686">
        <f>RESULTADOS!AY22</f>
        <v>0</v>
      </c>
      <c r="AN147" s="686">
        <f>RESULTADOS!AZ22</f>
        <v>0</v>
      </c>
      <c r="AO147" s="686">
        <f>RESULTADOS!BA22</f>
        <v>0</v>
      </c>
      <c r="AP147" s="686">
        <f>RESULTADOS!BB22</f>
        <v>0</v>
      </c>
      <c r="AQ147" s="686">
        <f>RESULTADOS!BC22</f>
        <v>0</v>
      </c>
      <c r="AR147" s="686">
        <f>RESULTADOS!BD22</f>
        <v>0</v>
      </c>
      <c r="AS147" s="686">
        <f>RESULTADOS!BE22</f>
        <v>0</v>
      </c>
      <c r="AT147" s="686">
        <f>RESULTADOS!BF22</f>
        <v>0</v>
      </c>
      <c r="AU147" s="686">
        <f>RESULTADOS!BG22</f>
        <v>0</v>
      </c>
      <c r="AV147" s="686">
        <f>RESULTADOS!BH22</f>
        <v>0</v>
      </c>
      <c r="AW147" s="686">
        <f>RESULTADOS!BI22</f>
        <v>0</v>
      </c>
      <c r="AX147" s="686">
        <f>RESULTADOS!BJ22</f>
        <v>0</v>
      </c>
      <c r="AY147" s="686">
        <f>RESULTADOS!BK22</f>
        <v>0</v>
      </c>
      <c r="AZ147" s="686">
        <f>RESULTADOS!BL22</f>
        <v>0</v>
      </c>
      <c r="BA147" s="686">
        <f>RESULTADOS!BM22</f>
        <v>0</v>
      </c>
      <c r="BB147" s="686">
        <f>RESULTADOS!BN22</f>
        <v>0</v>
      </c>
      <c r="BC147" s="686">
        <f>RESULTADOS!BO22</f>
        <v>0</v>
      </c>
      <c r="BD147" s="686">
        <f>RESULTADOS!BP22</f>
        <v>0</v>
      </c>
      <c r="BE147" s="686">
        <f>RESULTADOS!BQ22</f>
        <v>0</v>
      </c>
      <c r="BF147" s="686">
        <f>RESULTADOS!BR22</f>
        <v>0</v>
      </c>
      <c r="BG147" s="686">
        <f>RESULTADOS!BS22</f>
        <v>0</v>
      </c>
      <c r="BH147" s="686">
        <f>RESULTADOS!BT22</f>
        <v>0</v>
      </c>
      <c r="BI147" s="686">
        <f>RESULTADOS!BU22</f>
        <v>0</v>
      </c>
      <c r="BJ147" s="686">
        <f>RESULTADOS!BV22</f>
        <v>0</v>
      </c>
      <c r="BK147" s="687">
        <f>RESULTADOS!BW22</f>
        <v>0</v>
      </c>
      <c r="BL147" s="138"/>
      <c r="BM147" s="138"/>
      <c r="BN147" s="138"/>
      <c r="BO147" s="138"/>
      <c r="BP147" s="138"/>
      <c r="BQ147" s="138"/>
      <c r="BR147" s="138"/>
      <c r="BS147" s="138"/>
      <c r="BT147" s="138"/>
      <c r="BU147" s="138"/>
      <c r="BV147" s="138"/>
      <c r="BW147" s="138"/>
      <c r="BX147" s="138"/>
      <c r="BY147" s="138"/>
      <c r="BZ147" s="138"/>
      <c r="CA147" s="138"/>
      <c r="CB147" s="138"/>
      <c r="CC147" s="138"/>
      <c r="CD147" s="138"/>
      <c r="CE147" s="138"/>
      <c r="CF147" s="138"/>
      <c r="CG147" s="138"/>
      <c r="CH147" s="138"/>
      <c r="CI147" s="138"/>
      <c r="CJ147" s="138"/>
      <c r="CK147" s="138"/>
      <c r="CL147" s="138"/>
      <c r="CM147" s="138"/>
      <c r="CN147" s="138"/>
      <c r="CO147" s="138"/>
      <c r="CP147" s="138"/>
      <c r="CQ147" s="138"/>
      <c r="CR147" s="138"/>
      <c r="CS147" s="138"/>
    </row>
    <row r="148" spans="1:97" s="46" customFormat="1" x14ac:dyDescent="0.25">
      <c r="A148" s="138"/>
      <c r="B148" s="699" t="s">
        <v>404</v>
      </c>
      <c r="C148" s="700">
        <f>C147</f>
        <v>0</v>
      </c>
      <c r="D148" s="700">
        <f>D147</f>
        <v>0</v>
      </c>
      <c r="E148" s="700">
        <f t="shared" ref="E148:O148" si="174">D148+E147</f>
        <v>0</v>
      </c>
      <c r="F148" s="700">
        <f t="shared" si="174"/>
        <v>0</v>
      </c>
      <c r="G148" s="700">
        <f t="shared" si="174"/>
        <v>0</v>
      </c>
      <c r="H148" s="700">
        <f t="shared" si="174"/>
        <v>0</v>
      </c>
      <c r="I148" s="700">
        <f t="shared" si="174"/>
        <v>0</v>
      </c>
      <c r="J148" s="700">
        <f t="shared" si="174"/>
        <v>0</v>
      </c>
      <c r="K148" s="700">
        <f t="shared" si="174"/>
        <v>0</v>
      </c>
      <c r="L148" s="700">
        <f t="shared" si="174"/>
        <v>0</v>
      </c>
      <c r="M148" s="700">
        <f t="shared" si="174"/>
        <v>0</v>
      </c>
      <c r="N148" s="700">
        <f t="shared" si="174"/>
        <v>0</v>
      </c>
      <c r="O148" s="700">
        <f t="shared" si="174"/>
        <v>0</v>
      </c>
      <c r="P148" s="700">
        <f>P147</f>
        <v>0</v>
      </c>
      <c r="Q148" s="700">
        <f t="shared" ref="Q148:AA148" si="175">P148+Q147</f>
        <v>0</v>
      </c>
      <c r="R148" s="700">
        <f t="shared" si="175"/>
        <v>0</v>
      </c>
      <c r="S148" s="700">
        <f t="shared" si="175"/>
        <v>0</v>
      </c>
      <c r="T148" s="700">
        <f t="shared" si="175"/>
        <v>0</v>
      </c>
      <c r="U148" s="700">
        <f t="shared" si="175"/>
        <v>0</v>
      </c>
      <c r="V148" s="700">
        <f t="shared" si="175"/>
        <v>0</v>
      </c>
      <c r="W148" s="700">
        <f t="shared" si="175"/>
        <v>0</v>
      </c>
      <c r="X148" s="700">
        <f t="shared" si="175"/>
        <v>0</v>
      </c>
      <c r="Y148" s="700">
        <f t="shared" si="175"/>
        <v>0</v>
      </c>
      <c r="Z148" s="700">
        <f t="shared" si="175"/>
        <v>0</v>
      </c>
      <c r="AA148" s="700">
        <f t="shared" si="175"/>
        <v>0</v>
      </c>
      <c r="AB148" s="700">
        <f>AB147</f>
        <v>0</v>
      </c>
      <c r="AC148" s="700">
        <f t="shared" ref="AC148:AM148" si="176">AB148+AC147</f>
        <v>0</v>
      </c>
      <c r="AD148" s="700">
        <f t="shared" si="176"/>
        <v>0</v>
      </c>
      <c r="AE148" s="700">
        <f t="shared" si="176"/>
        <v>0</v>
      </c>
      <c r="AF148" s="700">
        <f t="shared" si="176"/>
        <v>0</v>
      </c>
      <c r="AG148" s="700">
        <f t="shared" si="176"/>
        <v>0</v>
      </c>
      <c r="AH148" s="700">
        <f t="shared" si="176"/>
        <v>0</v>
      </c>
      <c r="AI148" s="700">
        <f t="shared" si="176"/>
        <v>0</v>
      </c>
      <c r="AJ148" s="700">
        <f t="shared" si="176"/>
        <v>0</v>
      </c>
      <c r="AK148" s="700">
        <f t="shared" si="176"/>
        <v>0</v>
      </c>
      <c r="AL148" s="700">
        <f t="shared" si="176"/>
        <v>0</v>
      </c>
      <c r="AM148" s="700">
        <f t="shared" si="176"/>
        <v>0</v>
      </c>
      <c r="AN148" s="700">
        <f>AN147</f>
        <v>0</v>
      </c>
      <c r="AO148" s="700">
        <f t="shared" ref="AO148:AY148" si="177">AN148+AO147</f>
        <v>0</v>
      </c>
      <c r="AP148" s="700">
        <f t="shared" si="177"/>
        <v>0</v>
      </c>
      <c r="AQ148" s="700">
        <f t="shared" si="177"/>
        <v>0</v>
      </c>
      <c r="AR148" s="700">
        <f t="shared" si="177"/>
        <v>0</v>
      </c>
      <c r="AS148" s="700">
        <f t="shared" si="177"/>
        <v>0</v>
      </c>
      <c r="AT148" s="700">
        <f t="shared" si="177"/>
        <v>0</v>
      </c>
      <c r="AU148" s="700">
        <f t="shared" si="177"/>
        <v>0</v>
      </c>
      <c r="AV148" s="700">
        <f t="shared" si="177"/>
        <v>0</v>
      </c>
      <c r="AW148" s="700">
        <f t="shared" si="177"/>
        <v>0</v>
      </c>
      <c r="AX148" s="700">
        <f t="shared" si="177"/>
        <v>0</v>
      </c>
      <c r="AY148" s="700">
        <f t="shared" si="177"/>
        <v>0</v>
      </c>
      <c r="AZ148" s="700">
        <f>AZ147</f>
        <v>0</v>
      </c>
      <c r="BA148" s="700">
        <f t="shared" ref="BA148:BK148" si="178">AZ148+BA147</f>
        <v>0</v>
      </c>
      <c r="BB148" s="700">
        <f t="shared" si="178"/>
        <v>0</v>
      </c>
      <c r="BC148" s="700">
        <f t="shared" si="178"/>
        <v>0</v>
      </c>
      <c r="BD148" s="700">
        <f t="shared" si="178"/>
        <v>0</v>
      </c>
      <c r="BE148" s="700">
        <f t="shared" si="178"/>
        <v>0</v>
      </c>
      <c r="BF148" s="700">
        <f t="shared" si="178"/>
        <v>0</v>
      </c>
      <c r="BG148" s="700">
        <f t="shared" si="178"/>
        <v>0</v>
      </c>
      <c r="BH148" s="700">
        <f t="shared" si="178"/>
        <v>0</v>
      </c>
      <c r="BI148" s="700">
        <f t="shared" si="178"/>
        <v>0</v>
      </c>
      <c r="BJ148" s="700">
        <f t="shared" si="178"/>
        <v>0</v>
      </c>
      <c r="BK148" s="701">
        <f t="shared" si="178"/>
        <v>0</v>
      </c>
      <c r="BL148" s="138"/>
      <c r="BM148" s="138"/>
      <c r="BN148" s="138"/>
      <c r="BO148" s="138"/>
      <c r="BP148" s="138"/>
      <c r="BQ148" s="138"/>
      <c r="BR148" s="138"/>
      <c r="BS148" s="138"/>
      <c r="BT148" s="138"/>
      <c r="BU148" s="138"/>
      <c r="BV148" s="138"/>
      <c r="BW148" s="138"/>
      <c r="BX148" s="138"/>
      <c r="BY148" s="138"/>
      <c r="BZ148" s="138"/>
      <c r="CA148" s="138"/>
      <c r="CB148" s="138"/>
      <c r="CC148" s="138"/>
      <c r="CD148" s="138"/>
      <c r="CE148" s="138"/>
      <c r="CF148" s="138"/>
      <c r="CG148" s="138"/>
      <c r="CH148" s="138"/>
      <c r="CI148" s="138"/>
      <c r="CJ148" s="138"/>
      <c r="CK148" s="138"/>
      <c r="CL148" s="138"/>
      <c r="CM148" s="138"/>
      <c r="CN148" s="138"/>
      <c r="CO148" s="138"/>
      <c r="CP148" s="138"/>
      <c r="CQ148" s="138"/>
      <c r="CR148" s="138"/>
      <c r="CS148" s="138"/>
    </row>
    <row r="149" spans="1:97" x14ac:dyDescent="0.25">
      <c r="A149" s="138"/>
      <c r="B149" s="689" t="s">
        <v>405</v>
      </c>
      <c r="C149" s="138"/>
      <c r="D149" s="138">
        <f t="shared" ref="D149:AI149" si="179">IF(D148&gt;0,1,0)</f>
        <v>0</v>
      </c>
      <c r="E149" s="138">
        <f t="shared" si="179"/>
        <v>0</v>
      </c>
      <c r="F149" s="138">
        <f t="shared" si="179"/>
        <v>0</v>
      </c>
      <c r="G149" s="138">
        <f t="shared" si="179"/>
        <v>0</v>
      </c>
      <c r="H149" s="138">
        <f t="shared" si="179"/>
        <v>0</v>
      </c>
      <c r="I149" s="138">
        <f t="shared" si="179"/>
        <v>0</v>
      </c>
      <c r="J149" s="138">
        <f t="shared" si="179"/>
        <v>0</v>
      </c>
      <c r="K149" s="138">
        <f t="shared" si="179"/>
        <v>0</v>
      </c>
      <c r="L149" s="138">
        <f t="shared" si="179"/>
        <v>0</v>
      </c>
      <c r="M149" s="138">
        <f t="shared" si="179"/>
        <v>0</v>
      </c>
      <c r="N149" s="138">
        <f t="shared" si="179"/>
        <v>0</v>
      </c>
      <c r="O149" s="138">
        <f t="shared" si="179"/>
        <v>0</v>
      </c>
      <c r="P149" s="138">
        <f t="shared" si="179"/>
        <v>0</v>
      </c>
      <c r="Q149" s="138">
        <f t="shared" si="179"/>
        <v>0</v>
      </c>
      <c r="R149" s="138">
        <f t="shared" si="179"/>
        <v>0</v>
      </c>
      <c r="S149" s="138">
        <f t="shared" si="179"/>
        <v>0</v>
      </c>
      <c r="T149" s="138">
        <f t="shared" si="179"/>
        <v>0</v>
      </c>
      <c r="U149" s="138">
        <f t="shared" si="179"/>
        <v>0</v>
      </c>
      <c r="V149" s="138">
        <f t="shared" si="179"/>
        <v>0</v>
      </c>
      <c r="W149" s="138">
        <f t="shared" si="179"/>
        <v>0</v>
      </c>
      <c r="X149" s="138">
        <f t="shared" si="179"/>
        <v>0</v>
      </c>
      <c r="Y149" s="138">
        <f t="shared" si="179"/>
        <v>0</v>
      </c>
      <c r="Z149" s="138">
        <f t="shared" si="179"/>
        <v>0</v>
      </c>
      <c r="AA149" s="138">
        <f t="shared" si="179"/>
        <v>0</v>
      </c>
      <c r="AB149" s="138">
        <f t="shared" si="179"/>
        <v>0</v>
      </c>
      <c r="AC149" s="138">
        <f t="shared" si="179"/>
        <v>0</v>
      </c>
      <c r="AD149" s="138">
        <f t="shared" si="179"/>
        <v>0</v>
      </c>
      <c r="AE149" s="138">
        <f t="shared" si="179"/>
        <v>0</v>
      </c>
      <c r="AF149" s="138">
        <f t="shared" si="179"/>
        <v>0</v>
      </c>
      <c r="AG149" s="138">
        <f t="shared" si="179"/>
        <v>0</v>
      </c>
      <c r="AH149" s="138">
        <f t="shared" si="179"/>
        <v>0</v>
      </c>
      <c r="AI149" s="138">
        <f t="shared" si="179"/>
        <v>0</v>
      </c>
      <c r="AJ149" s="138">
        <f t="shared" ref="AJ149:BO149" si="180">IF(AJ148&gt;0,1,0)</f>
        <v>0</v>
      </c>
      <c r="AK149" s="138">
        <f t="shared" si="180"/>
        <v>0</v>
      </c>
      <c r="AL149" s="138">
        <f t="shared" si="180"/>
        <v>0</v>
      </c>
      <c r="AM149" s="138">
        <f t="shared" si="180"/>
        <v>0</v>
      </c>
      <c r="AN149" s="138">
        <f t="shared" si="180"/>
        <v>0</v>
      </c>
      <c r="AO149" s="138">
        <f t="shared" si="180"/>
        <v>0</v>
      </c>
      <c r="AP149" s="138">
        <f t="shared" si="180"/>
        <v>0</v>
      </c>
      <c r="AQ149" s="138">
        <f t="shared" si="180"/>
        <v>0</v>
      </c>
      <c r="AR149" s="138">
        <f t="shared" si="180"/>
        <v>0</v>
      </c>
      <c r="AS149" s="138">
        <f t="shared" si="180"/>
        <v>0</v>
      </c>
      <c r="AT149" s="138">
        <f t="shared" si="180"/>
        <v>0</v>
      </c>
      <c r="AU149" s="138">
        <f t="shared" si="180"/>
        <v>0</v>
      </c>
      <c r="AV149" s="138">
        <f t="shared" si="180"/>
        <v>0</v>
      </c>
      <c r="AW149" s="138">
        <f t="shared" si="180"/>
        <v>0</v>
      </c>
      <c r="AX149" s="138">
        <f t="shared" si="180"/>
        <v>0</v>
      </c>
      <c r="AY149" s="138">
        <f t="shared" si="180"/>
        <v>0</v>
      </c>
      <c r="AZ149" s="138">
        <f t="shared" si="180"/>
        <v>0</v>
      </c>
      <c r="BA149" s="138">
        <f t="shared" si="180"/>
        <v>0</v>
      </c>
      <c r="BB149" s="138">
        <f t="shared" si="180"/>
        <v>0</v>
      </c>
      <c r="BC149" s="138">
        <f t="shared" si="180"/>
        <v>0</v>
      </c>
      <c r="BD149" s="138">
        <f t="shared" si="180"/>
        <v>0</v>
      </c>
      <c r="BE149" s="138">
        <f t="shared" si="180"/>
        <v>0</v>
      </c>
      <c r="BF149" s="138">
        <f t="shared" si="180"/>
        <v>0</v>
      </c>
      <c r="BG149" s="138">
        <f t="shared" si="180"/>
        <v>0</v>
      </c>
      <c r="BH149" s="138">
        <f t="shared" si="180"/>
        <v>0</v>
      </c>
      <c r="BI149" s="138">
        <f t="shared" si="180"/>
        <v>0</v>
      </c>
      <c r="BJ149" s="138">
        <f t="shared" si="180"/>
        <v>0</v>
      </c>
      <c r="BK149" s="138">
        <f t="shared" si="180"/>
        <v>0</v>
      </c>
      <c r="BL149" s="138"/>
      <c r="BM149" s="138"/>
      <c r="BN149" s="138"/>
      <c r="BO149" s="138"/>
      <c r="BP149" s="138"/>
      <c r="BQ149" s="138"/>
      <c r="BR149" s="138"/>
      <c r="BS149" s="138"/>
      <c r="BT149" s="138"/>
      <c r="BU149" s="138"/>
      <c r="BV149" s="138"/>
      <c r="BW149" s="138"/>
      <c r="BX149" s="138"/>
      <c r="BY149" s="138"/>
      <c r="BZ149" s="138"/>
      <c r="CA149" s="138"/>
      <c r="CB149" s="138"/>
      <c r="CC149" s="138"/>
      <c r="CD149" s="138"/>
      <c r="CE149" s="138"/>
      <c r="CF149" s="138"/>
      <c r="CG149" s="138"/>
      <c r="CH149" s="138"/>
      <c r="CI149" s="138"/>
      <c r="CJ149" s="138"/>
      <c r="CK149" s="138"/>
      <c r="CL149" s="138"/>
      <c r="CM149" s="138"/>
      <c r="CN149" s="138"/>
      <c r="CO149" s="138"/>
      <c r="CP149" s="138"/>
      <c r="CQ149" s="138"/>
      <c r="CR149" s="138"/>
      <c r="CS149" s="138"/>
    </row>
    <row r="150" spans="1:97" x14ac:dyDescent="0.25">
      <c r="A150" s="138"/>
      <c r="B150" s="138"/>
      <c r="C150" s="138"/>
      <c r="D150" s="138"/>
      <c r="E150" s="138"/>
      <c r="F150" s="138"/>
      <c r="G150" s="138"/>
      <c r="H150" s="138"/>
      <c r="I150" s="138"/>
      <c r="J150" s="138"/>
      <c r="K150" s="138"/>
      <c r="L150" s="138"/>
      <c r="M150" s="138"/>
      <c r="N150" s="138"/>
      <c r="O150" s="138"/>
      <c r="P150" s="138"/>
      <c r="Q150" s="138"/>
      <c r="R150" s="138"/>
      <c r="S150" s="138"/>
      <c r="T150" s="138"/>
      <c r="U150" s="138"/>
      <c r="V150" s="138"/>
      <c r="W150" s="138"/>
      <c r="X150" s="138"/>
      <c r="Y150" s="138"/>
      <c r="Z150" s="138"/>
      <c r="AA150" s="708"/>
      <c r="AB150" s="708"/>
      <c r="AC150" s="708"/>
      <c r="AD150" s="708"/>
      <c r="AE150" s="708"/>
      <c r="AF150" s="708"/>
      <c r="AG150" s="708"/>
      <c r="AH150" s="708"/>
      <c r="AI150" s="708"/>
      <c r="AJ150" s="138"/>
      <c r="AK150" s="138"/>
      <c r="AL150" s="138"/>
      <c r="AM150" s="138"/>
      <c r="AN150" s="138"/>
      <c r="AO150" s="138"/>
      <c r="AP150" s="138"/>
      <c r="AQ150" s="138"/>
      <c r="AR150" s="138"/>
      <c r="AS150" s="138"/>
      <c r="AT150" s="138"/>
      <c r="AU150" s="138"/>
      <c r="AV150" s="138"/>
      <c r="AW150" s="138"/>
      <c r="AX150" s="138"/>
      <c r="AY150" s="138"/>
      <c r="AZ150" s="138"/>
      <c r="BA150" s="138"/>
      <c r="BB150" s="138"/>
      <c r="BC150" s="138"/>
      <c r="BD150" s="138"/>
      <c r="BE150" s="138"/>
      <c r="BF150" s="138"/>
      <c r="BG150" s="138"/>
      <c r="BH150" s="138"/>
      <c r="BI150" s="138"/>
      <c r="BJ150" s="138"/>
      <c r="BK150" s="138"/>
      <c r="BL150" s="138"/>
      <c r="BM150" s="138"/>
      <c r="BN150" s="138"/>
      <c r="BO150" s="138"/>
      <c r="BP150" s="138"/>
      <c r="BQ150" s="138"/>
      <c r="BR150" s="138"/>
      <c r="BS150" s="138"/>
      <c r="BT150" s="138"/>
      <c r="BU150" s="138"/>
      <c r="BV150" s="138"/>
      <c r="BW150" s="138"/>
      <c r="BX150" s="138"/>
      <c r="BY150" s="138"/>
      <c r="BZ150" s="138"/>
      <c r="CA150" s="138"/>
      <c r="CB150" s="138"/>
      <c r="CC150" s="138"/>
      <c r="CD150" s="138"/>
      <c r="CE150" s="138"/>
      <c r="CF150" s="138"/>
      <c r="CG150" s="138"/>
      <c r="CH150" s="138"/>
      <c r="CI150" s="138"/>
      <c r="CJ150" s="138"/>
      <c r="CK150" s="138"/>
      <c r="CL150" s="138"/>
      <c r="CM150" s="138"/>
      <c r="CN150" s="138"/>
      <c r="CO150" s="138"/>
      <c r="CP150" s="138"/>
      <c r="CQ150" s="138"/>
      <c r="CR150" s="138"/>
      <c r="CS150" s="138"/>
    </row>
    <row r="151" spans="1:97" s="2" customFormat="1" ht="30.95" customHeight="1" x14ac:dyDescent="0.25">
      <c r="A151" s="709"/>
      <c r="B151" s="710" t="s">
        <v>406</v>
      </c>
      <c r="C151" s="711">
        <v>0</v>
      </c>
      <c r="D151" s="712">
        <v>1</v>
      </c>
      <c r="E151" s="712">
        <v>2</v>
      </c>
      <c r="F151" s="712">
        <v>3</v>
      </c>
      <c r="G151" s="712">
        <v>4</v>
      </c>
      <c r="H151" s="712">
        <v>5</v>
      </c>
      <c r="I151" s="712">
        <v>6</v>
      </c>
      <c r="J151" s="712">
        <v>7</v>
      </c>
      <c r="K151" s="712">
        <v>8</v>
      </c>
      <c r="L151" s="712">
        <v>9</v>
      </c>
      <c r="M151" s="712">
        <v>10</v>
      </c>
      <c r="N151" s="712">
        <v>11</v>
      </c>
      <c r="O151" s="713">
        <v>12</v>
      </c>
      <c r="P151" s="712">
        <v>13</v>
      </c>
      <c r="Q151" s="712">
        <v>14</v>
      </c>
      <c r="R151" s="712">
        <v>15</v>
      </c>
      <c r="S151" s="712">
        <v>16</v>
      </c>
      <c r="T151" s="712">
        <v>17</v>
      </c>
      <c r="U151" s="712">
        <v>18</v>
      </c>
      <c r="V151" s="712">
        <v>19</v>
      </c>
      <c r="W151" s="712">
        <v>20</v>
      </c>
      <c r="X151" s="712">
        <v>21</v>
      </c>
      <c r="Y151" s="712">
        <v>22</v>
      </c>
      <c r="Z151" s="712">
        <v>23</v>
      </c>
      <c r="AA151" s="712">
        <v>24</v>
      </c>
      <c r="AB151" s="712">
        <v>25</v>
      </c>
      <c r="AC151" s="712">
        <v>26</v>
      </c>
      <c r="AD151" s="712">
        <v>27</v>
      </c>
      <c r="AE151" s="712">
        <v>28</v>
      </c>
      <c r="AF151" s="712">
        <v>29</v>
      </c>
      <c r="AG151" s="712">
        <v>30</v>
      </c>
      <c r="AH151" s="712">
        <v>31</v>
      </c>
      <c r="AI151" s="712">
        <v>32</v>
      </c>
      <c r="AJ151" s="712">
        <v>33</v>
      </c>
      <c r="AK151" s="712">
        <v>34</v>
      </c>
      <c r="AL151" s="712">
        <v>35</v>
      </c>
      <c r="AM151" s="713">
        <v>36</v>
      </c>
      <c r="AN151" s="712">
        <v>37</v>
      </c>
      <c r="AO151" s="712">
        <v>38</v>
      </c>
      <c r="AP151" s="712">
        <v>39</v>
      </c>
      <c r="AQ151" s="712">
        <v>40</v>
      </c>
      <c r="AR151" s="712">
        <v>41</v>
      </c>
      <c r="AS151" s="712">
        <v>42</v>
      </c>
      <c r="AT151" s="712">
        <v>43</v>
      </c>
      <c r="AU151" s="712">
        <v>44</v>
      </c>
      <c r="AV151" s="712">
        <v>45</v>
      </c>
      <c r="AW151" s="712">
        <v>46</v>
      </c>
      <c r="AX151" s="712">
        <v>47</v>
      </c>
      <c r="AY151" s="713">
        <v>48</v>
      </c>
      <c r="AZ151" s="712">
        <v>49</v>
      </c>
      <c r="BA151" s="712">
        <v>50</v>
      </c>
      <c r="BB151" s="712">
        <v>51</v>
      </c>
      <c r="BC151" s="712">
        <v>52</v>
      </c>
      <c r="BD151" s="712">
        <v>53</v>
      </c>
      <c r="BE151" s="712">
        <v>54</v>
      </c>
      <c r="BF151" s="712">
        <v>55</v>
      </c>
      <c r="BG151" s="712">
        <v>56</v>
      </c>
      <c r="BH151" s="712">
        <v>57</v>
      </c>
      <c r="BI151" s="714">
        <v>58</v>
      </c>
      <c r="BJ151" s="714">
        <v>59</v>
      </c>
      <c r="BK151" s="715">
        <v>60</v>
      </c>
      <c r="BL151" s="709"/>
      <c r="BM151" s="709"/>
      <c r="BN151" s="709"/>
      <c r="BO151" s="709"/>
      <c r="BP151" s="709"/>
      <c r="BQ151" s="709"/>
      <c r="BR151" s="709"/>
      <c r="BS151" s="709"/>
      <c r="BT151" s="709"/>
      <c r="BU151" s="709"/>
      <c r="BV151" s="709"/>
      <c r="BW151" s="709"/>
      <c r="BX151" s="709"/>
      <c r="BY151" s="709"/>
      <c r="BZ151" s="709"/>
      <c r="CA151" s="709"/>
      <c r="CB151" s="709"/>
      <c r="CC151" s="709"/>
      <c r="CD151" s="709"/>
      <c r="CE151" s="709"/>
      <c r="CF151" s="709"/>
      <c r="CG151" s="709"/>
      <c r="CH151" s="709"/>
      <c r="CI151" s="709"/>
      <c r="CJ151" s="709"/>
      <c r="CK151" s="709"/>
      <c r="CL151" s="709"/>
      <c r="CM151" s="709"/>
      <c r="CN151" s="709"/>
      <c r="CO151" s="709"/>
      <c r="CP151" s="709"/>
      <c r="CQ151" s="709"/>
      <c r="CR151" s="709"/>
      <c r="CS151" s="709"/>
    </row>
    <row r="152" spans="1:97" s="2" customFormat="1" ht="17.100000000000001" customHeight="1" x14ac:dyDescent="0.25">
      <c r="A152" s="138"/>
      <c r="B152" s="656" t="s">
        <v>407</v>
      </c>
      <c r="C152" s="716">
        <f>IF(AND(C$151&gt;='HIPOTESIS '!$E90,C$151&lt;='HIPOTESIS '!$F90),'HIPOTESIS '!$L90*'HIPOTESIS '!$D90/12,0)</f>
        <v>0</v>
      </c>
      <c r="D152" s="717">
        <f>IF(AND(D$151&gt;='HIPOTESIS '!$E90,D$151&lt;='HIPOTESIS '!$F90),'HIPOTESIS '!$L90*'HIPOTESIS '!$D90/12,0)</f>
        <v>0</v>
      </c>
      <c r="E152" s="717">
        <f>IF(AND(E$151&gt;='HIPOTESIS '!$E90,E$151&lt;='HIPOTESIS '!$F90),'HIPOTESIS '!$L90*'HIPOTESIS '!$D90/12,0)</f>
        <v>0</v>
      </c>
      <c r="F152" s="717">
        <f>IF(AND(F$151&gt;='HIPOTESIS '!$E90,F$151&lt;='HIPOTESIS '!$F90),'HIPOTESIS '!$L90*'HIPOTESIS '!$D90/12,0)</f>
        <v>0</v>
      </c>
      <c r="G152" s="717">
        <f>IF(AND(G$151&gt;='HIPOTESIS '!$E90,G$151&lt;='HIPOTESIS '!$F90),'HIPOTESIS '!$L90*'HIPOTESIS '!$D90/12,0)</f>
        <v>0</v>
      </c>
      <c r="H152" s="717">
        <f>IF(AND(H$151&gt;='HIPOTESIS '!$E90,H$151&lt;='HIPOTESIS '!$F90),'HIPOTESIS '!$L90*'HIPOTESIS '!$D90/12,0)</f>
        <v>0</v>
      </c>
      <c r="I152" s="717">
        <f>IF(AND(I$151&gt;='HIPOTESIS '!$E90,I$151&lt;='HIPOTESIS '!$F90),'HIPOTESIS '!$L90*'HIPOTESIS '!$D90/12,0)</f>
        <v>0</v>
      </c>
      <c r="J152" s="717">
        <f>IF(AND(J$151&gt;='HIPOTESIS '!$E90,J$151&lt;='HIPOTESIS '!$F90),'HIPOTESIS '!$L90*'HIPOTESIS '!$D90/12,0)</f>
        <v>0</v>
      </c>
      <c r="K152" s="717">
        <f>IF(AND(K$151&gt;='HIPOTESIS '!$E90,K$151&lt;='HIPOTESIS '!$F90),'HIPOTESIS '!$L90*'HIPOTESIS '!$D90/12,0)</f>
        <v>0</v>
      </c>
      <c r="L152" s="717">
        <f>IF(AND(L$151&gt;='HIPOTESIS '!$E90,L$151&lt;='HIPOTESIS '!$F90),'HIPOTESIS '!$L90*'HIPOTESIS '!$D90/12,0)</f>
        <v>0</v>
      </c>
      <c r="M152" s="717">
        <f>IF(AND(M$151&gt;='HIPOTESIS '!$E90,M$151&lt;='HIPOTESIS '!$F90),'HIPOTESIS '!$L90*'HIPOTESIS '!$D90/12,0)</f>
        <v>0</v>
      </c>
      <c r="N152" s="717">
        <f>IF(AND(N$151&gt;='HIPOTESIS '!$E90,N$151&lt;='HIPOTESIS '!$F90),'HIPOTESIS '!$L90*'HIPOTESIS '!$D90/12,0)</f>
        <v>0</v>
      </c>
      <c r="O152" s="718">
        <f>IF(AND(O$151&gt;='HIPOTESIS '!$E90,O$151&lt;='HIPOTESIS '!$F90),'HIPOTESIS '!$L90*'HIPOTESIS '!$D90/12,0)</f>
        <v>0</v>
      </c>
      <c r="P152" s="497">
        <f>IF(AND(P$151&gt;='HIPOTESIS '!$E90,P$151&lt;='HIPOTESIS '!$F90),'HIPOTESIS '!$L90*'HIPOTESIS '!$D90*(1+'HIPOTESIS '!$N$90)/12,0)</f>
        <v>0</v>
      </c>
      <c r="Q152" s="719">
        <f>IF(AND(Q$151&gt;='HIPOTESIS '!$E90,Q$151&lt;='HIPOTESIS '!$F90),'HIPOTESIS '!$L90*'HIPOTESIS '!$D90*(1+'HIPOTESIS '!$N$90)/12,0)</f>
        <v>0</v>
      </c>
      <c r="R152" s="719">
        <f>IF(AND(R$151&gt;='HIPOTESIS '!$E90,R$151&lt;='HIPOTESIS '!$F90),'HIPOTESIS '!$L90*'HIPOTESIS '!$D90*(1+'HIPOTESIS '!$N$90)/12,0)</f>
        <v>0</v>
      </c>
      <c r="S152" s="719">
        <f>IF(AND(S$151&gt;='HIPOTESIS '!$E90,S$151&lt;='HIPOTESIS '!$F90),'HIPOTESIS '!$L90*'HIPOTESIS '!$D90*(1+'HIPOTESIS '!$N$90)/12,0)</f>
        <v>0</v>
      </c>
      <c r="T152" s="719">
        <f>IF(AND(T$151&gt;='HIPOTESIS '!$E90,T$151&lt;='HIPOTESIS '!$F90),'HIPOTESIS '!$L90*'HIPOTESIS '!$D90*(1+'HIPOTESIS '!$N$90)/12,0)</f>
        <v>0</v>
      </c>
      <c r="U152" s="719">
        <f>IF(AND(U$151&gt;='HIPOTESIS '!$E90,U$151&lt;='HIPOTESIS '!$F90),'HIPOTESIS '!$L90*'HIPOTESIS '!$D90*(1+'HIPOTESIS '!$N$90)/12,0)</f>
        <v>0</v>
      </c>
      <c r="V152" s="719">
        <f>IF(AND(V$151&gt;='HIPOTESIS '!$E90,V$151&lt;='HIPOTESIS '!$F90),'HIPOTESIS '!$L90*'HIPOTESIS '!$D90*(1+'HIPOTESIS '!$N$90)/12,0)</f>
        <v>0</v>
      </c>
      <c r="W152" s="719">
        <f>IF(AND(W$151&gt;='HIPOTESIS '!$E90,W$151&lt;='HIPOTESIS '!$F90),'HIPOTESIS '!$L90*'HIPOTESIS '!$D90*(1+'HIPOTESIS '!$N$90)/12,0)</f>
        <v>0</v>
      </c>
      <c r="X152" s="719">
        <f>IF(AND(X$151&gt;='HIPOTESIS '!$E90,X$151&lt;='HIPOTESIS '!$F90),'HIPOTESIS '!$L90*'HIPOTESIS '!$D90*(1+'HIPOTESIS '!$N$90)/12,0)</f>
        <v>0</v>
      </c>
      <c r="Y152" s="719">
        <f>IF(AND(Y$151&gt;='HIPOTESIS '!$E90,Y$151&lt;='HIPOTESIS '!$F90),'HIPOTESIS '!$L90*'HIPOTESIS '!$D90*(1+'HIPOTESIS '!$N$90)/12,0)</f>
        <v>0</v>
      </c>
      <c r="Z152" s="719">
        <f>IF(AND(Z$151&gt;='HIPOTESIS '!$E90,Z$151&lt;='HIPOTESIS '!$F90),'HIPOTESIS '!$L90*'HIPOTESIS '!$D90*(1+'HIPOTESIS '!$N$90)/12,0)</f>
        <v>0</v>
      </c>
      <c r="AA152" s="719">
        <f>IF(AND(AA$151&gt;='HIPOTESIS '!$E90,AA$151&lt;='HIPOTESIS '!$F90),'HIPOTESIS '!$L90*'HIPOTESIS '!$D90*(1+'HIPOTESIS '!$N$90)/12,0)</f>
        <v>0</v>
      </c>
      <c r="AB152" s="716">
        <f>IF(AND(AB$151&gt;='HIPOTESIS '!$E90,AB$151&lt;='HIPOTESIS '!$F90),'HIPOTESIS '!$L90*'HIPOTESIS '!$D90*(1+'HIPOTESIS '!$N$90)*(1+'HIPOTESIS '!$N$95)/12,0)</f>
        <v>0</v>
      </c>
      <c r="AC152" s="720">
        <f>IF(AND(AC$151&gt;='HIPOTESIS '!$E90,AC$151&lt;='HIPOTESIS '!$F90),'HIPOTESIS '!$L90*'HIPOTESIS '!$D90*(1+'HIPOTESIS '!$N$90)*(1+'HIPOTESIS '!$N$95)/12,0)</f>
        <v>0</v>
      </c>
      <c r="AD152" s="720">
        <f>IF(AND(AD$151&gt;='HIPOTESIS '!$E90,AD$151&lt;='HIPOTESIS '!$F90),'HIPOTESIS '!$L90*'HIPOTESIS '!$D90*(1+'HIPOTESIS '!$N$90)*(1+'HIPOTESIS '!$N$95)/12,0)</f>
        <v>0</v>
      </c>
      <c r="AE152" s="720">
        <f>IF(AND(AE$151&gt;='HIPOTESIS '!$E90,AE$151&lt;='HIPOTESIS '!$F90),'HIPOTESIS '!$L90*'HIPOTESIS '!$D90*(1+'HIPOTESIS '!$N$90)*(1+'HIPOTESIS '!$N$95)/12,0)</f>
        <v>0</v>
      </c>
      <c r="AF152" s="720">
        <f>IF(AND(AF$151&gt;='HIPOTESIS '!$E90,AF$151&lt;='HIPOTESIS '!$F90),'HIPOTESIS '!$L90*'HIPOTESIS '!$D90*(1+'HIPOTESIS '!$N$90)*(1+'HIPOTESIS '!$N$95)/12,0)</f>
        <v>0</v>
      </c>
      <c r="AG152" s="720">
        <f>IF(AND(AG$151&gt;='HIPOTESIS '!$E90,AG$151&lt;='HIPOTESIS '!$F90),'HIPOTESIS '!$L90*'HIPOTESIS '!$D90*(1+'HIPOTESIS '!$N$90)*(1+'HIPOTESIS '!$N$95)/12,0)</f>
        <v>0</v>
      </c>
      <c r="AH152" s="720">
        <f>IF(AND(AH$151&gt;='HIPOTESIS '!$E90,AH$151&lt;='HIPOTESIS '!$F90),'HIPOTESIS '!$L90*'HIPOTESIS '!$D90*(1+'HIPOTESIS '!$N$90)*(1+'HIPOTESIS '!$N$95)/12,0)</f>
        <v>0</v>
      </c>
      <c r="AI152" s="720">
        <f>IF(AND(AI$151&gt;='HIPOTESIS '!$E90,AI$151&lt;='HIPOTESIS '!$F90),'HIPOTESIS '!$L90*'HIPOTESIS '!$D90*(1+'HIPOTESIS '!$N$90)*(1+'HIPOTESIS '!$N$95)/12,0)</f>
        <v>0</v>
      </c>
      <c r="AJ152" s="720">
        <f>IF(AND(AJ$151&gt;='HIPOTESIS '!$E90,AJ$151&lt;='HIPOTESIS '!$F90),'HIPOTESIS '!$L90*'HIPOTESIS '!$D90*(1+'HIPOTESIS '!$N$90)*(1+'HIPOTESIS '!$N$95)/12,0)</f>
        <v>0</v>
      </c>
      <c r="AK152" s="720">
        <f>IF(AND(AK$151&gt;='HIPOTESIS '!$E90,AK$151&lt;='HIPOTESIS '!$F90),'HIPOTESIS '!$L90*'HIPOTESIS '!$D90*(1+'HIPOTESIS '!$N$90)*(1+'HIPOTESIS '!$N$95)/12,0)</f>
        <v>0</v>
      </c>
      <c r="AL152" s="720">
        <f>IF(AND(AL$151&gt;='HIPOTESIS '!$E90,AL$151&lt;='HIPOTESIS '!$F90),'HIPOTESIS '!$L90*'HIPOTESIS '!$D90*(1+'HIPOTESIS '!$N$90)*(1+'HIPOTESIS '!$N$95)/12,0)</f>
        <v>0</v>
      </c>
      <c r="AM152" s="720">
        <f>IF(AND(AM$151&gt;='HIPOTESIS '!$E90,AM$151&lt;='HIPOTESIS '!$F90),'HIPOTESIS '!$L90*'HIPOTESIS '!$D90*(1+'HIPOTESIS '!$N$90)*(1+'HIPOTESIS '!$N$95)/12,0)</f>
        <v>0</v>
      </c>
      <c r="AN152" s="720">
        <f>IF(AND(AN$151&gt;='HIPOTESIS '!$E90,AN$151&lt;='HIPOTESIS '!$F90),'HIPOTESIS '!$L90*'HIPOTESIS '!$D90*(1+'HIPOTESIS '!$N$90)*(1+'HIPOTESIS '!$N$95)*(1+'HIPOTESIS '!$N$100)/12,0)</f>
        <v>0</v>
      </c>
      <c r="AO152" s="720">
        <f>IF(AND(AO$151&gt;='HIPOTESIS '!$E90,AO$151&lt;='HIPOTESIS '!$F90),'HIPOTESIS '!$L90*'HIPOTESIS '!$D90*(1+'HIPOTESIS '!$N$90)*(1+'HIPOTESIS '!$N$95)*(1+'HIPOTESIS '!$N$100)/12,0)</f>
        <v>0</v>
      </c>
      <c r="AP152" s="720">
        <f>IF(AND(AP$151&gt;='HIPOTESIS '!$E90,AP$151&lt;='HIPOTESIS '!$F90),'HIPOTESIS '!$L90*'HIPOTESIS '!$D90*(1+'HIPOTESIS '!$N$90)*(1+'HIPOTESIS '!$N$95)*(1+'HIPOTESIS '!$N$100)/12,0)</f>
        <v>0</v>
      </c>
      <c r="AQ152" s="720">
        <f>IF(AND(AQ$151&gt;='HIPOTESIS '!$E90,AQ$151&lt;='HIPOTESIS '!$F90),'HIPOTESIS '!$L90*'HIPOTESIS '!$D90*(1+'HIPOTESIS '!$N$90)*(1+'HIPOTESIS '!$N$95)*(1+'HIPOTESIS '!$N$100)/12,0)</f>
        <v>0</v>
      </c>
      <c r="AR152" s="720">
        <f>IF(AND(AR$151&gt;='HIPOTESIS '!$E90,AR$151&lt;='HIPOTESIS '!$F90),'HIPOTESIS '!$L90*'HIPOTESIS '!$D90*(1+'HIPOTESIS '!$N$90)*(1+'HIPOTESIS '!$N$95)*(1+'HIPOTESIS '!$N$100)/12,0)</f>
        <v>0</v>
      </c>
      <c r="AS152" s="720">
        <f>IF(AND(AS$151&gt;='HIPOTESIS '!$E90,AS$151&lt;='HIPOTESIS '!$F90),'HIPOTESIS '!$L90*'HIPOTESIS '!$D90*(1+'HIPOTESIS '!$N$90)*(1+'HIPOTESIS '!$N$95)*(1+'HIPOTESIS '!$N$100)/12,0)</f>
        <v>0</v>
      </c>
      <c r="AT152" s="720">
        <f>IF(AND(AT$151&gt;='HIPOTESIS '!$E90,AT$151&lt;='HIPOTESIS '!$F90),'HIPOTESIS '!$L90*'HIPOTESIS '!$D90*(1+'HIPOTESIS '!$N$90)*(1+'HIPOTESIS '!$N$95)*(1+'HIPOTESIS '!$N$100)/12,0)</f>
        <v>0</v>
      </c>
      <c r="AU152" s="720">
        <f>IF(AND(AU$151&gt;='HIPOTESIS '!$E90,AU$151&lt;='HIPOTESIS '!$F90),'HIPOTESIS '!$L90*'HIPOTESIS '!$D90*(1+'HIPOTESIS '!$N$90)*(1+'HIPOTESIS '!$N$95)*(1+'HIPOTESIS '!$N$100)/12,0)</f>
        <v>0</v>
      </c>
      <c r="AV152" s="720">
        <f>IF(AND(AV$151&gt;='HIPOTESIS '!$E90,AV$151&lt;='HIPOTESIS '!$F90),'HIPOTESIS '!$L90*'HIPOTESIS '!$D90*(1+'HIPOTESIS '!$N$90)*(1+'HIPOTESIS '!$N$95)*(1+'HIPOTESIS '!$N$100)/12,0)</f>
        <v>0</v>
      </c>
      <c r="AW152" s="720">
        <f>IF(AND(AW$151&gt;='HIPOTESIS '!$E90,AW$151&lt;='HIPOTESIS '!$F90),'HIPOTESIS '!$L90*'HIPOTESIS '!$D90*(1+'HIPOTESIS '!$N$90)*(1+'HIPOTESIS '!$N$95)*(1+'HIPOTESIS '!$N$100)/12,0)</f>
        <v>0</v>
      </c>
      <c r="AX152" s="720">
        <f>IF(AND(AX$151&gt;='HIPOTESIS '!$E90,AX$151&lt;='HIPOTESIS '!$F90),'HIPOTESIS '!$L90*'HIPOTESIS '!$D90*(1+'HIPOTESIS '!$N$90)*(1+'HIPOTESIS '!$N$95)*(1+'HIPOTESIS '!$N$100)/12,0)</f>
        <v>0</v>
      </c>
      <c r="AY152" s="720">
        <f>IF(AND(AY$151&gt;='HIPOTESIS '!$E90,AY$151&lt;='HIPOTESIS '!$F90),'HIPOTESIS '!$L90*'HIPOTESIS '!$D90*(1+'HIPOTESIS '!$N$90)*(1+'HIPOTESIS '!$N$95)*(1+'HIPOTESIS '!$N$100)/12,0)</f>
        <v>0</v>
      </c>
      <c r="AZ152" s="720">
        <f>IF(AND(AZ$151&gt;='HIPOTESIS '!$E90,AZ$151&lt;='HIPOTESIS '!$F90),'HIPOTESIS '!$L90*'HIPOTESIS '!$D90*(1+'HIPOTESIS '!$N$90)*(1+'HIPOTESIS '!$N$95)*(1+'HIPOTESIS '!$N$100)^2/12,0)</f>
        <v>0</v>
      </c>
      <c r="BA152" s="720">
        <f>IF(AND(BA$151&gt;='HIPOTESIS '!$E90,BA$151&lt;='HIPOTESIS '!$F90),'HIPOTESIS '!$L90*'HIPOTESIS '!$D90*(1+'HIPOTESIS '!$N$90)*(1+'HIPOTESIS '!$N$95)*(1+'HIPOTESIS '!$N$100)^2/12,0)</f>
        <v>0</v>
      </c>
      <c r="BB152" s="720">
        <f>IF(AND(BB$151&gt;='HIPOTESIS '!$E90,BB$151&lt;='HIPOTESIS '!$F90),'HIPOTESIS '!$L90*'HIPOTESIS '!$D90*(1+'HIPOTESIS '!$N$90)*(1+'HIPOTESIS '!$N$95)*(1+'HIPOTESIS '!$N$100)^2/12,0)</f>
        <v>0</v>
      </c>
      <c r="BC152" s="720">
        <f>IF(AND(BC$151&gt;='HIPOTESIS '!$E90,BC$151&lt;='HIPOTESIS '!$F90),'HIPOTESIS '!$L90*'HIPOTESIS '!$D90*(1+'HIPOTESIS '!$N$90)*(1+'HIPOTESIS '!$N$95)*(1+'HIPOTESIS '!$N$100)^2/12,0)</f>
        <v>0</v>
      </c>
      <c r="BD152" s="720">
        <f>IF(AND(BD$151&gt;='HIPOTESIS '!$E90,BD$151&lt;='HIPOTESIS '!$F90),'HIPOTESIS '!$L90*'HIPOTESIS '!$D90*(1+'HIPOTESIS '!$N$90)*(1+'HIPOTESIS '!$N$95)*(1+'HIPOTESIS '!$N$100)^2/12,0)</f>
        <v>0</v>
      </c>
      <c r="BE152" s="720">
        <f>IF(AND(BE$151&gt;='HIPOTESIS '!$E90,BE$151&lt;='HIPOTESIS '!$F90),'HIPOTESIS '!$L90*'HIPOTESIS '!$D90*(1+'HIPOTESIS '!$N$90)*(1+'HIPOTESIS '!$N$95)*(1+'HIPOTESIS '!$N$100)^2/12,0)</f>
        <v>0</v>
      </c>
      <c r="BF152" s="720">
        <f>IF(AND(BF$151&gt;='HIPOTESIS '!$E90,BF$151&lt;='HIPOTESIS '!$F90),'HIPOTESIS '!$L90*'HIPOTESIS '!$D90*(1+'HIPOTESIS '!$N$90)*(1+'HIPOTESIS '!$N$95)*(1+'HIPOTESIS '!$N$100)^2/12,0)</f>
        <v>0</v>
      </c>
      <c r="BG152" s="720">
        <f>IF(AND(BG$151&gt;='HIPOTESIS '!$E90,BG$151&lt;='HIPOTESIS '!$F90),'HIPOTESIS '!$L90*'HIPOTESIS '!$D90*(1+'HIPOTESIS '!$N$90)*(1+'HIPOTESIS '!$N$95)*(1+'HIPOTESIS '!$N$100)^2/12,0)</f>
        <v>0</v>
      </c>
      <c r="BH152" s="720">
        <f>IF(AND(BH$151&gt;='HIPOTESIS '!$E90,BH$151&lt;='HIPOTESIS '!$F90),'HIPOTESIS '!$L90*'HIPOTESIS '!$D90*(1+'HIPOTESIS '!$N$90)*(1+'HIPOTESIS '!$N$95)*(1+'HIPOTESIS '!$N$100)^2/12,0)</f>
        <v>0</v>
      </c>
      <c r="BI152" s="720">
        <f>IF(AND(BI$151&gt;='HIPOTESIS '!$E90,BI$151&lt;='HIPOTESIS '!$F90),'HIPOTESIS '!$L90*'HIPOTESIS '!$D90*(1+'HIPOTESIS '!$N$90)*(1+'HIPOTESIS '!$N$95)*(1+'HIPOTESIS '!$N$100)^2/12,0)</f>
        <v>0</v>
      </c>
      <c r="BJ152" s="720">
        <f>IF(AND(BJ$151&gt;='HIPOTESIS '!$E90,BJ$151&lt;='HIPOTESIS '!$F90),'HIPOTESIS '!$L90*'HIPOTESIS '!$D90*(1+'HIPOTESIS '!$N$90)*(1+'HIPOTESIS '!$N$95)*(1+'HIPOTESIS '!$N$100)^2/12,0)</f>
        <v>0</v>
      </c>
      <c r="BK152" s="721">
        <f>IF(AND(BK$151&gt;='HIPOTESIS '!$E90,BK$151&lt;='HIPOTESIS '!$F90),'HIPOTESIS '!$L90*'HIPOTESIS '!$D90*(1+'HIPOTESIS '!$N$90)*(1+'HIPOTESIS '!$N$95)*(1+'HIPOTESIS '!$N$100)^2/12,0)</f>
        <v>0</v>
      </c>
      <c r="BL152" s="138"/>
      <c r="BM152" s="138"/>
      <c r="BN152" s="138"/>
      <c r="BO152" s="138"/>
      <c r="BP152" s="138"/>
      <c r="BQ152" s="138"/>
      <c r="BR152" s="138"/>
      <c r="BS152" s="138"/>
      <c r="BT152" s="138"/>
      <c r="BU152" s="138"/>
      <c r="BV152" s="138"/>
      <c r="BW152" s="138"/>
      <c r="BX152" s="138"/>
      <c r="BY152" s="138"/>
      <c r="BZ152" s="138"/>
      <c r="CA152" s="138"/>
      <c r="CB152" s="138"/>
      <c r="CC152" s="138"/>
      <c r="CD152" s="138"/>
      <c r="CE152" s="138"/>
      <c r="CF152" s="138"/>
      <c r="CG152" s="138"/>
      <c r="CH152" s="138"/>
      <c r="CI152" s="138"/>
      <c r="CJ152" s="138"/>
      <c r="CK152" s="138"/>
      <c r="CL152" s="138"/>
      <c r="CM152" s="138"/>
      <c r="CN152" s="138"/>
      <c r="CO152" s="138"/>
      <c r="CP152" s="138"/>
      <c r="CQ152" s="138"/>
      <c r="CR152" s="138"/>
      <c r="CS152" s="138"/>
    </row>
    <row r="153" spans="1:97" s="2" customFormat="1" ht="17.100000000000001" customHeight="1" x14ac:dyDescent="0.25">
      <c r="A153" s="138"/>
      <c r="B153" s="536" t="s">
        <v>213</v>
      </c>
      <c r="C153" s="722">
        <f>IF(AND(C$151&gt;='HIPOTESIS '!$E91,C$151&lt;='HIPOTESIS '!$F91),'HIPOTESIS '!$L91*'HIPOTESIS '!$D91/12,0)</f>
        <v>0</v>
      </c>
      <c r="D153" s="497">
        <f>IF(AND(D$151&gt;='HIPOTESIS '!$E91,D$151&lt;='HIPOTESIS '!$F91),'HIPOTESIS '!$L91*'HIPOTESIS '!$D91/12,0)</f>
        <v>0</v>
      </c>
      <c r="E153" s="497">
        <f>IF(AND(E$151&gt;='HIPOTESIS '!$E91,E$151&lt;='HIPOTESIS '!$F91),'HIPOTESIS '!$L91*'HIPOTESIS '!$D91/12,0)</f>
        <v>0</v>
      </c>
      <c r="F153" s="497">
        <f>IF(AND(F$151&gt;='HIPOTESIS '!$E91,F$151&lt;='HIPOTESIS '!$F91),'HIPOTESIS '!$L91*'HIPOTESIS '!$D91/12,0)</f>
        <v>0</v>
      </c>
      <c r="G153" s="497">
        <f>IF(AND(G$151&gt;='HIPOTESIS '!$E91,G$151&lt;='HIPOTESIS '!$F91),'HIPOTESIS '!$L91*'HIPOTESIS '!$D91/12,0)</f>
        <v>0</v>
      </c>
      <c r="H153" s="497">
        <f>IF(AND(H$151&gt;='HIPOTESIS '!$E91,H$151&lt;='HIPOTESIS '!$F91),'HIPOTESIS '!$L91*'HIPOTESIS '!$D91/12,0)</f>
        <v>0</v>
      </c>
      <c r="I153" s="497">
        <f>IF(AND(I$151&gt;='HIPOTESIS '!$E91,I$151&lt;='HIPOTESIS '!$F91),'HIPOTESIS '!$L91*'HIPOTESIS '!$D91/12,0)</f>
        <v>0</v>
      </c>
      <c r="J153" s="497">
        <f>IF(AND(J$151&gt;='HIPOTESIS '!$E91,J$151&lt;='HIPOTESIS '!$F91),'HIPOTESIS '!$L91*'HIPOTESIS '!$D91/12,0)</f>
        <v>0</v>
      </c>
      <c r="K153" s="497">
        <f>IF(AND(K$151&gt;='HIPOTESIS '!$E91,K$151&lt;='HIPOTESIS '!$F91),'HIPOTESIS '!$L91*'HIPOTESIS '!$D91/12,0)</f>
        <v>0</v>
      </c>
      <c r="L153" s="497">
        <f>IF(AND(L$151&gt;='HIPOTESIS '!$E91,L$151&lt;='HIPOTESIS '!$F91),'HIPOTESIS '!$L91*'HIPOTESIS '!$D91/12,0)</f>
        <v>0</v>
      </c>
      <c r="M153" s="497">
        <f>IF(AND(M$151&gt;='HIPOTESIS '!$E91,M$151&lt;='HIPOTESIS '!$F91),'HIPOTESIS '!$L91*'HIPOTESIS '!$D91/12,0)</f>
        <v>0</v>
      </c>
      <c r="N153" s="497">
        <f>IF(AND(N$151&gt;='HIPOTESIS '!$E91,N$151&lt;='HIPOTESIS '!$F91),'HIPOTESIS '!$L91*'HIPOTESIS '!$D91/12,0)</f>
        <v>0</v>
      </c>
      <c r="O153" s="723">
        <f>IF(AND(O$151&gt;='HIPOTESIS '!$E91,O$151&lt;='HIPOTESIS '!$F91),'HIPOTESIS '!$L91*'HIPOTESIS '!$D91/12,0)</f>
        <v>0</v>
      </c>
      <c r="P153" s="497">
        <f>IF(AND(P$151&gt;='HIPOTESIS '!$E91,P$151&lt;='HIPOTESIS '!$F91),'HIPOTESIS '!$L91*'HIPOTESIS '!$D91*(1+'HIPOTESIS '!$N$90)/12,0)</f>
        <v>0</v>
      </c>
      <c r="Q153" s="719">
        <f>IF(AND(Q$151&gt;='HIPOTESIS '!$E91,Q$151&lt;='HIPOTESIS '!$F91),'HIPOTESIS '!$L91*'HIPOTESIS '!$D91*(1+'HIPOTESIS '!$N$90)/12,0)</f>
        <v>0</v>
      </c>
      <c r="R153" s="719">
        <f>IF(AND(R$151&gt;='HIPOTESIS '!$E91,R$151&lt;='HIPOTESIS '!$F91),'HIPOTESIS '!$L91*'HIPOTESIS '!$D91*(1+'HIPOTESIS '!$N$90)/12,0)</f>
        <v>0</v>
      </c>
      <c r="S153" s="719">
        <f>IF(AND(S$151&gt;='HIPOTESIS '!$E91,S$151&lt;='HIPOTESIS '!$F91),'HIPOTESIS '!$L91*'HIPOTESIS '!$D91*(1+'HIPOTESIS '!$N$90)/12,0)</f>
        <v>0</v>
      </c>
      <c r="T153" s="719">
        <f>IF(AND(T$151&gt;='HIPOTESIS '!$E91,T$151&lt;='HIPOTESIS '!$F91),'HIPOTESIS '!$L91*'HIPOTESIS '!$D91*(1+'HIPOTESIS '!$N$90)/12,0)</f>
        <v>0</v>
      </c>
      <c r="U153" s="719">
        <f>IF(AND(U$151&gt;='HIPOTESIS '!$E91,U$151&lt;='HIPOTESIS '!$F91),'HIPOTESIS '!$L91*'HIPOTESIS '!$D91*(1+'HIPOTESIS '!$N$90)/12,0)</f>
        <v>0</v>
      </c>
      <c r="V153" s="719">
        <f>IF(AND(V$151&gt;='HIPOTESIS '!$E91,V$151&lt;='HIPOTESIS '!$F91),'HIPOTESIS '!$L91*'HIPOTESIS '!$D91*(1+'HIPOTESIS '!$N$90)/12,0)</f>
        <v>0</v>
      </c>
      <c r="W153" s="719">
        <f>IF(AND(W$151&gt;='HIPOTESIS '!$E91,W$151&lt;='HIPOTESIS '!$F91),'HIPOTESIS '!$L91*'HIPOTESIS '!$D91*(1+'HIPOTESIS '!$N$90)/12,0)</f>
        <v>0</v>
      </c>
      <c r="X153" s="719">
        <f>IF(AND(X$151&gt;='HIPOTESIS '!$E91,X$151&lt;='HIPOTESIS '!$F91),'HIPOTESIS '!$L91*'HIPOTESIS '!$D91*(1+'HIPOTESIS '!$N$90)/12,0)</f>
        <v>0</v>
      </c>
      <c r="Y153" s="719">
        <f>IF(AND(Y$151&gt;='HIPOTESIS '!$E91,Y$151&lt;='HIPOTESIS '!$F91),'HIPOTESIS '!$L91*'HIPOTESIS '!$D91*(1+'HIPOTESIS '!$N$90)/12,0)</f>
        <v>0</v>
      </c>
      <c r="Z153" s="719">
        <f>IF(AND(Z$151&gt;='HIPOTESIS '!$E91,Z$151&lt;='HIPOTESIS '!$F91),'HIPOTESIS '!$L91*'HIPOTESIS '!$D91*(1+'HIPOTESIS '!$N$90)/12,0)</f>
        <v>0</v>
      </c>
      <c r="AA153" s="719">
        <f>IF(AND(AA$151&gt;='HIPOTESIS '!$E91,AA$151&lt;='HIPOTESIS '!$F91),'HIPOTESIS '!$L91*'HIPOTESIS '!$D91*(1+'HIPOTESIS '!$N$90)/12,0)</f>
        <v>0</v>
      </c>
      <c r="AB153" s="722">
        <f>IF(AND(AB$151&gt;='HIPOTESIS '!$E91,AB$151&lt;='HIPOTESIS '!$F91),'HIPOTESIS '!$L91*'HIPOTESIS '!$D91*(1+'HIPOTESIS '!$N$90)*(1+'HIPOTESIS '!$N$95)/12,0)</f>
        <v>0</v>
      </c>
      <c r="AC153" s="719">
        <f>IF(AND(AC$151&gt;='HIPOTESIS '!$E91,AC$151&lt;='HIPOTESIS '!$F91),'HIPOTESIS '!$L91*'HIPOTESIS '!$D91*(1+'HIPOTESIS '!$N$90)*(1+'HIPOTESIS '!$N$95)/12,0)</f>
        <v>0</v>
      </c>
      <c r="AD153" s="719">
        <f>IF(AND(AD$151&gt;='HIPOTESIS '!$E91,AD$151&lt;='HIPOTESIS '!$F91),'HIPOTESIS '!$L91*'HIPOTESIS '!$D91*(1+'HIPOTESIS '!$N$90)*(1+'HIPOTESIS '!$N$95)/12,0)</f>
        <v>0</v>
      </c>
      <c r="AE153" s="719">
        <f>IF(AND(AE$151&gt;='HIPOTESIS '!$E91,AE$151&lt;='HIPOTESIS '!$F91),'HIPOTESIS '!$L91*'HIPOTESIS '!$D91*(1+'HIPOTESIS '!$N$90)*(1+'HIPOTESIS '!$N$95)/12,0)</f>
        <v>0</v>
      </c>
      <c r="AF153" s="719">
        <f>IF(AND(AF$151&gt;='HIPOTESIS '!$E91,AF$151&lt;='HIPOTESIS '!$F91),'HIPOTESIS '!$L91*'HIPOTESIS '!$D91*(1+'HIPOTESIS '!$N$90)*(1+'HIPOTESIS '!$N$95)/12,0)</f>
        <v>0</v>
      </c>
      <c r="AG153" s="719">
        <f>IF(AND(AG$151&gt;='HIPOTESIS '!$E91,AG$151&lt;='HIPOTESIS '!$F91),'HIPOTESIS '!$L91*'HIPOTESIS '!$D91*(1+'HIPOTESIS '!$N$90)*(1+'HIPOTESIS '!$N$95)/12,0)</f>
        <v>0</v>
      </c>
      <c r="AH153" s="719">
        <f>IF(AND(AH$151&gt;='HIPOTESIS '!$E91,AH$151&lt;='HIPOTESIS '!$F91),'HIPOTESIS '!$L91*'HIPOTESIS '!$D91*(1+'HIPOTESIS '!$N$90)*(1+'HIPOTESIS '!$N$95)/12,0)</f>
        <v>0</v>
      </c>
      <c r="AI153" s="719">
        <f>IF(AND(AI$151&gt;='HIPOTESIS '!$E91,AI$151&lt;='HIPOTESIS '!$F91),'HIPOTESIS '!$L91*'HIPOTESIS '!$D91*(1+'HIPOTESIS '!$N$90)*(1+'HIPOTESIS '!$N$95)/12,0)</f>
        <v>0</v>
      </c>
      <c r="AJ153" s="719">
        <f>IF(AND(AJ$151&gt;='HIPOTESIS '!$E91,AJ$151&lt;='HIPOTESIS '!$F91),'HIPOTESIS '!$L91*'HIPOTESIS '!$D91*(1+'HIPOTESIS '!$N$90)*(1+'HIPOTESIS '!$N$95)/12,0)</f>
        <v>0</v>
      </c>
      <c r="AK153" s="719">
        <f>IF(AND(AK$151&gt;='HIPOTESIS '!$E91,AK$151&lt;='HIPOTESIS '!$F91),'HIPOTESIS '!$L91*'HIPOTESIS '!$D91*(1+'HIPOTESIS '!$N$90)*(1+'HIPOTESIS '!$N$95)/12,0)</f>
        <v>0</v>
      </c>
      <c r="AL153" s="719">
        <f>IF(AND(AL$151&gt;='HIPOTESIS '!$E91,AL$151&lt;='HIPOTESIS '!$F91),'HIPOTESIS '!$L91*'HIPOTESIS '!$D91*(1+'HIPOTESIS '!$N$90)*(1+'HIPOTESIS '!$N$95)/12,0)</f>
        <v>0</v>
      </c>
      <c r="AM153" s="719">
        <f>IF(AND(AM$151&gt;='HIPOTESIS '!$E91,AM$151&lt;='HIPOTESIS '!$F91),'HIPOTESIS '!$L91*'HIPOTESIS '!$D91*(1+'HIPOTESIS '!$N$90)*(1+'HIPOTESIS '!$N$95)/12,0)</f>
        <v>0</v>
      </c>
      <c r="AN153" s="719">
        <f>IF(AND(AN$151&gt;='HIPOTESIS '!$E91,AN$151&lt;='HIPOTESIS '!$F91),'HIPOTESIS '!$L91*'HIPOTESIS '!$D91*(1+'HIPOTESIS '!$N$90)*(1+'HIPOTESIS '!$N$95)*(1+'HIPOTESIS '!$N$100)/12,0)</f>
        <v>0</v>
      </c>
      <c r="AO153" s="719">
        <f>IF(AND(AO$151&gt;='HIPOTESIS '!$E91,AO$151&lt;='HIPOTESIS '!$F91),'HIPOTESIS '!$L91*'HIPOTESIS '!$D91*(1+'HIPOTESIS '!$N$90)*(1+'HIPOTESIS '!$N$95)*(1+'HIPOTESIS '!$N$100)/12,0)</f>
        <v>0</v>
      </c>
      <c r="AP153" s="719">
        <f>IF(AND(AP$151&gt;='HIPOTESIS '!$E91,AP$151&lt;='HIPOTESIS '!$F91),'HIPOTESIS '!$L91*'HIPOTESIS '!$D91*(1+'HIPOTESIS '!$N$90)*(1+'HIPOTESIS '!$N$95)*(1+'HIPOTESIS '!$N$100)/12,0)</f>
        <v>0</v>
      </c>
      <c r="AQ153" s="719">
        <f>IF(AND(AQ$151&gt;='HIPOTESIS '!$E91,AQ$151&lt;='HIPOTESIS '!$F91),'HIPOTESIS '!$L91*'HIPOTESIS '!$D91*(1+'HIPOTESIS '!$N$90)*(1+'HIPOTESIS '!$N$95)*(1+'HIPOTESIS '!$N$100)/12,0)</f>
        <v>0</v>
      </c>
      <c r="AR153" s="719">
        <f>IF(AND(AR$151&gt;='HIPOTESIS '!$E91,AR$151&lt;='HIPOTESIS '!$F91),'HIPOTESIS '!$L91*'HIPOTESIS '!$D91*(1+'HIPOTESIS '!$N$90)*(1+'HIPOTESIS '!$N$95)*(1+'HIPOTESIS '!$N$100)/12,0)</f>
        <v>0</v>
      </c>
      <c r="AS153" s="719">
        <f>IF(AND(AS$151&gt;='HIPOTESIS '!$E91,AS$151&lt;='HIPOTESIS '!$F91),'HIPOTESIS '!$L91*'HIPOTESIS '!$D91*(1+'HIPOTESIS '!$N$90)*(1+'HIPOTESIS '!$N$95)*(1+'HIPOTESIS '!$N$100)/12,0)</f>
        <v>0</v>
      </c>
      <c r="AT153" s="719">
        <f>IF(AND(AT$151&gt;='HIPOTESIS '!$E91,AT$151&lt;='HIPOTESIS '!$F91),'HIPOTESIS '!$L91*'HIPOTESIS '!$D91*(1+'HIPOTESIS '!$N$90)*(1+'HIPOTESIS '!$N$95)*(1+'HIPOTESIS '!$N$100)/12,0)</f>
        <v>0</v>
      </c>
      <c r="AU153" s="719">
        <f>IF(AND(AU$151&gt;='HIPOTESIS '!$E91,AU$151&lt;='HIPOTESIS '!$F91),'HIPOTESIS '!$L91*'HIPOTESIS '!$D91*(1+'HIPOTESIS '!$N$90)*(1+'HIPOTESIS '!$N$95)*(1+'HIPOTESIS '!$N$100)/12,0)</f>
        <v>0</v>
      </c>
      <c r="AV153" s="719">
        <f>IF(AND(AV$151&gt;='HIPOTESIS '!$E91,AV$151&lt;='HIPOTESIS '!$F91),'HIPOTESIS '!$L91*'HIPOTESIS '!$D91*(1+'HIPOTESIS '!$N$90)*(1+'HIPOTESIS '!$N$95)*(1+'HIPOTESIS '!$N$100)/12,0)</f>
        <v>0</v>
      </c>
      <c r="AW153" s="719">
        <f>IF(AND(AW$151&gt;='HIPOTESIS '!$E91,AW$151&lt;='HIPOTESIS '!$F91),'HIPOTESIS '!$L91*'HIPOTESIS '!$D91*(1+'HIPOTESIS '!$N$90)*(1+'HIPOTESIS '!$N$95)*(1+'HIPOTESIS '!$N$100)/12,0)</f>
        <v>0</v>
      </c>
      <c r="AX153" s="719">
        <f>IF(AND(AX$151&gt;='HIPOTESIS '!$E91,AX$151&lt;='HIPOTESIS '!$F91),'HIPOTESIS '!$L91*'HIPOTESIS '!$D91*(1+'HIPOTESIS '!$N$90)*(1+'HIPOTESIS '!$N$95)*(1+'HIPOTESIS '!$N$100)/12,0)</f>
        <v>0</v>
      </c>
      <c r="AY153" s="719">
        <f>IF(AND(AY$151&gt;='HIPOTESIS '!$E91,AY$151&lt;='HIPOTESIS '!$F91),'HIPOTESIS '!$L91*'HIPOTESIS '!$D91*(1+'HIPOTESIS '!$N$90)*(1+'HIPOTESIS '!$N$95)*(1+'HIPOTESIS '!$N$100)/12,0)</f>
        <v>0</v>
      </c>
      <c r="AZ153" s="719">
        <f>IF(AND(AZ$151&gt;='HIPOTESIS '!$E91,AZ$151&lt;='HIPOTESIS '!$F91),'HIPOTESIS '!$L91*'HIPOTESIS '!$D91*(1+'HIPOTESIS '!$N$90)*(1+'HIPOTESIS '!$N$95)*(1+'HIPOTESIS '!$N$100)^2/12,0)</f>
        <v>0</v>
      </c>
      <c r="BA153" s="719">
        <f>IF(AND(BA$151&gt;='HIPOTESIS '!$E91,BA$151&lt;='HIPOTESIS '!$F91),'HIPOTESIS '!$L91*'HIPOTESIS '!$D91*(1+'HIPOTESIS '!$N$90)*(1+'HIPOTESIS '!$N$95)*(1+'HIPOTESIS '!$N$100)^2/12,0)</f>
        <v>0</v>
      </c>
      <c r="BB153" s="719">
        <f>IF(AND(BB$151&gt;='HIPOTESIS '!$E91,BB$151&lt;='HIPOTESIS '!$F91),'HIPOTESIS '!$L91*'HIPOTESIS '!$D91*(1+'HIPOTESIS '!$N$90)*(1+'HIPOTESIS '!$N$95)*(1+'HIPOTESIS '!$N$100)^2/12,0)</f>
        <v>0</v>
      </c>
      <c r="BC153" s="719">
        <f>IF(AND(BC$151&gt;='HIPOTESIS '!$E91,BC$151&lt;='HIPOTESIS '!$F91),'HIPOTESIS '!$L91*'HIPOTESIS '!$D91*(1+'HIPOTESIS '!$N$90)*(1+'HIPOTESIS '!$N$95)*(1+'HIPOTESIS '!$N$100)^2/12,0)</f>
        <v>0</v>
      </c>
      <c r="BD153" s="719">
        <f>IF(AND(BD$151&gt;='HIPOTESIS '!$E91,BD$151&lt;='HIPOTESIS '!$F91),'HIPOTESIS '!$L91*'HIPOTESIS '!$D91*(1+'HIPOTESIS '!$N$90)*(1+'HIPOTESIS '!$N$95)*(1+'HIPOTESIS '!$N$100)^2/12,0)</f>
        <v>0</v>
      </c>
      <c r="BE153" s="719">
        <f>IF(AND(BE$151&gt;='HIPOTESIS '!$E91,BE$151&lt;='HIPOTESIS '!$F91),'HIPOTESIS '!$L91*'HIPOTESIS '!$D91*(1+'HIPOTESIS '!$N$90)*(1+'HIPOTESIS '!$N$95)*(1+'HIPOTESIS '!$N$100)^2/12,0)</f>
        <v>0</v>
      </c>
      <c r="BF153" s="719">
        <f>IF(AND(BF$151&gt;='HIPOTESIS '!$E91,BF$151&lt;='HIPOTESIS '!$F91),'HIPOTESIS '!$L91*'HIPOTESIS '!$D91*(1+'HIPOTESIS '!$N$90)*(1+'HIPOTESIS '!$N$95)*(1+'HIPOTESIS '!$N$100)^2/12,0)</f>
        <v>0</v>
      </c>
      <c r="BG153" s="719">
        <f>IF(AND(BG$151&gt;='HIPOTESIS '!$E91,BG$151&lt;='HIPOTESIS '!$F91),'HIPOTESIS '!$L91*'HIPOTESIS '!$D91*(1+'HIPOTESIS '!$N$90)*(1+'HIPOTESIS '!$N$95)*(1+'HIPOTESIS '!$N$100)^2/12,0)</f>
        <v>0</v>
      </c>
      <c r="BH153" s="719">
        <f>IF(AND(BH$151&gt;='HIPOTESIS '!$E91,BH$151&lt;='HIPOTESIS '!$F91),'HIPOTESIS '!$L91*'HIPOTESIS '!$D91*(1+'HIPOTESIS '!$N$90)*(1+'HIPOTESIS '!$N$95)*(1+'HIPOTESIS '!$N$100)^2/12,0)</f>
        <v>0</v>
      </c>
      <c r="BI153" s="719">
        <f>IF(AND(BI$151&gt;='HIPOTESIS '!$E91,BI$151&lt;='HIPOTESIS '!$F91),'HIPOTESIS '!$L91*'HIPOTESIS '!$D91*(1+'HIPOTESIS '!$N$90)*(1+'HIPOTESIS '!$N$95)*(1+'HIPOTESIS '!$N$100)^2/12,0)</f>
        <v>0</v>
      </c>
      <c r="BJ153" s="719">
        <f>IF(AND(BJ$151&gt;='HIPOTESIS '!$E91,BJ$151&lt;='HIPOTESIS '!$F91),'HIPOTESIS '!$L91*'HIPOTESIS '!$D91*(1+'HIPOTESIS '!$N$90)*(1+'HIPOTESIS '!$N$95)*(1+'HIPOTESIS '!$N$100)^2/12,0)</f>
        <v>0</v>
      </c>
      <c r="BK153" s="724">
        <f>IF(AND(BK$151&gt;='HIPOTESIS '!$E91,BK$151&lt;='HIPOTESIS '!$F91),'HIPOTESIS '!$L91*'HIPOTESIS '!$D91*(1+'HIPOTESIS '!$N$90)*(1+'HIPOTESIS '!$N$95)*(1+'HIPOTESIS '!$N$100)^2/12,0)</f>
        <v>0</v>
      </c>
      <c r="BL153" s="138"/>
      <c r="BM153" s="138"/>
      <c r="BN153" s="138"/>
      <c r="BO153" s="138"/>
      <c r="BP153" s="138"/>
      <c r="BQ153" s="138"/>
      <c r="BR153" s="138"/>
      <c r="BS153" s="138"/>
      <c r="BT153" s="138"/>
      <c r="BU153" s="138"/>
      <c r="BV153" s="138"/>
      <c r="BW153" s="138"/>
      <c r="BX153" s="138"/>
      <c r="BY153" s="138"/>
      <c r="BZ153" s="138"/>
      <c r="CA153" s="138"/>
      <c r="CB153" s="138"/>
      <c r="CC153" s="138"/>
      <c r="CD153" s="138"/>
      <c r="CE153" s="138"/>
      <c r="CF153" s="138"/>
      <c r="CG153" s="138"/>
      <c r="CH153" s="138"/>
      <c r="CI153" s="138"/>
      <c r="CJ153" s="138"/>
      <c r="CK153" s="138"/>
      <c r="CL153" s="138"/>
      <c r="CM153" s="138"/>
      <c r="CN153" s="138"/>
      <c r="CO153" s="138"/>
      <c r="CP153" s="138"/>
      <c r="CQ153" s="138"/>
      <c r="CR153" s="138"/>
      <c r="CS153" s="138"/>
    </row>
    <row r="154" spans="1:97" s="2" customFormat="1" ht="17.100000000000001" customHeight="1" x14ac:dyDescent="0.25">
      <c r="A154" s="138"/>
      <c r="B154" s="536" t="s">
        <v>214</v>
      </c>
      <c r="C154" s="722">
        <f>IF(AND(C$151&gt;='HIPOTESIS '!$E92,C$151&lt;='HIPOTESIS '!$F92),'HIPOTESIS '!$L92*'HIPOTESIS '!$D92/12,0)</f>
        <v>0</v>
      </c>
      <c r="D154" s="497">
        <f>IF(AND(D$151&gt;='HIPOTESIS '!$E92,D$151&lt;='HIPOTESIS '!$F92),'HIPOTESIS '!$L92*'HIPOTESIS '!$D92/12,0)</f>
        <v>0</v>
      </c>
      <c r="E154" s="497">
        <f>IF(AND(E$151&gt;='HIPOTESIS '!$E92,E$151&lt;='HIPOTESIS '!$F92),'HIPOTESIS '!$L92*'HIPOTESIS '!$D92/12,0)</f>
        <v>0</v>
      </c>
      <c r="F154" s="497">
        <f>IF(AND(F$151&gt;='HIPOTESIS '!$E92,F$151&lt;='HIPOTESIS '!$F92),'HIPOTESIS '!$L92*'HIPOTESIS '!$D92/12,0)</f>
        <v>0</v>
      </c>
      <c r="G154" s="497">
        <f>IF(AND(G$151&gt;='HIPOTESIS '!$E92,G$151&lt;='HIPOTESIS '!$F92),'HIPOTESIS '!$L92*'HIPOTESIS '!$D92/12,0)</f>
        <v>0</v>
      </c>
      <c r="H154" s="497">
        <f>IF(AND(H$151&gt;='HIPOTESIS '!$E92,H$151&lt;='HIPOTESIS '!$F92),'HIPOTESIS '!$L92*'HIPOTESIS '!$D92/12,0)</f>
        <v>0</v>
      </c>
      <c r="I154" s="497">
        <f>IF(AND(I$151&gt;='HIPOTESIS '!$E92,I$151&lt;='HIPOTESIS '!$F92),'HIPOTESIS '!$L92*'HIPOTESIS '!$D92/12,0)</f>
        <v>0</v>
      </c>
      <c r="J154" s="497">
        <f>IF(AND(J$151&gt;='HIPOTESIS '!$E92,J$151&lt;='HIPOTESIS '!$F92),'HIPOTESIS '!$L92*'HIPOTESIS '!$D92/12,0)</f>
        <v>0</v>
      </c>
      <c r="K154" s="497">
        <f>IF(AND(K$151&gt;='HIPOTESIS '!$E92,K$151&lt;='HIPOTESIS '!$F92),'HIPOTESIS '!$L92*'HIPOTESIS '!$D92/12,0)</f>
        <v>0</v>
      </c>
      <c r="L154" s="497">
        <f>IF(AND(L$151&gt;='HIPOTESIS '!$E92,L$151&lt;='HIPOTESIS '!$F92),'HIPOTESIS '!$L92*'HIPOTESIS '!$D92/12,0)</f>
        <v>0</v>
      </c>
      <c r="M154" s="497">
        <f>IF(AND(M$151&gt;='HIPOTESIS '!$E92,M$151&lt;='HIPOTESIS '!$F92),'HIPOTESIS '!$L92*'HIPOTESIS '!$D92/12,0)</f>
        <v>0</v>
      </c>
      <c r="N154" s="497">
        <f>IF(AND(N$151&gt;='HIPOTESIS '!$E92,N$151&lt;='HIPOTESIS '!$F92),'HIPOTESIS '!$L92*'HIPOTESIS '!$D92/12,0)</f>
        <v>0</v>
      </c>
      <c r="O154" s="723">
        <f>IF(AND(O$151&gt;='HIPOTESIS '!$E92,O$151&lt;='HIPOTESIS '!$F92),'HIPOTESIS '!$L92*'HIPOTESIS '!$D92/12,0)</f>
        <v>0</v>
      </c>
      <c r="P154" s="497">
        <f>IF(AND(P$151&gt;='HIPOTESIS '!$E92,P$151&lt;='HIPOTESIS '!$F92),'HIPOTESIS '!$L92*'HIPOTESIS '!$D92*(1+'HIPOTESIS '!$N$90)/12,0)</f>
        <v>0</v>
      </c>
      <c r="Q154" s="719">
        <f>IF(AND(Q$151&gt;='HIPOTESIS '!$E92,Q$151&lt;='HIPOTESIS '!$F92),'HIPOTESIS '!$L92*'HIPOTESIS '!$D92*(1+'HIPOTESIS '!$N$90)/12,0)</f>
        <v>0</v>
      </c>
      <c r="R154" s="719">
        <f>IF(AND(R$151&gt;='HIPOTESIS '!$E92,R$151&lt;='HIPOTESIS '!$F92),'HIPOTESIS '!$L92*'HIPOTESIS '!$D92*(1+'HIPOTESIS '!$N$90)/12,0)</f>
        <v>0</v>
      </c>
      <c r="S154" s="719">
        <f>IF(AND(S$151&gt;='HIPOTESIS '!$E92,S$151&lt;='HIPOTESIS '!$F92),'HIPOTESIS '!$L92*'HIPOTESIS '!$D92*(1+'HIPOTESIS '!$N$90)/12,0)</f>
        <v>0</v>
      </c>
      <c r="T154" s="719">
        <f>IF(AND(T$151&gt;='HIPOTESIS '!$E92,T$151&lt;='HIPOTESIS '!$F92),'HIPOTESIS '!$L92*'HIPOTESIS '!$D92*(1+'HIPOTESIS '!$N$90)/12,0)</f>
        <v>0</v>
      </c>
      <c r="U154" s="719">
        <f>IF(AND(U$151&gt;='HIPOTESIS '!$E92,U$151&lt;='HIPOTESIS '!$F92),'HIPOTESIS '!$L92*'HIPOTESIS '!$D92*(1+'HIPOTESIS '!$N$90)/12,0)</f>
        <v>0</v>
      </c>
      <c r="V154" s="719">
        <f>IF(AND(V$151&gt;='HIPOTESIS '!$E92,V$151&lt;='HIPOTESIS '!$F92),'HIPOTESIS '!$L92*'HIPOTESIS '!$D92*(1+'HIPOTESIS '!$N$90)/12,0)</f>
        <v>0</v>
      </c>
      <c r="W154" s="719">
        <f>IF(AND(W$151&gt;='HIPOTESIS '!$E92,W$151&lt;='HIPOTESIS '!$F92),'HIPOTESIS '!$L92*'HIPOTESIS '!$D92*(1+'HIPOTESIS '!$N$90)/12,0)</f>
        <v>0</v>
      </c>
      <c r="X154" s="719">
        <f>IF(AND(X$151&gt;='HIPOTESIS '!$E92,X$151&lt;='HIPOTESIS '!$F92),'HIPOTESIS '!$L92*'HIPOTESIS '!$D92*(1+'HIPOTESIS '!$N$90)/12,0)</f>
        <v>0</v>
      </c>
      <c r="Y154" s="719">
        <f>IF(AND(Y$151&gt;='HIPOTESIS '!$E92,Y$151&lt;='HIPOTESIS '!$F92),'HIPOTESIS '!$L92*'HIPOTESIS '!$D92*(1+'HIPOTESIS '!$N$90)/12,0)</f>
        <v>0</v>
      </c>
      <c r="Z154" s="719">
        <f>IF(AND(Z$151&gt;='HIPOTESIS '!$E92,Z$151&lt;='HIPOTESIS '!$F92),'HIPOTESIS '!$L92*'HIPOTESIS '!$D92*(1+'HIPOTESIS '!$N$90)/12,0)</f>
        <v>0</v>
      </c>
      <c r="AA154" s="719">
        <f>IF(AND(AA$151&gt;='HIPOTESIS '!$E92,AA$151&lt;='HIPOTESIS '!$F92),'HIPOTESIS '!$L92*'HIPOTESIS '!$D92*(1+'HIPOTESIS '!$N$90)/12,0)</f>
        <v>0</v>
      </c>
      <c r="AB154" s="722">
        <f>IF(AND(AB$151&gt;='HIPOTESIS '!$E92,AB$151&lt;='HIPOTESIS '!$F92),'HIPOTESIS '!$L92*'HIPOTESIS '!$D92*(1+'HIPOTESIS '!$N$90)*(1+'HIPOTESIS '!$N$95)/12,0)</f>
        <v>0</v>
      </c>
      <c r="AC154" s="719">
        <f>IF(AND(AC$151&gt;='HIPOTESIS '!$E92,AC$151&lt;='HIPOTESIS '!$F92),'HIPOTESIS '!$L92*'HIPOTESIS '!$D92*(1+'HIPOTESIS '!$N$90)*(1+'HIPOTESIS '!$N$95)/12,0)</f>
        <v>0</v>
      </c>
      <c r="AD154" s="719">
        <f>IF(AND(AD$151&gt;='HIPOTESIS '!$E92,AD$151&lt;='HIPOTESIS '!$F92),'HIPOTESIS '!$L92*'HIPOTESIS '!$D92*(1+'HIPOTESIS '!$N$90)*(1+'HIPOTESIS '!$N$95)/12,0)</f>
        <v>0</v>
      </c>
      <c r="AE154" s="719">
        <f>IF(AND(AE$151&gt;='HIPOTESIS '!$E92,AE$151&lt;='HIPOTESIS '!$F92),'HIPOTESIS '!$L92*'HIPOTESIS '!$D92*(1+'HIPOTESIS '!$N$90)*(1+'HIPOTESIS '!$N$95)/12,0)</f>
        <v>0</v>
      </c>
      <c r="AF154" s="719">
        <f>IF(AND(AF$151&gt;='HIPOTESIS '!$E92,AF$151&lt;='HIPOTESIS '!$F92),'HIPOTESIS '!$L92*'HIPOTESIS '!$D92*(1+'HIPOTESIS '!$N$90)*(1+'HIPOTESIS '!$N$95)/12,0)</f>
        <v>0</v>
      </c>
      <c r="AG154" s="719">
        <f>IF(AND(AG$151&gt;='HIPOTESIS '!$E92,AG$151&lt;='HIPOTESIS '!$F92),'HIPOTESIS '!$L92*'HIPOTESIS '!$D92*(1+'HIPOTESIS '!$N$90)*(1+'HIPOTESIS '!$N$95)/12,0)</f>
        <v>0</v>
      </c>
      <c r="AH154" s="719">
        <f>IF(AND(AH$151&gt;='HIPOTESIS '!$E92,AH$151&lt;='HIPOTESIS '!$F92),'HIPOTESIS '!$L92*'HIPOTESIS '!$D92*(1+'HIPOTESIS '!$N$90)*(1+'HIPOTESIS '!$N$95)/12,0)</f>
        <v>0</v>
      </c>
      <c r="AI154" s="719">
        <f>IF(AND(AI$151&gt;='HIPOTESIS '!$E92,AI$151&lt;='HIPOTESIS '!$F92),'HIPOTESIS '!$L92*'HIPOTESIS '!$D92*(1+'HIPOTESIS '!$N$90)*(1+'HIPOTESIS '!$N$95)/12,0)</f>
        <v>0</v>
      </c>
      <c r="AJ154" s="719">
        <f>IF(AND(AJ$151&gt;='HIPOTESIS '!$E92,AJ$151&lt;='HIPOTESIS '!$F92),'HIPOTESIS '!$L92*'HIPOTESIS '!$D92*(1+'HIPOTESIS '!$N$90)*(1+'HIPOTESIS '!$N$95)/12,0)</f>
        <v>0</v>
      </c>
      <c r="AK154" s="719">
        <f>IF(AND(AK$151&gt;='HIPOTESIS '!$E92,AK$151&lt;='HIPOTESIS '!$F92),'HIPOTESIS '!$L92*'HIPOTESIS '!$D92*(1+'HIPOTESIS '!$N$90)*(1+'HIPOTESIS '!$N$95)/12,0)</f>
        <v>0</v>
      </c>
      <c r="AL154" s="719">
        <f>IF(AND(AL$151&gt;='HIPOTESIS '!$E92,AL$151&lt;='HIPOTESIS '!$F92),'HIPOTESIS '!$L92*'HIPOTESIS '!$D92*(1+'HIPOTESIS '!$N$90)*(1+'HIPOTESIS '!$N$95)/12,0)</f>
        <v>0</v>
      </c>
      <c r="AM154" s="719">
        <f>IF(AND(AM$151&gt;='HIPOTESIS '!$E92,AM$151&lt;='HIPOTESIS '!$F92),'HIPOTESIS '!$L92*'HIPOTESIS '!$D92*(1+'HIPOTESIS '!$N$90)*(1+'HIPOTESIS '!$N$95)/12,0)</f>
        <v>0</v>
      </c>
      <c r="AN154" s="719">
        <f>IF(AND(AN$151&gt;='HIPOTESIS '!$E92,AN$151&lt;='HIPOTESIS '!$F92),'HIPOTESIS '!$L92*'HIPOTESIS '!$D92*(1+'HIPOTESIS '!$N$90)*(1+'HIPOTESIS '!$N$95)*(1+'HIPOTESIS '!$N$100)/12,0)</f>
        <v>0</v>
      </c>
      <c r="AO154" s="719">
        <f>IF(AND(AO$151&gt;='HIPOTESIS '!$E92,AO$151&lt;='HIPOTESIS '!$F92),'HIPOTESIS '!$L92*'HIPOTESIS '!$D92*(1+'HIPOTESIS '!$N$90)*(1+'HIPOTESIS '!$N$95)*(1+'HIPOTESIS '!$N$100)/12,0)</f>
        <v>0</v>
      </c>
      <c r="AP154" s="719">
        <f>IF(AND(AP$151&gt;='HIPOTESIS '!$E92,AP$151&lt;='HIPOTESIS '!$F92),'HIPOTESIS '!$L92*'HIPOTESIS '!$D92*(1+'HIPOTESIS '!$N$90)*(1+'HIPOTESIS '!$N$95)*(1+'HIPOTESIS '!$N$100)/12,0)</f>
        <v>0</v>
      </c>
      <c r="AQ154" s="719">
        <f>IF(AND(AQ$151&gt;='HIPOTESIS '!$E92,AQ$151&lt;='HIPOTESIS '!$F92),'HIPOTESIS '!$L92*'HIPOTESIS '!$D92*(1+'HIPOTESIS '!$N$90)*(1+'HIPOTESIS '!$N$95)*(1+'HIPOTESIS '!$N$100)/12,0)</f>
        <v>0</v>
      </c>
      <c r="AR154" s="719">
        <f>IF(AND(AR$151&gt;='HIPOTESIS '!$E92,AR$151&lt;='HIPOTESIS '!$F92),'HIPOTESIS '!$L92*'HIPOTESIS '!$D92*(1+'HIPOTESIS '!$N$90)*(1+'HIPOTESIS '!$N$95)*(1+'HIPOTESIS '!$N$100)/12,0)</f>
        <v>0</v>
      </c>
      <c r="AS154" s="719">
        <f>IF(AND(AS$151&gt;='HIPOTESIS '!$E92,AS$151&lt;='HIPOTESIS '!$F92),'HIPOTESIS '!$L92*'HIPOTESIS '!$D92*(1+'HIPOTESIS '!$N$90)*(1+'HIPOTESIS '!$N$95)*(1+'HIPOTESIS '!$N$100)/12,0)</f>
        <v>0</v>
      </c>
      <c r="AT154" s="719">
        <f>IF(AND(AT$151&gt;='HIPOTESIS '!$E92,AT$151&lt;='HIPOTESIS '!$F92),'HIPOTESIS '!$L92*'HIPOTESIS '!$D92*(1+'HIPOTESIS '!$N$90)*(1+'HIPOTESIS '!$N$95)*(1+'HIPOTESIS '!$N$100)/12,0)</f>
        <v>0</v>
      </c>
      <c r="AU154" s="719">
        <f>IF(AND(AU$151&gt;='HIPOTESIS '!$E92,AU$151&lt;='HIPOTESIS '!$F92),'HIPOTESIS '!$L92*'HIPOTESIS '!$D92*(1+'HIPOTESIS '!$N$90)*(1+'HIPOTESIS '!$N$95)*(1+'HIPOTESIS '!$N$100)/12,0)</f>
        <v>0</v>
      </c>
      <c r="AV154" s="719">
        <f>IF(AND(AV$151&gt;='HIPOTESIS '!$E92,AV$151&lt;='HIPOTESIS '!$F92),'HIPOTESIS '!$L92*'HIPOTESIS '!$D92*(1+'HIPOTESIS '!$N$90)*(1+'HIPOTESIS '!$N$95)*(1+'HIPOTESIS '!$N$100)/12,0)</f>
        <v>0</v>
      </c>
      <c r="AW154" s="719">
        <f>IF(AND(AW$151&gt;='HIPOTESIS '!$E92,AW$151&lt;='HIPOTESIS '!$F92),'HIPOTESIS '!$L92*'HIPOTESIS '!$D92*(1+'HIPOTESIS '!$N$90)*(1+'HIPOTESIS '!$N$95)*(1+'HIPOTESIS '!$N$100)/12,0)</f>
        <v>0</v>
      </c>
      <c r="AX154" s="719">
        <f>IF(AND(AX$151&gt;='HIPOTESIS '!$E92,AX$151&lt;='HIPOTESIS '!$F92),'HIPOTESIS '!$L92*'HIPOTESIS '!$D92*(1+'HIPOTESIS '!$N$90)*(1+'HIPOTESIS '!$N$95)*(1+'HIPOTESIS '!$N$100)/12,0)</f>
        <v>0</v>
      </c>
      <c r="AY154" s="719">
        <f>IF(AND(AY$151&gt;='HIPOTESIS '!$E92,AY$151&lt;='HIPOTESIS '!$F92),'HIPOTESIS '!$L92*'HIPOTESIS '!$D92*(1+'HIPOTESIS '!$N$90)*(1+'HIPOTESIS '!$N$95)*(1+'HIPOTESIS '!$N$100)/12,0)</f>
        <v>0</v>
      </c>
      <c r="AZ154" s="719">
        <f>IF(AND(AZ$151&gt;='HIPOTESIS '!$E92,AZ$151&lt;='HIPOTESIS '!$F92),'HIPOTESIS '!$L92*'HIPOTESIS '!$D92*(1+'HIPOTESIS '!$N$90)*(1+'HIPOTESIS '!$N$95)*(1+'HIPOTESIS '!$N$100)^2/12,0)</f>
        <v>0</v>
      </c>
      <c r="BA154" s="719">
        <f>IF(AND(BA$151&gt;='HIPOTESIS '!$E92,BA$151&lt;='HIPOTESIS '!$F92),'HIPOTESIS '!$L92*'HIPOTESIS '!$D92*(1+'HIPOTESIS '!$N$90)*(1+'HIPOTESIS '!$N$95)*(1+'HIPOTESIS '!$N$100)^2/12,0)</f>
        <v>0</v>
      </c>
      <c r="BB154" s="719">
        <f>IF(AND(BB$151&gt;='HIPOTESIS '!$E92,BB$151&lt;='HIPOTESIS '!$F92),'HIPOTESIS '!$L92*'HIPOTESIS '!$D92*(1+'HIPOTESIS '!$N$90)*(1+'HIPOTESIS '!$N$95)*(1+'HIPOTESIS '!$N$100)^2/12,0)</f>
        <v>0</v>
      </c>
      <c r="BC154" s="719">
        <f>IF(AND(BC$151&gt;='HIPOTESIS '!$E92,BC$151&lt;='HIPOTESIS '!$F92),'HIPOTESIS '!$L92*'HIPOTESIS '!$D92*(1+'HIPOTESIS '!$N$90)*(1+'HIPOTESIS '!$N$95)*(1+'HIPOTESIS '!$N$100)^2/12,0)</f>
        <v>0</v>
      </c>
      <c r="BD154" s="719">
        <f>IF(AND(BD$151&gt;='HIPOTESIS '!$E92,BD$151&lt;='HIPOTESIS '!$F92),'HIPOTESIS '!$L92*'HIPOTESIS '!$D92*(1+'HIPOTESIS '!$N$90)*(1+'HIPOTESIS '!$N$95)*(1+'HIPOTESIS '!$N$100)^2/12,0)</f>
        <v>0</v>
      </c>
      <c r="BE154" s="719">
        <f>IF(AND(BE$151&gt;='HIPOTESIS '!$E92,BE$151&lt;='HIPOTESIS '!$F92),'HIPOTESIS '!$L92*'HIPOTESIS '!$D92*(1+'HIPOTESIS '!$N$90)*(1+'HIPOTESIS '!$N$95)*(1+'HIPOTESIS '!$N$100)^2/12,0)</f>
        <v>0</v>
      </c>
      <c r="BF154" s="719">
        <f>IF(AND(BF$151&gt;='HIPOTESIS '!$E92,BF$151&lt;='HIPOTESIS '!$F92),'HIPOTESIS '!$L92*'HIPOTESIS '!$D92*(1+'HIPOTESIS '!$N$90)*(1+'HIPOTESIS '!$N$95)*(1+'HIPOTESIS '!$N$100)^2/12,0)</f>
        <v>0</v>
      </c>
      <c r="BG154" s="719">
        <f>IF(AND(BG$151&gt;='HIPOTESIS '!$E92,BG$151&lt;='HIPOTESIS '!$F92),'HIPOTESIS '!$L92*'HIPOTESIS '!$D92*(1+'HIPOTESIS '!$N$90)*(1+'HIPOTESIS '!$N$95)*(1+'HIPOTESIS '!$N$100)^2/12,0)</f>
        <v>0</v>
      </c>
      <c r="BH154" s="719">
        <f>IF(AND(BH$151&gt;='HIPOTESIS '!$E92,BH$151&lt;='HIPOTESIS '!$F92),'HIPOTESIS '!$L92*'HIPOTESIS '!$D92*(1+'HIPOTESIS '!$N$90)*(1+'HIPOTESIS '!$N$95)*(1+'HIPOTESIS '!$N$100)^2/12,0)</f>
        <v>0</v>
      </c>
      <c r="BI154" s="719">
        <f>IF(AND(BI$151&gt;='HIPOTESIS '!$E92,BI$151&lt;='HIPOTESIS '!$F92),'HIPOTESIS '!$L92*'HIPOTESIS '!$D92*(1+'HIPOTESIS '!$N$90)*(1+'HIPOTESIS '!$N$95)*(1+'HIPOTESIS '!$N$100)^2/12,0)</f>
        <v>0</v>
      </c>
      <c r="BJ154" s="719">
        <f>IF(AND(BJ$151&gt;='HIPOTESIS '!$E92,BJ$151&lt;='HIPOTESIS '!$F92),'HIPOTESIS '!$L92*'HIPOTESIS '!$D92*(1+'HIPOTESIS '!$N$90)*(1+'HIPOTESIS '!$N$95)*(1+'HIPOTESIS '!$N$100)^2/12,0)</f>
        <v>0</v>
      </c>
      <c r="BK154" s="724">
        <f>IF(AND(BK$151&gt;='HIPOTESIS '!$E92,BK$151&lt;='HIPOTESIS '!$F92),'HIPOTESIS '!$L92*'HIPOTESIS '!$D92*(1+'HIPOTESIS '!$N$90)*(1+'HIPOTESIS '!$N$95)*(1+'HIPOTESIS '!$N$100)^2/12,0)</f>
        <v>0</v>
      </c>
      <c r="BL154" s="138"/>
      <c r="BM154" s="138"/>
      <c r="BN154" s="138"/>
      <c r="BO154" s="138"/>
      <c r="BP154" s="138"/>
      <c r="BQ154" s="138"/>
      <c r="BR154" s="138"/>
      <c r="BS154" s="138"/>
      <c r="BT154" s="138"/>
      <c r="BU154" s="138"/>
      <c r="BV154" s="138"/>
      <c r="BW154" s="138"/>
      <c r="BX154" s="138"/>
      <c r="BY154" s="138"/>
      <c r="BZ154" s="138"/>
      <c r="CA154" s="138"/>
      <c r="CB154" s="138"/>
      <c r="CC154" s="138"/>
      <c r="CD154" s="138"/>
      <c r="CE154" s="138"/>
      <c r="CF154" s="138"/>
      <c r="CG154" s="138"/>
      <c r="CH154" s="138"/>
      <c r="CI154" s="138"/>
      <c r="CJ154" s="138"/>
      <c r="CK154" s="138"/>
      <c r="CL154" s="138"/>
      <c r="CM154" s="138"/>
      <c r="CN154" s="138"/>
      <c r="CO154" s="138"/>
      <c r="CP154" s="138"/>
      <c r="CQ154" s="138"/>
      <c r="CR154" s="138"/>
      <c r="CS154" s="138"/>
    </row>
    <row r="155" spans="1:97" s="2" customFormat="1" ht="17.100000000000001" customHeight="1" x14ac:dyDescent="0.25">
      <c r="A155" s="138"/>
      <c r="B155" s="536" t="s">
        <v>215</v>
      </c>
      <c r="C155" s="722">
        <f>IF(AND(C$151&gt;='HIPOTESIS '!$E93,C$151&lt;='HIPOTESIS '!$F93),'HIPOTESIS '!$L93*'HIPOTESIS '!$D93/12,0)</f>
        <v>0</v>
      </c>
      <c r="D155" s="497">
        <f>IF(AND(D$151&gt;='HIPOTESIS '!$E93,D$151&lt;='HIPOTESIS '!$F93),'HIPOTESIS '!$L93*'HIPOTESIS '!$D93/12,0)</f>
        <v>0</v>
      </c>
      <c r="E155" s="497">
        <f>IF(AND(E$151&gt;='HIPOTESIS '!$E93,E$151&lt;='HIPOTESIS '!$F93),'HIPOTESIS '!$L93*'HIPOTESIS '!$D93/12,0)</f>
        <v>0</v>
      </c>
      <c r="F155" s="497">
        <f>IF(AND(F$151&gt;='HIPOTESIS '!$E93,F$151&lt;='HIPOTESIS '!$F93),'HIPOTESIS '!$L93*'HIPOTESIS '!$D93/12,0)</f>
        <v>0</v>
      </c>
      <c r="G155" s="497">
        <f>IF(AND(G$151&gt;='HIPOTESIS '!$E93,G$151&lt;='HIPOTESIS '!$F93),'HIPOTESIS '!$L93*'HIPOTESIS '!$D93/12,0)</f>
        <v>0</v>
      </c>
      <c r="H155" s="497">
        <f>IF(AND(H$151&gt;='HIPOTESIS '!$E93,H$151&lt;='HIPOTESIS '!$F93),'HIPOTESIS '!$L93*'HIPOTESIS '!$D93/12,0)</f>
        <v>0</v>
      </c>
      <c r="I155" s="497">
        <f>IF(AND(I$151&gt;='HIPOTESIS '!$E93,I$151&lt;='HIPOTESIS '!$F93),'HIPOTESIS '!$L93*'HIPOTESIS '!$D93/12,0)</f>
        <v>0</v>
      </c>
      <c r="J155" s="497">
        <f>IF(AND(J$151&gt;='HIPOTESIS '!$E93,J$151&lt;='HIPOTESIS '!$F93),'HIPOTESIS '!$L93*'HIPOTESIS '!$D93/12,0)</f>
        <v>0</v>
      </c>
      <c r="K155" s="497">
        <f>IF(AND(K$151&gt;='HIPOTESIS '!$E93,K$151&lt;='HIPOTESIS '!$F93),'HIPOTESIS '!$L93*'HIPOTESIS '!$D93/12,0)</f>
        <v>0</v>
      </c>
      <c r="L155" s="497">
        <f>IF(AND(L$151&gt;='HIPOTESIS '!$E93,L$151&lt;='HIPOTESIS '!$F93),'HIPOTESIS '!$L93*'HIPOTESIS '!$D93/12,0)</f>
        <v>0</v>
      </c>
      <c r="M155" s="497">
        <f>IF(AND(M$151&gt;='HIPOTESIS '!$E93,M$151&lt;='HIPOTESIS '!$F93),'HIPOTESIS '!$L93*'HIPOTESIS '!$D93/12,0)</f>
        <v>0</v>
      </c>
      <c r="N155" s="497">
        <f>IF(AND(N$151&gt;='HIPOTESIS '!$E93,N$151&lt;='HIPOTESIS '!$F93),'HIPOTESIS '!$L93*'HIPOTESIS '!$D93/12,0)</f>
        <v>0</v>
      </c>
      <c r="O155" s="723">
        <f>IF(AND(O$151&gt;='HIPOTESIS '!$E93,O$151&lt;='HIPOTESIS '!$F93),'HIPOTESIS '!$L93*'HIPOTESIS '!$D93/12,0)</f>
        <v>0</v>
      </c>
      <c r="P155" s="497">
        <f>IF(AND(P$151&gt;='HIPOTESIS '!$E93,P$151&lt;='HIPOTESIS '!$F93),'HIPOTESIS '!$L93*'HIPOTESIS '!$D93*(1+'HIPOTESIS '!$N$90)/12,0)</f>
        <v>0</v>
      </c>
      <c r="Q155" s="719">
        <f>IF(AND(Q$151&gt;='HIPOTESIS '!$E93,Q$151&lt;='HIPOTESIS '!$F93),'HIPOTESIS '!$L93*'HIPOTESIS '!$D93*(1+'HIPOTESIS '!$N$90)/12,0)</f>
        <v>0</v>
      </c>
      <c r="R155" s="719">
        <f>IF(AND(R$151&gt;='HIPOTESIS '!$E93,R$151&lt;='HIPOTESIS '!$F93),'HIPOTESIS '!$L93*'HIPOTESIS '!$D93*(1+'HIPOTESIS '!$N$90)/12,0)</f>
        <v>0</v>
      </c>
      <c r="S155" s="719">
        <f>IF(AND(S$151&gt;='HIPOTESIS '!$E93,S$151&lt;='HIPOTESIS '!$F93),'HIPOTESIS '!$L93*'HIPOTESIS '!$D93*(1+'HIPOTESIS '!$N$90)/12,0)</f>
        <v>0</v>
      </c>
      <c r="T155" s="719">
        <f>IF(AND(T$151&gt;='HIPOTESIS '!$E93,T$151&lt;='HIPOTESIS '!$F93),'HIPOTESIS '!$L93*'HIPOTESIS '!$D93*(1+'HIPOTESIS '!$N$90)/12,0)</f>
        <v>0</v>
      </c>
      <c r="U155" s="719">
        <f>IF(AND(U$151&gt;='HIPOTESIS '!$E93,U$151&lt;='HIPOTESIS '!$F93),'HIPOTESIS '!$L93*'HIPOTESIS '!$D93*(1+'HIPOTESIS '!$N$90)/12,0)</f>
        <v>0</v>
      </c>
      <c r="V155" s="719">
        <f>IF(AND(V$151&gt;='HIPOTESIS '!$E93,V$151&lt;='HIPOTESIS '!$F93),'HIPOTESIS '!$L93*'HIPOTESIS '!$D93*(1+'HIPOTESIS '!$N$90)/12,0)</f>
        <v>0</v>
      </c>
      <c r="W155" s="719">
        <f>IF(AND(W$151&gt;='HIPOTESIS '!$E93,W$151&lt;='HIPOTESIS '!$F93),'HIPOTESIS '!$L93*'HIPOTESIS '!$D93*(1+'HIPOTESIS '!$N$90)/12,0)</f>
        <v>0</v>
      </c>
      <c r="X155" s="719">
        <f>IF(AND(X$151&gt;='HIPOTESIS '!$E93,X$151&lt;='HIPOTESIS '!$F93),'HIPOTESIS '!$L93*'HIPOTESIS '!$D93*(1+'HIPOTESIS '!$N$90)/12,0)</f>
        <v>0</v>
      </c>
      <c r="Y155" s="719">
        <f>IF(AND(Y$151&gt;='HIPOTESIS '!$E93,Y$151&lt;='HIPOTESIS '!$F93),'HIPOTESIS '!$L93*'HIPOTESIS '!$D93*(1+'HIPOTESIS '!$N$90)/12,0)</f>
        <v>0</v>
      </c>
      <c r="Z155" s="719">
        <f>IF(AND(Z$151&gt;='HIPOTESIS '!$E93,Z$151&lt;='HIPOTESIS '!$F93),'HIPOTESIS '!$L93*'HIPOTESIS '!$D93*(1+'HIPOTESIS '!$N$90)/12,0)</f>
        <v>0</v>
      </c>
      <c r="AA155" s="719">
        <f>IF(AND(AA$151&gt;='HIPOTESIS '!$E93,AA$151&lt;='HIPOTESIS '!$F93),'HIPOTESIS '!$L93*'HIPOTESIS '!$D93*(1+'HIPOTESIS '!$N$90)/12,0)</f>
        <v>0</v>
      </c>
      <c r="AB155" s="722">
        <f>IF(AND(AB$151&gt;='HIPOTESIS '!$E93,AB$151&lt;='HIPOTESIS '!$F93),'HIPOTESIS '!$L93*'HIPOTESIS '!$D93*(1+'HIPOTESIS '!$N$90)*(1+'HIPOTESIS '!$N$95)/12,0)</f>
        <v>0</v>
      </c>
      <c r="AC155" s="719">
        <f>IF(AND(AC$151&gt;='HIPOTESIS '!$E93,AC$151&lt;='HIPOTESIS '!$F93),'HIPOTESIS '!$L93*'HIPOTESIS '!$D93*(1+'HIPOTESIS '!$N$90)*(1+'HIPOTESIS '!$N$95)/12,0)</f>
        <v>0</v>
      </c>
      <c r="AD155" s="719">
        <f>IF(AND(AD$151&gt;='HIPOTESIS '!$E93,AD$151&lt;='HIPOTESIS '!$F93),'HIPOTESIS '!$L93*'HIPOTESIS '!$D93*(1+'HIPOTESIS '!$N$90)*(1+'HIPOTESIS '!$N$95)/12,0)</f>
        <v>0</v>
      </c>
      <c r="AE155" s="719">
        <f>IF(AND(AE$151&gt;='HIPOTESIS '!$E93,AE$151&lt;='HIPOTESIS '!$F93),'HIPOTESIS '!$L93*'HIPOTESIS '!$D93*(1+'HIPOTESIS '!$N$90)*(1+'HIPOTESIS '!$N$95)/12,0)</f>
        <v>0</v>
      </c>
      <c r="AF155" s="719">
        <f>IF(AND(AF$151&gt;='HIPOTESIS '!$E93,AF$151&lt;='HIPOTESIS '!$F93),'HIPOTESIS '!$L93*'HIPOTESIS '!$D93*(1+'HIPOTESIS '!$N$90)*(1+'HIPOTESIS '!$N$95)/12,0)</f>
        <v>0</v>
      </c>
      <c r="AG155" s="719">
        <f>IF(AND(AG$151&gt;='HIPOTESIS '!$E93,AG$151&lt;='HIPOTESIS '!$F93),'HIPOTESIS '!$L93*'HIPOTESIS '!$D93*(1+'HIPOTESIS '!$N$90)*(1+'HIPOTESIS '!$N$95)/12,0)</f>
        <v>0</v>
      </c>
      <c r="AH155" s="719">
        <f>IF(AND(AH$151&gt;='HIPOTESIS '!$E93,AH$151&lt;='HIPOTESIS '!$F93),'HIPOTESIS '!$L93*'HIPOTESIS '!$D93*(1+'HIPOTESIS '!$N$90)*(1+'HIPOTESIS '!$N$95)/12,0)</f>
        <v>0</v>
      </c>
      <c r="AI155" s="719">
        <f>IF(AND(AI$151&gt;='HIPOTESIS '!$E93,AI$151&lt;='HIPOTESIS '!$F93),'HIPOTESIS '!$L93*'HIPOTESIS '!$D93*(1+'HIPOTESIS '!$N$90)*(1+'HIPOTESIS '!$N$95)/12,0)</f>
        <v>0</v>
      </c>
      <c r="AJ155" s="719">
        <f>IF(AND(AJ$151&gt;='HIPOTESIS '!$E93,AJ$151&lt;='HIPOTESIS '!$F93),'HIPOTESIS '!$L93*'HIPOTESIS '!$D93*(1+'HIPOTESIS '!$N$90)*(1+'HIPOTESIS '!$N$95)/12,0)</f>
        <v>0</v>
      </c>
      <c r="AK155" s="719">
        <f>IF(AND(AK$151&gt;='HIPOTESIS '!$E93,AK$151&lt;='HIPOTESIS '!$F93),'HIPOTESIS '!$L93*'HIPOTESIS '!$D93*(1+'HIPOTESIS '!$N$90)*(1+'HIPOTESIS '!$N$95)/12,0)</f>
        <v>0</v>
      </c>
      <c r="AL155" s="719">
        <f>IF(AND(AL$151&gt;='HIPOTESIS '!$E93,AL$151&lt;='HIPOTESIS '!$F93),'HIPOTESIS '!$L93*'HIPOTESIS '!$D93*(1+'HIPOTESIS '!$N$90)*(1+'HIPOTESIS '!$N$95)/12,0)</f>
        <v>0</v>
      </c>
      <c r="AM155" s="719">
        <f>IF(AND(AM$151&gt;='HIPOTESIS '!$E93,AM$151&lt;='HIPOTESIS '!$F93),'HIPOTESIS '!$L93*'HIPOTESIS '!$D93*(1+'HIPOTESIS '!$N$90)*(1+'HIPOTESIS '!$N$95)/12,0)</f>
        <v>0</v>
      </c>
      <c r="AN155" s="719">
        <f>IF(AND(AN$151&gt;='HIPOTESIS '!$E93,AN$151&lt;='HIPOTESIS '!$F93),'HIPOTESIS '!$L93*'HIPOTESIS '!$D93*(1+'HIPOTESIS '!$N$90)*(1+'HIPOTESIS '!$N$95)*(1+'HIPOTESIS '!$N$100)/12,0)</f>
        <v>0</v>
      </c>
      <c r="AO155" s="719">
        <f>IF(AND(AO$151&gt;='HIPOTESIS '!$E93,AO$151&lt;='HIPOTESIS '!$F93),'HIPOTESIS '!$L93*'HIPOTESIS '!$D93*(1+'HIPOTESIS '!$N$90)*(1+'HIPOTESIS '!$N$95)*(1+'HIPOTESIS '!$N$100)/12,0)</f>
        <v>0</v>
      </c>
      <c r="AP155" s="719">
        <f>IF(AND(AP$151&gt;='HIPOTESIS '!$E93,AP$151&lt;='HIPOTESIS '!$F93),'HIPOTESIS '!$L93*'HIPOTESIS '!$D93*(1+'HIPOTESIS '!$N$90)*(1+'HIPOTESIS '!$N$95)*(1+'HIPOTESIS '!$N$100)/12,0)</f>
        <v>0</v>
      </c>
      <c r="AQ155" s="719">
        <f>IF(AND(AQ$151&gt;='HIPOTESIS '!$E93,AQ$151&lt;='HIPOTESIS '!$F93),'HIPOTESIS '!$L93*'HIPOTESIS '!$D93*(1+'HIPOTESIS '!$N$90)*(1+'HIPOTESIS '!$N$95)*(1+'HIPOTESIS '!$N$100)/12,0)</f>
        <v>0</v>
      </c>
      <c r="AR155" s="719">
        <f>IF(AND(AR$151&gt;='HIPOTESIS '!$E93,AR$151&lt;='HIPOTESIS '!$F93),'HIPOTESIS '!$L93*'HIPOTESIS '!$D93*(1+'HIPOTESIS '!$N$90)*(1+'HIPOTESIS '!$N$95)*(1+'HIPOTESIS '!$N$100)/12,0)</f>
        <v>0</v>
      </c>
      <c r="AS155" s="719">
        <f>IF(AND(AS$151&gt;='HIPOTESIS '!$E93,AS$151&lt;='HIPOTESIS '!$F93),'HIPOTESIS '!$L93*'HIPOTESIS '!$D93*(1+'HIPOTESIS '!$N$90)*(1+'HIPOTESIS '!$N$95)*(1+'HIPOTESIS '!$N$100)/12,0)</f>
        <v>0</v>
      </c>
      <c r="AT155" s="719">
        <f>IF(AND(AT$151&gt;='HIPOTESIS '!$E93,AT$151&lt;='HIPOTESIS '!$F93),'HIPOTESIS '!$L93*'HIPOTESIS '!$D93*(1+'HIPOTESIS '!$N$90)*(1+'HIPOTESIS '!$N$95)*(1+'HIPOTESIS '!$N$100)/12,0)</f>
        <v>0</v>
      </c>
      <c r="AU155" s="719">
        <f>IF(AND(AU$151&gt;='HIPOTESIS '!$E93,AU$151&lt;='HIPOTESIS '!$F93),'HIPOTESIS '!$L93*'HIPOTESIS '!$D93*(1+'HIPOTESIS '!$N$90)*(1+'HIPOTESIS '!$N$95)*(1+'HIPOTESIS '!$N$100)/12,0)</f>
        <v>0</v>
      </c>
      <c r="AV155" s="719">
        <f>IF(AND(AV$151&gt;='HIPOTESIS '!$E93,AV$151&lt;='HIPOTESIS '!$F93),'HIPOTESIS '!$L93*'HIPOTESIS '!$D93*(1+'HIPOTESIS '!$N$90)*(1+'HIPOTESIS '!$N$95)*(1+'HIPOTESIS '!$N$100)/12,0)</f>
        <v>0</v>
      </c>
      <c r="AW155" s="719">
        <f>IF(AND(AW$151&gt;='HIPOTESIS '!$E93,AW$151&lt;='HIPOTESIS '!$F93),'HIPOTESIS '!$L93*'HIPOTESIS '!$D93*(1+'HIPOTESIS '!$N$90)*(1+'HIPOTESIS '!$N$95)*(1+'HIPOTESIS '!$N$100)/12,0)</f>
        <v>0</v>
      </c>
      <c r="AX155" s="719">
        <f>IF(AND(AX$151&gt;='HIPOTESIS '!$E93,AX$151&lt;='HIPOTESIS '!$F93),'HIPOTESIS '!$L93*'HIPOTESIS '!$D93*(1+'HIPOTESIS '!$N$90)*(1+'HIPOTESIS '!$N$95)*(1+'HIPOTESIS '!$N$100)/12,0)</f>
        <v>0</v>
      </c>
      <c r="AY155" s="719">
        <f>IF(AND(AY$151&gt;='HIPOTESIS '!$E93,AY$151&lt;='HIPOTESIS '!$F93),'HIPOTESIS '!$L93*'HIPOTESIS '!$D93*(1+'HIPOTESIS '!$N$90)*(1+'HIPOTESIS '!$N$95)*(1+'HIPOTESIS '!$N$100)/12,0)</f>
        <v>0</v>
      </c>
      <c r="AZ155" s="719">
        <f>IF(AND(AZ$151&gt;='HIPOTESIS '!$E93,AZ$151&lt;='HIPOTESIS '!$F93),'HIPOTESIS '!$L93*'HIPOTESIS '!$D93*(1+'HIPOTESIS '!$N$90)*(1+'HIPOTESIS '!$N$95)*(1+'HIPOTESIS '!$N$100)^2/12,0)</f>
        <v>0</v>
      </c>
      <c r="BA155" s="719">
        <f>IF(AND(BA$151&gt;='HIPOTESIS '!$E93,BA$151&lt;='HIPOTESIS '!$F93),'HIPOTESIS '!$L93*'HIPOTESIS '!$D93*(1+'HIPOTESIS '!$N$90)*(1+'HIPOTESIS '!$N$95)*(1+'HIPOTESIS '!$N$100)^2/12,0)</f>
        <v>0</v>
      </c>
      <c r="BB155" s="719">
        <f>IF(AND(BB$151&gt;='HIPOTESIS '!$E93,BB$151&lt;='HIPOTESIS '!$F93),'HIPOTESIS '!$L93*'HIPOTESIS '!$D93*(1+'HIPOTESIS '!$N$90)*(1+'HIPOTESIS '!$N$95)*(1+'HIPOTESIS '!$N$100)^2/12,0)</f>
        <v>0</v>
      </c>
      <c r="BC155" s="719">
        <f>IF(AND(BC$151&gt;='HIPOTESIS '!$E93,BC$151&lt;='HIPOTESIS '!$F93),'HIPOTESIS '!$L93*'HIPOTESIS '!$D93*(1+'HIPOTESIS '!$N$90)*(1+'HIPOTESIS '!$N$95)*(1+'HIPOTESIS '!$N$100)^2/12,0)</f>
        <v>0</v>
      </c>
      <c r="BD155" s="719">
        <f>IF(AND(BD$151&gt;='HIPOTESIS '!$E93,BD$151&lt;='HIPOTESIS '!$F93),'HIPOTESIS '!$L93*'HIPOTESIS '!$D93*(1+'HIPOTESIS '!$N$90)*(1+'HIPOTESIS '!$N$95)*(1+'HIPOTESIS '!$N$100)^2/12,0)</f>
        <v>0</v>
      </c>
      <c r="BE155" s="719">
        <f>IF(AND(BE$151&gt;='HIPOTESIS '!$E93,BE$151&lt;='HIPOTESIS '!$F93),'HIPOTESIS '!$L93*'HIPOTESIS '!$D93*(1+'HIPOTESIS '!$N$90)*(1+'HIPOTESIS '!$N$95)*(1+'HIPOTESIS '!$N$100)^2/12,0)</f>
        <v>0</v>
      </c>
      <c r="BF155" s="719">
        <f>IF(AND(BF$151&gt;='HIPOTESIS '!$E93,BF$151&lt;='HIPOTESIS '!$F93),'HIPOTESIS '!$L93*'HIPOTESIS '!$D93*(1+'HIPOTESIS '!$N$90)*(1+'HIPOTESIS '!$N$95)*(1+'HIPOTESIS '!$N$100)^2/12,0)</f>
        <v>0</v>
      </c>
      <c r="BG155" s="719">
        <f>IF(AND(BG$151&gt;='HIPOTESIS '!$E93,BG$151&lt;='HIPOTESIS '!$F93),'HIPOTESIS '!$L93*'HIPOTESIS '!$D93*(1+'HIPOTESIS '!$N$90)*(1+'HIPOTESIS '!$N$95)*(1+'HIPOTESIS '!$N$100)^2/12,0)</f>
        <v>0</v>
      </c>
      <c r="BH155" s="719">
        <f>IF(AND(BH$151&gt;='HIPOTESIS '!$E93,BH$151&lt;='HIPOTESIS '!$F93),'HIPOTESIS '!$L93*'HIPOTESIS '!$D93*(1+'HIPOTESIS '!$N$90)*(1+'HIPOTESIS '!$N$95)*(1+'HIPOTESIS '!$N$100)^2/12,0)</f>
        <v>0</v>
      </c>
      <c r="BI155" s="719">
        <f>IF(AND(BI$151&gt;='HIPOTESIS '!$E93,BI$151&lt;='HIPOTESIS '!$F93),'HIPOTESIS '!$L93*'HIPOTESIS '!$D93*(1+'HIPOTESIS '!$N$90)*(1+'HIPOTESIS '!$N$95)*(1+'HIPOTESIS '!$N$100)^2/12,0)</f>
        <v>0</v>
      </c>
      <c r="BJ155" s="719">
        <f>IF(AND(BJ$151&gt;='HIPOTESIS '!$E93,BJ$151&lt;='HIPOTESIS '!$F93),'HIPOTESIS '!$L93*'HIPOTESIS '!$D93*(1+'HIPOTESIS '!$N$90)*(1+'HIPOTESIS '!$N$95)*(1+'HIPOTESIS '!$N$100)^2/12,0)</f>
        <v>0</v>
      </c>
      <c r="BK155" s="724">
        <f>IF(AND(BK$151&gt;='HIPOTESIS '!$E93,BK$151&lt;='HIPOTESIS '!$F93),'HIPOTESIS '!$L93*'HIPOTESIS '!$D93*(1+'HIPOTESIS '!$N$90)*(1+'HIPOTESIS '!$N$95)*(1+'HIPOTESIS '!$N$100)^2/12,0)</f>
        <v>0</v>
      </c>
      <c r="BL155" s="138"/>
      <c r="BM155" s="138"/>
      <c r="BN155" s="138"/>
      <c r="BO155" s="138"/>
      <c r="BP155" s="138"/>
      <c r="BQ155" s="138"/>
      <c r="BR155" s="138"/>
      <c r="BS155" s="138"/>
      <c r="BT155" s="138"/>
      <c r="BU155" s="138"/>
      <c r="BV155" s="138"/>
      <c r="BW155" s="138"/>
      <c r="BX155" s="138"/>
      <c r="BY155" s="138"/>
      <c r="BZ155" s="138"/>
      <c r="CA155" s="138"/>
      <c r="CB155" s="138"/>
      <c r="CC155" s="138"/>
      <c r="CD155" s="138"/>
      <c r="CE155" s="138"/>
      <c r="CF155" s="138"/>
      <c r="CG155" s="138"/>
      <c r="CH155" s="138"/>
      <c r="CI155" s="138"/>
      <c r="CJ155" s="138"/>
      <c r="CK155" s="138"/>
      <c r="CL155" s="138"/>
      <c r="CM155" s="138"/>
      <c r="CN155" s="138"/>
      <c r="CO155" s="138"/>
      <c r="CP155" s="138"/>
      <c r="CQ155" s="138"/>
      <c r="CR155" s="138"/>
      <c r="CS155" s="138"/>
    </row>
    <row r="156" spans="1:97" s="2" customFormat="1" ht="17.100000000000001" customHeight="1" x14ac:dyDescent="0.25">
      <c r="A156" s="138"/>
      <c r="B156" s="538" t="s">
        <v>216</v>
      </c>
      <c r="C156" s="725">
        <f>IF(AND(C$151&gt;='HIPOTESIS '!$E94,C$151&lt;='HIPOTESIS '!$F94),'HIPOTESIS '!$L94*'HIPOTESIS '!$D94/12,0)</f>
        <v>0</v>
      </c>
      <c r="D156" s="726">
        <f>IF(AND(D$151&gt;='HIPOTESIS '!$E94,D$151&lt;='HIPOTESIS '!$F94),'HIPOTESIS '!$L94*'HIPOTESIS '!$D94/12,0)</f>
        <v>0</v>
      </c>
      <c r="E156" s="726">
        <f>IF(AND(E$151&gt;='HIPOTESIS '!$E94,E$151&lt;='HIPOTESIS '!$F94),'HIPOTESIS '!$L94*'HIPOTESIS '!$D94/12,0)</f>
        <v>0</v>
      </c>
      <c r="F156" s="726">
        <f>IF(AND(F$151&gt;='HIPOTESIS '!$E94,F$151&lt;='HIPOTESIS '!$F94),'HIPOTESIS '!$L94*'HIPOTESIS '!$D94/12,0)</f>
        <v>0</v>
      </c>
      <c r="G156" s="726">
        <f>IF(AND(G$151&gt;='HIPOTESIS '!$E94,G$151&lt;='HIPOTESIS '!$F94),'HIPOTESIS '!$L94*'HIPOTESIS '!$D94/12,0)</f>
        <v>0</v>
      </c>
      <c r="H156" s="726">
        <f>IF(AND(H$151&gt;='HIPOTESIS '!$E94,H$151&lt;='HIPOTESIS '!$F94),'HIPOTESIS '!$L94*'HIPOTESIS '!$D94/12,0)</f>
        <v>0</v>
      </c>
      <c r="I156" s="726">
        <f>IF(AND(I$151&gt;='HIPOTESIS '!$E94,I$151&lt;='HIPOTESIS '!$F94),'HIPOTESIS '!$L94*'HIPOTESIS '!$D94/12,0)</f>
        <v>0</v>
      </c>
      <c r="J156" s="726">
        <f>IF(AND(J$151&gt;='HIPOTESIS '!$E94,J$151&lt;='HIPOTESIS '!$F94),'HIPOTESIS '!$L94*'HIPOTESIS '!$D94/12,0)</f>
        <v>0</v>
      </c>
      <c r="K156" s="726">
        <f>IF(AND(K$151&gt;='HIPOTESIS '!$E94,K$151&lt;='HIPOTESIS '!$F94),'HIPOTESIS '!$L94*'HIPOTESIS '!$D94/12,0)</f>
        <v>0</v>
      </c>
      <c r="L156" s="726">
        <f>IF(AND(L$151&gt;='HIPOTESIS '!$E94,L$151&lt;='HIPOTESIS '!$F94),'HIPOTESIS '!$L94*'HIPOTESIS '!$D94/12,0)</f>
        <v>0</v>
      </c>
      <c r="M156" s="726">
        <f>IF(AND(M$151&gt;='HIPOTESIS '!$E94,M$151&lt;='HIPOTESIS '!$F94),'HIPOTESIS '!$L94*'HIPOTESIS '!$D94/12,0)</f>
        <v>0</v>
      </c>
      <c r="N156" s="726">
        <f>IF(AND(N$151&gt;='HIPOTESIS '!$E94,N$151&lt;='HIPOTESIS '!$F94),'HIPOTESIS '!$L94*'HIPOTESIS '!$D94/12,0)</f>
        <v>0</v>
      </c>
      <c r="O156" s="727">
        <f>IF(AND(O$151&gt;='HIPOTESIS '!$E94,O$151&lt;='HIPOTESIS '!$F94),'HIPOTESIS '!$L94*'HIPOTESIS '!$D94/12,0)</f>
        <v>0</v>
      </c>
      <c r="P156" s="497">
        <f>IF(AND(P$151&gt;='HIPOTESIS '!$E94,P$151&lt;='HIPOTESIS '!$F94),'HIPOTESIS '!$L94*'HIPOTESIS '!$D94*(1+'HIPOTESIS '!$N$90)/12,0)</f>
        <v>0</v>
      </c>
      <c r="Q156" s="719">
        <f>IF(AND(Q$151&gt;='HIPOTESIS '!$E94,Q$151&lt;='HIPOTESIS '!$F94),'HIPOTESIS '!$L94*'HIPOTESIS '!$D94*(1+'HIPOTESIS '!$N$90)/12,0)</f>
        <v>0</v>
      </c>
      <c r="R156" s="719">
        <f>IF(AND(R$151&gt;='HIPOTESIS '!$E94,R$151&lt;='HIPOTESIS '!$F94),'HIPOTESIS '!$L94*'HIPOTESIS '!$D94*(1+'HIPOTESIS '!$N$90)/12,0)</f>
        <v>0</v>
      </c>
      <c r="S156" s="719">
        <f>IF(AND(S$151&gt;='HIPOTESIS '!$E94,S$151&lt;='HIPOTESIS '!$F94),'HIPOTESIS '!$L94*'HIPOTESIS '!$D94*(1+'HIPOTESIS '!$N$90)/12,0)</f>
        <v>0</v>
      </c>
      <c r="T156" s="719">
        <f>IF(AND(T$151&gt;='HIPOTESIS '!$E94,T$151&lt;='HIPOTESIS '!$F94),'HIPOTESIS '!$L94*'HIPOTESIS '!$D94*(1+'HIPOTESIS '!$N$90)/12,0)</f>
        <v>0</v>
      </c>
      <c r="U156" s="719">
        <f>IF(AND(U$151&gt;='HIPOTESIS '!$E94,U$151&lt;='HIPOTESIS '!$F94),'HIPOTESIS '!$L94*'HIPOTESIS '!$D94*(1+'HIPOTESIS '!$N$90)/12,0)</f>
        <v>0</v>
      </c>
      <c r="V156" s="719">
        <f>IF(AND(V$151&gt;='HIPOTESIS '!$E94,V$151&lt;='HIPOTESIS '!$F94),'HIPOTESIS '!$L94*'HIPOTESIS '!$D94*(1+'HIPOTESIS '!$N$90)/12,0)</f>
        <v>0</v>
      </c>
      <c r="W156" s="719">
        <f>IF(AND(W$151&gt;='HIPOTESIS '!$E94,W$151&lt;='HIPOTESIS '!$F94),'HIPOTESIS '!$L94*'HIPOTESIS '!$D94*(1+'HIPOTESIS '!$N$90)/12,0)</f>
        <v>0</v>
      </c>
      <c r="X156" s="719">
        <f>IF(AND(X$151&gt;='HIPOTESIS '!$E94,X$151&lt;='HIPOTESIS '!$F94),'HIPOTESIS '!$L94*'HIPOTESIS '!$D94*(1+'HIPOTESIS '!$N$90)/12,0)</f>
        <v>0</v>
      </c>
      <c r="Y156" s="719">
        <f>IF(AND(Y$151&gt;='HIPOTESIS '!$E94,Y$151&lt;='HIPOTESIS '!$F94),'HIPOTESIS '!$L94*'HIPOTESIS '!$D94*(1+'HIPOTESIS '!$N$90)/12,0)</f>
        <v>0</v>
      </c>
      <c r="Z156" s="719">
        <f>IF(AND(Z$151&gt;='HIPOTESIS '!$E94,Z$151&lt;='HIPOTESIS '!$F94),'HIPOTESIS '!$L94*'HIPOTESIS '!$D94*(1+'HIPOTESIS '!$N$90)/12,0)</f>
        <v>0</v>
      </c>
      <c r="AA156" s="719">
        <f>IF(AND(AA$151&gt;='HIPOTESIS '!$E94,AA$151&lt;='HIPOTESIS '!$F94),'HIPOTESIS '!$L94*'HIPOTESIS '!$D94*(1+'HIPOTESIS '!$N$90)/12,0)</f>
        <v>0</v>
      </c>
      <c r="AB156" s="725">
        <f>IF(AND(AB$151&gt;='HIPOTESIS '!$E94,AB$151&lt;='HIPOTESIS '!$F94),'HIPOTESIS '!$L94*'HIPOTESIS '!$D94*(1+'HIPOTESIS '!$N$90)*(1+'HIPOTESIS '!$N$95)/12,0)</f>
        <v>0</v>
      </c>
      <c r="AC156" s="728">
        <f>IF(AND(AC$151&gt;='HIPOTESIS '!$E94,AC$151&lt;='HIPOTESIS '!$F94),'HIPOTESIS '!$L94*'HIPOTESIS '!$D94*(1+'HIPOTESIS '!$N$90)*(1+'HIPOTESIS '!$N$95)/12,0)</f>
        <v>0</v>
      </c>
      <c r="AD156" s="728">
        <f>IF(AND(AD$151&gt;='HIPOTESIS '!$E94,AD$151&lt;='HIPOTESIS '!$F94),'HIPOTESIS '!$L94*'HIPOTESIS '!$D94*(1+'HIPOTESIS '!$N$90)*(1+'HIPOTESIS '!$N$95)/12,0)</f>
        <v>0</v>
      </c>
      <c r="AE156" s="728">
        <f>IF(AND(AE$151&gt;='HIPOTESIS '!$E94,AE$151&lt;='HIPOTESIS '!$F94),'HIPOTESIS '!$L94*'HIPOTESIS '!$D94*(1+'HIPOTESIS '!$N$90)*(1+'HIPOTESIS '!$N$95)/12,0)</f>
        <v>0</v>
      </c>
      <c r="AF156" s="728">
        <f>IF(AND(AF$151&gt;='HIPOTESIS '!$E94,AF$151&lt;='HIPOTESIS '!$F94),'HIPOTESIS '!$L94*'HIPOTESIS '!$D94*(1+'HIPOTESIS '!$N$90)*(1+'HIPOTESIS '!$N$95)/12,0)</f>
        <v>0</v>
      </c>
      <c r="AG156" s="728">
        <f>IF(AND(AG$151&gt;='HIPOTESIS '!$E94,AG$151&lt;='HIPOTESIS '!$F94),'HIPOTESIS '!$L94*'HIPOTESIS '!$D94*(1+'HIPOTESIS '!$N$90)*(1+'HIPOTESIS '!$N$95)/12,0)</f>
        <v>0</v>
      </c>
      <c r="AH156" s="728">
        <f>IF(AND(AH$151&gt;='HIPOTESIS '!$E94,AH$151&lt;='HIPOTESIS '!$F94),'HIPOTESIS '!$L94*'HIPOTESIS '!$D94*(1+'HIPOTESIS '!$N$90)*(1+'HIPOTESIS '!$N$95)/12,0)</f>
        <v>0</v>
      </c>
      <c r="AI156" s="728">
        <f>IF(AND(AI$151&gt;='HIPOTESIS '!$E94,AI$151&lt;='HIPOTESIS '!$F94),'HIPOTESIS '!$L94*'HIPOTESIS '!$D94*(1+'HIPOTESIS '!$N$90)*(1+'HIPOTESIS '!$N$95)/12,0)</f>
        <v>0</v>
      </c>
      <c r="AJ156" s="728">
        <f>IF(AND(AJ$151&gt;='HIPOTESIS '!$E94,AJ$151&lt;='HIPOTESIS '!$F94),'HIPOTESIS '!$L94*'HIPOTESIS '!$D94*(1+'HIPOTESIS '!$N$90)*(1+'HIPOTESIS '!$N$95)/12,0)</f>
        <v>0</v>
      </c>
      <c r="AK156" s="728">
        <f>IF(AND(AK$151&gt;='HIPOTESIS '!$E94,AK$151&lt;='HIPOTESIS '!$F94),'HIPOTESIS '!$L94*'HIPOTESIS '!$D94*(1+'HIPOTESIS '!$N$90)*(1+'HIPOTESIS '!$N$95)/12,0)</f>
        <v>0</v>
      </c>
      <c r="AL156" s="728">
        <f>IF(AND(AL$151&gt;='HIPOTESIS '!$E94,AL$151&lt;='HIPOTESIS '!$F94),'HIPOTESIS '!$L94*'HIPOTESIS '!$D94*(1+'HIPOTESIS '!$N$90)*(1+'HIPOTESIS '!$N$95)/12,0)</f>
        <v>0</v>
      </c>
      <c r="AM156" s="728">
        <f>IF(AND(AM$151&gt;='HIPOTESIS '!$E94,AM$151&lt;='HIPOTESIS '!$F94),'HIPOTESIS '!$L94*'HIPOTESIS '!$D94*(1+'HIPOTESIS '!$N$90)*(1+'HIPOTESIS '!$N$95)/12,0)</f>
        <v>0</v>
      </c>
      <c r="AN156" s="728">
        <f>IF(AND(AN$151&gt;='HIPOTESIS '!$E94,AN$151&lt;='HIPOTESIS '!$F94),'HIPOTESIS '!$L94*'HIPOTESIS '!$D94*(1+'HIPOTESIS '!$N$90)*(1+'HIPOTESIS '!$N$95)*(1+'HIPOTESIS '!$N$100)/12,0)</f>
        <v>0</v>
      </c>
      <c r="AO156" s="728">
        <f>IF(AND(AO$151&gt;='HIPOTESIS '!$E94,AO$151&lt;='HIPOTESIS '!$F94),'HIPOTESIS '!$L94*'HIPOTESIS '!$D94*(1+'HIPOTESIS '!$N$90)*(1+'HIPOTESIS '!$N$95)*(1+'HIPOTESIS '!$N$100)/12,0)</f>
        <v>0</v>
      </c>
      <c r="AP156" s="728">
        <f>IF(AND(AP$151&gt;='HIPOTESIS '!$E94,AP$151&lt;='HIPOTESIS '!$F94),'HIPOTESIS '!$L94*'HIPOTESIS '!$D94*(1+'HIPOTESIS '!$N$90)*(1+'HIPOTESIS '!$N$95)*(1+'HIPOTESIS '!$N$100)/12,0)</f>
        <v>0</v>
      </c>
      <c r="AQ156" s="728">
        <f>IF(AND(AQ$151&gt;='HIPOTESIS '!$E94,AQ$151&lt;='HIPOTESIS '!$F94),'HIPOTESIS '!$L94*'HIPOTESIS '!$D94*(1+'HIPOTESIS '!$N$90)*(1+'HIPOTESIS '!$N$95)*(1+'HIPOTESIS '!$N$100)/12,0)</f>
        <v>0</v>
      </c>
      <c r="AR156" s="728">
        <f>IF(AND(AR$151&gt;='HIPOTESIS '!$E94,AR$151&lt;='HIPOTESIS '!$F94),'HIPOTESIS '!$L94*'HIPOTESIS '!$D94*(1+'HIPOTESIS '!$N$90)*(1+'HIPOTESIS '!$N$95)*(1+'HIPOTESIS '!$N$100)/12,0)</f>
        <v>0</v>
      </c>
      <c r="AS156" s="728">
        <f>IF(AND(AS$151&gt;='HIPOTESIS '!$E94,AS$151&lt;='HIPOTESIS '!$F94),'HIPOTESIS '!$L94*'HIPOTESIS '!$D94*(1+'HIPOTESIS '!$N$90)*(1+'HIPOTESIS '!$N$95)*(1+'HIPOTESIS '!$N$100)/12,0)</f>
        <v>0</v>
      </c>
      <c r="AT156" s="728">
        <f>IF(AND(AT$151&gt;='HIPOTESIS '!$E94,AT$151&lt;='HIPOTESIS '!$F94),'HIPOTESIS '!$L94*'HIPOTESIS '!$D94*(1+'HIPOTESIS '!$N$90)*(1+'HIPOTESIS '!$N$95)*(1+'HIPOTESIS '!$N$100)/12,0)</f>
        <v>0</v>
      </c>
      <c r="AU156" s="728">
        <f>IF(AND(AU$151&gt;='HIPOTESIS '!$E94,AU$151&lt;='HIPOTESIS '!$F94),'HIPOTESIS '!$L94*'HIPOTESIS '!$D94*(1+'HIPOTESIS '!$N$90)*(1+'HIPOTESIS '!$N$95)*(1+'HIPOTESIS '!$N$100)/12,0)</f>
        <v>0</v>
      </c>
      <c r="AV156" s="728">
        <f>IF(AND(AV$151&gt;='HIPOTESIS '!$E94,AV$151&lt;='HIPOTESIS '!$F94),'HIPOTESIS '!$L94*'HIPOTESIS '!$D94*(1+'HIPOTESIS '!$N$90)*(1+'HIPOTESIS '!$N$95)*(1+'HIPOTESIS '!$N$100)/12,0)</f>
        <v>0</v>
      </c>
      <c r="AW156" s="728">
        <f>IF(AND(AW$151&gt;='HIPOTESIS '!$E94,AW$151&lt;='HIPOTESIS '!$F94),'HIPOTESIS '!$L94*'HIPOTESIS '!$D94*(1+'HIPOTESIS '!$N$90)*(1+'HIPOTESIS '!$N$95)*(1+'HIPOTESIS '!$N$100)/12,0)</f>
        <v>0</v>
      </c>
      <c r="AX156" s="728">
        <f>IF(AND(AX$151&gt;='HIPOTESIS '!$E94,AX$151&lt;='HIPOTESIS '!$F94),'HIPOTESIS '!$L94*'HIPOTESIS '!$D94*(1+'HIPOTESIS '!$N$90)*(1+'HIPOTESIS '!$N$95)*(1+'HIPOTESIS '!$N$100)/12,0)</f>
        <v>0</v>
      </c>
      <c r="AY156" s="728">
        <f>IF(AND(AY$151&gt;='HIPOTESIS '!$E94,AY$151&lt;='HIPOTESIS '!$F94),'HIPOTESIS '!$L94*'HIPOTESIS '!$D94*(1+'HIPOTESIS '!$N$90)*(1+'HIPOTESIS '!$N$95)*(1+'HIPOTESIS '!$N$100)/12,0)</f>
        <v>0</v>
      </c>
      <c r="AZ156" s="728">
        <f>IF(AND(AZ$151&gt;='HIPOTESIS '!$E94,AZ$151&lt;='HIPOTESIS '!$F94),'HIPOTESIS '!$L94*'HIPOTESIS '!$D94*(1+'HIPOTESIS '!$N$90)*(1+'HIPOTESIS '!$N$95)*(1+'HIPOTESIS '!$N$100)^2/12,0)</f>
        <v>0</v>
      </c>
      <c r="BA156" s="728">
        <f>IF(AND(BA$151&gt;='HIPOTESIS '!$E94,BA$151&lt;='HIPOTESIS '!$F94),'HIPOTESIS '!$L94*'HIPOTESIS '!$D94*(1+'HIPOTESIS '!$N$90)*(1+'HIPOTESIS '!$N$95)*(1+'HIPOTESIS '!$N$100)^2/12,0)</f>
        <v>0</v>
      </c>
      <c r="BB156" s="728">
        <f>IF(AND(BB$151&gt;='HIPOTESIS '!$E94,BB$151&lt;='HIPOTESIS '!$F94),'HIPOTESIS '!$L94*'HIPOTESIS '!$D94*(1+'HIPOTESIS '!$N$90)*(1+'HIPOTESIS '!$N$95)*(1+'HIPOTESIS '!$N$100)^2/12,0)</f>
        <v>0</v>
      </c>
      <c r="BC156" s="728">
        <f>IF(AND(BC$151&gt;='HIPOTESIS '!$E94,BC$151&lt;='HIPOTESIS '!$F94),'HIPOTESIS '!$L94*'HIPOTESIS '!$D94*(1+'HIPOTESIS '!$N$90)*(1+'HIPOTESIS '!$N$95)*(1+'HIPOTESIS '!$N$100)^2/12,0)</f>
        <v>0</v>
      </c>
      <c r="BD156" s="728">
        <f>IF(AND(BD$151&gt;='HIPOTESIS '!$E94,BD$151&lt;='HIPOTESIS '!$F94),'HIPOTESIS '!$L94*'HIPOTESIS '!$D94*(1+'HIPOTESIS '!$N$90)*(1+'HIPOTESIS '!$N$95)*(1+'HIPOTESIS '!$N$100)^2/12,0)</f>
        <v>0</v>
      </c>
      <c r="BE156" s="728">
        <f>IF(AND(BE$151&gt;='HIPOTESIS '!$E94,BE$151&lt;='HIPOTESIS '!$F94),'HIPOTESIS '!$L94*'HIPOTESIS '!$D94*(1+'HIPOTESIS '!$N$90)*(1+'HIPOTESIS '!$N$95)*(1+'HIPOTESIS '!$N$100)^2/12,0)</f>
        <v>0</v>
      </c>
      <c r="BF156" s="728">
        <f>IF(AND(BF$151&gt;='HIPOTESIS '!$E94,BF$151&lt;='HIPOTESIS '!$F94),'HIPOTESIS '!$L94*'HIPOTESIS '!$D94*(1+'HIPOTESIS '!$N$90)*(1+'HIPOTESIS '!$N$95)*(1+'HIPOTESIS '!$N$100)^2/12,0)</f>
        <v>0</v>
      </c>
      <c r="BG156" s="728">
        <f>IF(AND(BG$151&gt;='HIPOTESIS '!$E94,BG$151&lt;='HIPOTESIS '!$F94),'HIPOTESIS '!$L94*'HIPOTESIS '!$D94*(1+'HIPOTESIS '!$N$90)*(1+'HIPOTESIS '!$N$95)*(1+'HIPOTESIS '!$N$100)^2/12,0)</f>
        <v>0</v>
      </c>
      <c r="BH156" s="728">
        <f>IF(AND(BH$151&gt;='HIPOTESIS '!$E94,BH$151&lt;='HIPOTESIS '!$F94),'HIPOTESIS '!$L94*'HIPOTESIS '!$D94*(1+'HIPOTESIS '!$N$90)*(1+'HIPOTESIS '!$N$95)*(1+'HIPOTESIS '!$N$100)^2/12,0)</f>
        <v>0</v>
      </c>
      <c r="BI156" s="728">
        <f>IF(AND(BI$151&gt;='HIPOTESIS '!$E94,BI$151&lt;='HIPOTESIS '!$F94),'HIPOTESIS '!$L94*'HIPOTESIS '!$D94*(1+'HIPOTESIS '!$N$90)*(1+'HIPOTESIS '!$N$95)*(1+'HIPOTESIS '!$N$100)^2/12,0)</f>
        <v>0</v>
      </c>
      <c r="BJ156" s="728">
        <f>IF(AND(BJ$151&gt;='HIPOTESIS '!$E94,BJ$151&lt;='HIPOTESIS '!$F94),'HIPOTESIS '!$L94*'HIPOTESIS '!$D94*(1+'HIPOTESIS '!$N$90)*(1+'HIPOTESIS '!$N$95)*(1+'HIPOTESIS '!$N$100)^2/12,0)</f>
        <v>0</v>
      </c>
      <c r="BK156" s="729">
        <f>IF(AND(BK$151&gt;='HIPOTESIS '!$E94,BK$151&lt;='HIPOTESIS '!$F94),'HIPOTESIS '!$L94*'HIPOTESIS '!$D94*(1+'HIPOTESIS '!$N$90)*(1+'HIPOTESIS '!$N$95)*(1+'HIPOTESIS '!$N$100)^2/12,0)</f>
        <v>0</v>
      </c>
      <c r="BL156" s="138"/>
      <c r="BM156" s="138"/>
      <c r="BN156" s="138"/>
      <c r="BO156" s="138"/>
      <c r="BP156" s="138"/>
      <c r="BQ156" s="138"/>
      <c r="BR156" s="138"/>
      <c r="BS156" s="138"/>
      <c r="BT156" s="138"/>
      <c r="BU156" s="138"/>
      <c r="BV156" s="138"/>
      <c r="BW156" s="138"/>
      <c r="BX156" s="138"/>
      <c r="BY156" s="138"/>
      <c r="BZ156" s="138"/>
      <c r="CA156" s="138"/>
      <c r="CB156" s="138"/>
      <c r="CC156" s="138"/>
      <c r="CD156" s="138"/>
      <c r="CE156" s="138"/>
      <c r="CF156" s="138"/>
      <c r="CG156" s="138"/>
      <c r="CH156" s="138"/>
      <c r="CI156" s="138"/>
      <c r="CJ156" s="138"/>
      <c r="CK156" s="138"/>
      <c r="CL156" s="138"/>
      <c r="CM156" s="138"/>
      <c r="CN156" s="138"/>
      <c r="CO156" s="138"/>
      <c r="CP156" s="138"/>
      <c r="CQ156" s="138"/>
      <c r="CR156" s="138"/>
      <c r="CS156" s="138"/>
    </row>
    <row r="157" spans="1:97" s="2" customFormat="1" ht="17.100000000000001" customHeight="1" x14ac:dyDescent="0.25">
      <c r="A157" s="138"/>
      <c r="B157" s="656" t="s">
        <v>408</v>
      </c>
      <c r="C157" s="716">
        <f>IF(AND(C$151&gt;='HIPOTESIS '!$E95,C$151&lt;='HIPOTESIS '!$F95),'HIPOTESIS '!$L95*'HIPOTESIS '!$D95/12,0)</f>
        <v>0</v>
      </c>
      <c r="D157" s="717">
        <f>IF(AND(D$151&gt;='HIPOTESIS '!$E95,D$151&lt;='HIPOTESIS '!$F95),'HIPOTESIS '!$L95*'HIPOTESIS '!$D95/12,0)</f>
        <v>0</v>
      </c>
      <c r="E157" s="717">
        <f>IF(AND(E$151&gt;='HIPOTESIS '!$E95,E$151&lt;='HIPOTESIS '!$F95),'HIPOTESIS '!$L95*'HIPOTESIS '!$D95/12,0)</f>
        <v>0</v>
      </c>
      <c r="F157" s="717">
        <f>IF(AND(F$151&gt;='HIPOTESIS '!$E95,F$151&lt;='HIPOTESIS '!$F95),'HIPOTESIS '!$L95*'HIPOTESIS '!$D95/12,0)</f>
        <v>0</v>
      </c>
      <c r="G157" s="717">
        <f>IF(AND(G$151&gt;='HIPOTESIS '!$E95,G$151&lt;='HIPOTESIS '!$F95),'HIPOTESIS '!$L95*'HIPOTESIS '!$D95/12,0)</f>
        <v>0</v>
      </c>
      <c r="H157" s="717">
        <f>IF(AND(H$151&gt;='HIPOTESIS '!$E95,H$151&lt;='HIPOTESIS '!$F95),'HIPOTESIS '!$L95*'HIPOTESIS '!$D95/12,0)</f>
        <v>0</v>
      </c>
      <c r="I157" s="717">
        <f>IF(AND(I$151&gt;='HIPOTESIS '!$E95,I$151&lt;='HIPOTESIS '!$F95),'HIPOTESIS '!$L95*'HIPOTESIS '!$D95/12,0)</f>
        <v>0</v>
      </c>
      <c r="J157" s="717">
        <f>IF(AND(J$151&gt;='HIPOTESIS '!$E95,J$151&lt;='HIPOTESIS '!$F95),'HIPOTESIS '!$L95*'HIPOTESIS '!$D95/12,0)</f>
        <v>0</v>
      </c>
      <c r="K157" s="717">
        <f>IF(AND(K$151&gt;='HIPOTESIS '!$E95,K$151&lt;='HIPOTESIS '!$F95),'HIPOTESIS '!$L95*'HIPOTESIS '!$D95/12,0)</f>
        <v>0</v>
      </c>
      <c r="L157" s="717">
        <f>IF(AND(L$151&gt;='HIPOTESIS '!$E95,L$151&lt;='HIPOTESIS '!$F95),'HIPOTESIS '!$L95*'HIPOTESIS '!$D95/12,0)</f>
        <v>0</v>
      </c>
      <c r="M157" s="717">
        <f>IF(AND(M$151&gt;='HIPOTESIS '!$E95,M$151&lt;='HIPOTESIS '!$F95),'HIPOTESIS '!$L95*'HIPOTESIS '!$D95/12,0)</f>
        <v>0</v>
      </c>
      <c r="N157" s="717">
        <f>IF(AND(N$151&gt;='HIPOTESIS '!$E95,N$151&lt;='HIPOTESIS '!$F95),'HIPOTESIS '!$L95*'HIPOTESIS '!$D95/12,0)</f>
        <v>0</v>
      </c>
      <c r="O157" s="718">
        <f>IF(AND(O$151&gt;='HIPOTESIS '!$E95,O$151&lt;='HIPOTESIS '!$F95),'HIPOTESIS '!$L95*'HIPOTESIS '!$D95/12,0)</f>
        <v>0</v>
      </c>
      <c r="P157" s="730">
        <f>IF(AND(P$151&gt;='HIPOTESIS '!$E95,P$151&lt;='HIPOTESIS '!$F95),'HIPOTESIS '!$L95*'HIPOTESIS '!$D95*(1+'HIPOTESIS '!$N$90)/12,0)</f>
        <v>0</v>
      </c>
      <c r="Q157" s="731">
        <f>IF(AND(Q$151&gt;='HIPOTESIS '!$E95,Q$151&lt;='HIPOTESIS '!$F95),'HIPOTESIS '!$L95*'HIPOTESIS '!$D95*(1+'HIPOTESIS '!$N$90)/12,0)</f>
        <v>0</v>
      </c>
      <c r="R157" s="731">
        <f>IF(AND(R$151&gt;='HIPOTESIS '!$E95,R$151&lt;='HIPOTESIS '!$F95),'HIPOTESIS '!$L95*'HIPOTESIS '!$D95*(1+'HIPOTESIS '!$N$90)/12,0)</f>
        <v>0</v>
      </c>
      <c r="S157" s="731">
        <f>IF(AND(S$151&gt;='HIPOTESIS '!$E95,S$151&lt;='HIPOTESIS '!$F95),'HIPOTESIS '!$L95*'HIPOTESIS '!$D95*(1+'HIPOTESIS '!$N$90)/12,0)</f>
        <v>0</v>
      </c>
      <c r="T157" s="731">
        <f>IF(AND(T$151&gt;='HIPOTESIS '!$E95,T$151&lt;='HIPOTESIS '!$F95),'HIPOTESIS '!$L95*'HIPOTESIS '!$D95*(1+'HIPOTESIS '!$N$90)/12,0)</f>
        <v>0</v>
      </c>
      <c r="U157" s="731">
        <f>IF(AND(U$151&gt;='HIPOTESIS '!$E95,U$151&lt;='HIPOTESIS '!$F95),'HIPOTESIS '!$L95*'HIPOTESIS '!$D95*(1+'HIPOTESIS '!$N$90)/12,0)</f>
        <v>0</v>
      </c>
      <c r="V157" s="731">
        <f>IF(AND(V$151&gt;='HIPOTESIS '!$E95,V$151&lt;='HIPOTESIS '!$F95),'HIPOTESIS '!$L95*'HIPOTESIS '!$D95*(1+'HIPOTESIS '!$N$90)/12,0)</f>
        <v>0</v>
      </c>
      <c r="W157" s="731">
        <f>IF(AND(W$151&gt;='HIPOTESIS '!$E95,W$151&lt;='HIPOTESIS '!$F95),'HIPOTESIS '!$L95*'HIPOTESIS '!$D95*(1+'HIPOTESIS '!$N$90)/12,0)</f>
        <v>0</v>
      </c>
      <c r="X157" s="731">
        <f>IF(AND(X$151&gt;='HIPOTESIS '!$E95,X$151&lt;='HIPOTESIS '!$F95),'HIPOTESIS '!$L95*'HIPOTESIS '!$D95*(1+'HIPOTESIS '!$N$90)/12,0)</f>
        <v>0</v>
      </c>
      <c r="Y157" s="731">
        <f>IF(AND(Y$151&gt;='HIPOTESIS '!$E95,Y$151&lt;='HIPOTESIS '!$F95),'HIPOTESIS '!$L95*'HIPOTESIS '!$D95*(1+'HIPOTESIS '!$N$90)/12,0)</f>
        <v>0</v>
      </c>
      <c r="Z157" s="731">
        <f>IF(AND(Z$151&gt;='HIPOTESIS '!$E95,Z$151&lt;='HIPOTESIS '!$F95),'HIPOTESIS '!$L95*'HIPOTESIS '!$D95*(1+'HIPOTESIS '!$N$90)/12,0)</f>
        <v>0</v>
      </c>
      <c r="AA157" s="731">
        <f>IF(AND(AA$151&gt;='HIPOTESIS '!$E95,AA$151&lt;='HIPOTESIS '!$F95),'HIPOTESIS '!$L95*'HIPOTESIS '!$D95*(1+'HIPOTESIS '!$N$90)/12,0)</f>
        <v>0</v>
      </c>
      <c r="AB157" s="716">
        <f>IF(AND(AB$151&gt;='HIPOTESIS '!$E95,AB$151&lt;='HIPOTESIS '!$F95),'HIPOTESIS '!$L95*'HIPOTESIS '!$D95*(1+'HIPOTESIS '!$N$90)*(1+'HIPOTESIS '!$N$95)/12,0)</f>
        <v>0</v>
      </c>
      <c r="AC157" s="720">
        <f>IF(AND(AC$151&gt;='HIPOTESIS '!$E95,AC$151&lt;='HIPOTESIS '!$F95),'HIPOTESIS '!$L95*'HIPOTESIS '!$D95*(1+'HIPOTESIS '!$N$90)*(1+'HIPOTESIS '!$N$95)/12,0)</f>
        <v>0</v>
      </c>
      <c r="AD157" s="720">
        <f>IF(AND(AD$151&gt;='HIPOTESIS '!$E95,AD$151&lt;='HIPOTESIS '!$F95),'HIPOTESIS '!$L95*'HIPOTESIS '!$D95*(1+'HIPOTESIS '!$N$90)*(1+'HIPOTESIS '!$N$95)/12,0)</f>
        <v>0</v>
      </c>
      <c r="AE157" s="720">
        <f>IF(AND(AE$151&gt;='HIPOTESIS '!$E95,AE$151&lt;='HIPOTESIS '!$F95),'HIPOTESIS '!$L95*'HIPOTESIS '!$D95*(1+'HIPOTESIS '!$N$90)*(1+'HIPOTESIS '!$N$95)/12,0)</f>
        <v>0</v>
      </c>
      <c r="AF157" s="720">
        <f>IF(AND(AF$151&gt;='HIPOTESIS '!$E95,AF$151&lt;='HIPOTESIS '!$F95),'HIPOTESIS '!$L95*'HIPOTESIS '!$D95*(1+'HIPOTESIS '!$N$90)*(1+'HIPOTESIS '!$N$95)/12,0)</f>
        <v>0</v>
      </c>
      <c r="AG157" s="720">
        <f>IF(AND(AG$151&gt;='HIPOTESIS '!$E95,AG$151&lt;='HIPOTESIS '!$F95),'HIPOTESIS '!$L95*'HIPOTESIS '!$D95*(1+'HIPOTESIS '!$N$90)*(1+'HIPOTESIS '!$N$95)/12,0)</f>
        <v>0</v>
      </c>
      <c r="AH157" s="720">
        <f>IF(AND(AH$151&gt;='HIPOTESIS '!$E95,AH$151&lt;='HIPOTESIS '!$F95),'HIPOTESIS '!$L95*'HIPOTESIS '!$D95*(1+'HIPOTESIS '!$N$90)*(1+'HIPOTESIS '!$N$95)/12,0)</f>
        <v>0</v>
      </c>
      <c r="AI157" s="720">
        <f>IF(AND(AI$151&gt;='HIPOTESIS '!$E95,AI$151&lt;='HIPOTESIS '!$F95),'HIPOTESIS '!$L95*'HIPOTESIS '!$D95*(1+'HIPOTESIS '!$N$90)*(1+'HIPOTESIS '!$N$95)/12,0)</f>
        <v>0</v>
      </c>
      <c r="AJ157" s="720">
        <f>IF(AND(AJ$151&gt;='HIPOTESIS '!$E95,AJ$151&lt;='HIPOTESIS '!$F95),'HIPOTESIS '!$L95*'HIPOTESIS '!$D95*(1+'HIPOTESIS '!$N$90)*(1+'HIPOTESIS '!$N$95)/12,0)</f>
        <v>0</v>
      </c>
      <c r="AK157" s="720">
        <f>IF(AND(AK$151&gt;='HIPOTESIS '!$E95,AK$151&lt;='HIPOTESIS '!$F95),'HIPOTESIS '!$L95*'HIPOTESIS '!$D95*(1+'HIPOTESIS '!$N$90)*(1+'HIPOTESIS '!$N$95)/12,0)</f>
        <v>0</v>
      </c>
      <c r="AL157" s="720">
        <f>IF(AND(AL$151&gt;='HIPOTESIS '!$E95,AL$151&lt;='HIPOTESIS '!$F95),'HIPOTESIS '!$L95*'HIPOTESIS '!$D95*(1+'HIPOTESIS '!$N$90)*(1+'HIPOTESIS '!$N$95)/12,0)</f>
        <v>0</v>
      </c>
      <c r="AM157" s="720">
        <f>IF(AND(AM$151&gt;='HIPOTESIS '!$E95,AM$151&lt;='HIPOTESIS '!$F95),'HIPOTESIS '!$L95*'HIPOTESIS '!$D95*(1+'HIPOTESIS '!$N$90)*(1+'HIPOTESIS '!$N$95)/12,0)</f>
        <v>0</v>
      </c>
      <c r="AN157" s="720">
        <f>IF(AND(AN$151&gt;='HIPOTESIS '!$E95,AN$151&lt;='HIPOTESIS '!$F95),'HIPOTESIS '!$L95*'HIPOTESIS '!$D95*(1+'HIPOTESIS '!$N$90)*(1+'HIPOTESIS '!$N$95)*(1+'HIPOTESIS '!$N$100)/12,0)</f>
        <v>0</v>
      </c>
      <c r="AO157" s="720">
        <f>IF(AND(AO$151&gt;='HIPOTESIS '!$E95,AO$151&lt;='HIPOTESIS '!$F95),'HIPOTESIS '!$L95*'HIPOTESIS '!$D95*(1+'HIPOTESIS '!$N$90)*(1+'HIPOTESIS '!$N$95)*(1+'HIPOTESIS '!$N$100)/12,0)</f>
        <v>0</v>
      </c>
      <c r="AP157" s="720">
        <f>IF(AND(AP$151&gt;='HIPOTESIS '!$E95,AP$151&lt;='HIPOTESIS '!$F95),'HIPOTESIS '!$L95*'HIPOTESIS '!$D95*(1+'HIPOTESIS '!$N$90)*(1+'HIPOTESIS '!$N$95)*(1+'HIPOTESIS '!$N$100)/12,0)</f>
        <v>0</v>
      </c>
      <c r="AQ157" s="720">
        <f>IF(AND(AQ$151&gt;='HIPOTESIS '!$E95,AQ$151&lt;='HIPOTESIS '!$F95),'HIPOTESIS '!$L95*'HIPOTESIS '!$D95*(1+'HIPOTESIS '!$N$90)*(1+'HIPOTESIS '!$N$95)*(1+'HIPOTESIS '!$N$100)/12,0)</f>
        <v>0</v>
      </c>
      <c r="AR157" s="720">
        <f>IF(AND(AR$151&gt;='HIPOTESIS '!$E95,AR$151&lt;='HIPOTESIS '!$F95),'HIPOTESIS '!$L95*'HIPOTESIS '!$D95*(1+'HIPOTESIS '!$N$90)*(1+'HIPOTESIS '!$N$95)*(1+'HIPOTESIS '!$N$100)/12,0)</f>
        <v>0</v>
      </c>
      <c r="AS157" s="720">
        <f>IF(AND(AS$151&gt;='HIPOTESIS '!$E95,AS$151&lt;='HIPOTESIS '!$F95),'HIPOTESIS '!$L95*'HIPOTESIS '!$D95*(1+'HIPOTESIS '!$N$90)*(1+'HIPOTESIS '!$N$95)*(1+'HIPOTESIS '!$N$100)/12,0)</f>
        <v>0</v>
      </c>
      <c r="AT157" s="720">
        <f>IF(AND(AT$151&gt;='HIPOTESIS '!$E95,AT$151&lt;='HIPOTESIS '!$F95),'HIPOTESIS '!$L95*'HIPOTESIS '!$D95*(1+'HIPOTESIS '!$N$90)*(1+'HIPOTESIS '!$N$95)*(1+'HIPOTESIS '!$N$100)/12,0)</f>
        <v>0</v>
      </c>
      <c r="AU157" s="720">
        <f>IF(AND(AU$151&gt;='HIPOTESIS '!$E95,AU$151&lt;='HIPOTESIS '!$F95),'HIPOTESIS '!$L95*'HIPOTESIS '!$D95*(1+'HIPOTESIS '!$N$90)*(1+'HIPOTESIS '!$N$95)*(1+'HIPOTESIS '!$N$100)/12,0)</f>
        <v>0</v>
      </c>
      <c r="AV157" s="720">
        <f>IF(AND(AV$151&gt;='HIPOTESIS '!$E95,AV$151&lt;='HIPOTESIS '!$F95),'HIPOTESIS '!$L95*'HIPOTESIS '!$D95*(1+'HIPOTESIS '!$N$90)*(1+'HIPOTESIS '!$N$95)*(1+'HIPOTESIS '!$N$100)/12,0)</f>
        <v>0</v>
      </c>
      <c r="AW157" s="720">
        <f>IF(AND(AW$151&gt;='HIPOTESIS '!$E95,AW$151&lt;='HIPOTESIS '!$F95),'HIPOTESIS '!$L95*'HIPOTESIS '!$D95*(1+'HIPOTESIS '!$N$90)*(1+'HIPOTESIS '!$N$95)*(1+'HIPOTESIS '!$N$100)/12,0)</f>
        <v>0</v>
      </c>
      <c r="AX157" s="720">
        <f>IF(AND(AX$151&gt;='HIPOTESIS '!$E95,AX$151&lt;='HIPOTESIS '!$F95),'HIPOTESIS '!$L95*'HIPOTESIS '!$D95*(1+'HIPOTESIS '!$N$90)*(1+'HIPOTESIS '!$N$95)*(1+'HIPOTESIS '!$N$100)/12,0)</f>
        <v>0</v>
      </c>
      <c r="AY157" s="720">
        <f>IF(AND(AY$151&gt;='HIPOTESIS '!$E95,AY$151&lt;='HIPOTESIS '!$F95),'HIPOTESIS '!$L95*'HIPOTESIS '!$D95*(1+'HIPOTESIS '!$N$90)*(1+'HIPOTESIS '!$N$95)*(1+'HIPOTESIS '!$N$100)/12,0)</f>
        <v>0</v>
      </c>
      <c r="AZ157" s="720">
        <f>IF(AND(AZ$151&gt;='HIPOTESIS '!$E95,AZ$151&lt;='HIPOTESIS '!$F95),'HIPOTESIS '!$L95*'HIPOTESIS '!$D95*(1+'HIPOTESIS '!$N$90)*(1+'HIPOTESIS '!$N$95)*(1+'HIPOTESIS '!$N$100)^2/12,0)</f>
        <v>0</v>
      </c>
      <c r="BA157" s="720">
        <f>IF(AND(BA$151&gt;='HIPOTESIS '!$E95,BA$151&lt;='HIPOTESIS '!$F95),'HIPOTESIS '!$L95*'HIPOTESIS '!$D95*(1+'HIPOTESIS '!$N$90)*(1+'HIPOTESIS '!$N$95)*(1+'HIPOTESIS '!$N$100)^2/12,0)</f>
        <v>0</v>
      </c>
      <c r="BB157" s="720">
        <f>IF(AND(BB$151&gt;='HIPOTESIS '!$E95,BB$151&lt;='HIPOTESIS '!$F95),'HIPOTESIS '!$L95*'HIPOTESIS '!$D95*(1+'HIPOTESIS '!$N$90)*(1+'HIPOTESIS '!$N$95)*(1+'HIPOTESIS '!$N$100)^2/12,0)</f>
        <v>0</v>
      </c>
      <c r="BC157" s="720">
        <f>IF(AND(BC$151&gt;='HIPOTESIS '!$E95,BC$151&lt;='HIPOTESIS '!$F95),'HIPOTESIS '!$L95*'HIPOTESIS '!$D95*(1+'HIPOTESIS '!$N$90)*(1+'HIPOTESIS '!$N$95)*(1+'HIPOTESIS '!$N$100)^2/12,0)</f>
        <v>0</v>
      </c>
      <c r="BD157" s="720">
        <f>IF(AND(BD$151&gt;='HIPOTESIS '!$E95,BD$151&lt;='HIPOTESIS '!$F95),'HIPOTESIS '!$L95*'HIPOTESIS '!$D95*(1+'HIPOTESIS '!$N$90)*(1+'HIPOTESIS '!$N$95)*(1+'HIPOTESIS '!$N$100)^2/12,0)</f>
        <v>0</v>
      </c>
      <c r="BE157" s="720">
        <f>IF(AND(BE$151&gt;='HIPOTESIS '!$E95,BE$151&lt;='HIPOTESIS '!$F95),'HIPOTESIS '!$L95*'HIPOTESIS '!$D95*(1+'HIPOTESIS '!$N$90)*(1+'HIPOTESIS '!$N$95)*(1+'HIPOTESIS '!$N$100)^2/12,0)</f>
        <v>0</v>
      </c>
      <c r="BF157" s="720">
        <f>IF(AND(BF$151&gt;='HIPOTESIS '!$E95,BF$151&lt;='HIPOTESIS '!$F95),'HIPOTESIS '!$L95*'HIPOTESIS '!$D95*(1+'HIPOTESIS '!$N$90)*(1+'HIPOTESIS '!$N$95)*(1+'HIPOTESIS '!$N$100)^2/12,0)</f>
        <v>0</v>
      </c>
      <c r="BG157" s="720">
        <f>IF(AND(BG$151&gt;='HIPOTESIS '!$E95,BG$151&lt;='HIPOTESIS '!$F95),'HIPOTESIS '!$L95*'HIPOTESIS '!$D95*(1+'HIPOTESIS '!$N$90)*(1+'HIPOTESIS '!$N$95)*(1+'HIPOTESIS '!$N$100)^2/12,0)</f>
        <v>0</v>
      </c>
      <c r="BH157" s="720">
        <f>IF(AND(BH$151&gt;='HIPOTESIS '!$E95,BH$151&lt;='HIPOTESIS '!$F95),'HIPOTESIS '!$L95*'HIPOTESIS '!$D95*(1+'HIPOTESIS '!$N$90)*(1+'HIPOTESIS '!$N$95)*(1+'HIPOTESIS '!$N$100)^2/12,0)</f>
        <v>0</v>
      </c>
      <c r="BI157" s="720">
        <f>IF(AND(BI$151&gt;='HIPOTESIS '!$E95,BI$151&lt;='HIPOTESIS '!$F95),'HIPOTESIS '!$L95*'HIPOTESIS '!$D95*(1+'HIPOTESIS '!$N$90)*(1+'HIPOTESIS '!$N$95)*(1+'HIPOTESIS '!$N$100)^2/12,0)</f>
        <v>0</v>
      </c>
      <c r="BJ157" s="720">
        <f>IF(AND(BJ$151&gt;='HIPOTESIS '!$E95,BJ$151&lt;='HIPOTESIS '!$F95),'HIPOTESIS '!$L95*'HIPOTESIS '!$D95*(1+'HIPOTESIS '!$N$90)*(1+'HIPOTESIS '!$N$95)*(1+'HIPOTESIS '!$N$100)^2/12,0)</f>
        <v>0</v>
      </c>
      <c r="BK157" s="721">
        <f>IF(AND(BK$151&gt;='HIPOTESIS '!$E95,BK$151&lt;='HIPOTESIS '!$F95),'HIPOTESIS '!$L95*'HIPOTESIS '!$D95*(1+'HIPOTESIS '!$N$90)*(1+'HIPOTESIS '!$N$95)*(1+'HIPOTESIS '!$N$100)^2/12,0)</f>
        <v>0</v>
      </c>
      <c r="BL157" s="138"/>
      <c r="BM157" s="138"/>
      <c r="BN157" s="138"/>
      <c r="BO157" s="138"/>
      <c r="BP157" s="138"/>
      <c r="BQ157" s="138"/>
      <c r="BR157" s="138"/>
      <c r="BS157" s="138"/>
      <c r="BT157" s="138"/>
      <c r="BU157" s="138"/>
      <c r="BV157" s="138"/>
      <c r="BW157" s="138"/>
      <c r="BX157" s="138"/>
      <c r="BY157" s="138"/>
      <c r="BZ157" s="138"/>
      <c r="CA157" s="138"/>
      <c r="CB157" s="138"/>
      <c r="CC157" s="138"/>
      <c r="CD157" s="138"/>
      <c r="CE157" s="138"/>
      <c r="CF157" s="138"/>
      <c r="CG157" s="138"/>
      <c r="CH157" s="138"/>
      <c r="CI157" s="138"/>
      <c r="CJ157" s="138"/>
      <c r="CK157" s="138"/>
      <c r="CL157" s="138"/>
      <c r="CM157" s="138"/>
      <c r="CN157" s="138"/>
      <c r="CO157" s="138"/>
      <c r="CP157" s="138"/>
      <c r="CQ157" s="138"/>
      <c r="CR157" s="138"/>
      <c r="CS157" s="138"/>
    </row>
    <row r="158" spans="1:97" s="2" customFormat="1" ht="17.100000000000001" customHeight="1" x14ac:dyDescent="0.25">
      <c r="A158" s="138"/>
      <c r="B158" s="536" t="s">
        <v>409</v>
      </c>
      <c r="C158" s="722">
        <f>IF(AND(C$151&gt;='HIPOTESIS '!$E96,C$151&lt;='HIPOTESIS '!$F96),'HIPOTESIS '!$L96*'HIPOTESIS '!$D96/12,0)</f>
        <v>0</v>
      </c>
      <c r="D158" s="497">
        <f>IF(AND(D$151&gt;='HIPOTESIS '!$E96,D$151&lt;='HIPOTESIS '!$F96),'HIPOTESIS '!$L96*'HIPOTESIS '!$D96/12,0)</f>
        <v>0</v>
      </c>
      <c r="E158" s="497">
        <f>IF(AND(E$151&gt;='HIPOTESIS '!$E96,E$151&lt;='HIPOTESIS '!$F96),'HIPOTESIS '!$L96*'HIPOTESIS '!$D96/12,0)</f>
        <v>0</v>
      </c>
      <c r="F158" s="497">
        <f>IF(AND(F$151&gt;='HIPOTESIS '!$E96,F$151&lt;='HIPOTESIS '!$F96),'HIPOTESIS '!$L96*'HIPOTESIS '!$D96/12,0)</f>
        <v>0</v>
      </c>
      <c r="G158" s="497">
        <f>IF(AND(G$151&gt;='HIPOTESIS '!$E96,G$151&lt;='HIPOTESIS '!$F96),'HIPOTESIS '!$L96*'HIPOTESIS '!$D96/12,0)</f>
        <v>0</v>
      </c>
      <c r="H158" s="497">
        <f>IF(AND(H$151&gt;='HIPOTESIS '!$E96,H$151&lt;='HIPOTESIS '!$F96),'HIPOTESIS '!$L96*'HIPOTESIS '!$D96/12,0)</f>
        <v>0</v>
      </c>
      <c r="I158" s="497">
        <f>IF(AND(I$151&gt;='HIPOTESIS '!$E96,I$151&lt;='HIPOTESIS '!$F96),'HIPOTESIS '!$L96*'HIPOTESIS '!$D96/12,0)</f>
        <v>0</v>
      </c>
      <c r="J158" s="497">
        <f>IF(AND(J$151&gt;='HIPOTESIS '!$E96,J$151&lt;='HIPOTESIS '!$F96),'HIPOTESIS '!$L96*'HIPOTESIS '!$D96/12,0)</f>
        <v>0</v>
      </c>
      <c r="K158" s="497">
        <f>IF(AND(K$151&gt;='HIPOTESIS '!$E96,K$151&lt;='HIPOTESIS '!$F96),'HIPOTESIS '!$L96*'HIPOTESIS '!$D96/12,0)</f>
        <v>0</v>
      </c>
      <c r="L158" s="497">
        <f>IF(AND(L$151&gt;='HIPOTESIS '!$E96,L$151&lt;='HIPOTESIS '!$F96),'HIPOTESIS '!$L96*'HIPOTESIS '!$D96/12,0)</f>
        <v>0</v>
      </c>
      <c r="M158" s="497">
        <f>IF(AND(M$151&gt;='HIPOTESIS '!$E96,M$151&lt;='HIPOTESIS '!$F96),'HIPOTESIS '!$L96*'HIPOTESIS '!$D96/12,0)</f>
        <v>0</v>
      </c>
      <c r="N158" s="497">
        <f>IF(AND(N$151&gt;='HIPOTESIS '!$E96,N$151&lt;='HIPOTESIS '!$F96),'HIPOTESIS '!$L96*'HIPOTESIS '!$D96/12,0)</f>
        <v>0</v>
      </c>
      <c r="O158" s="723">
        <f>IF(AND(O$151&gt;='HIPOTESIS '!$E96,O$151&lt;='HIPOTESIS '!$F96),'HIPOTESIS '!$L96*'HIPOTESIS '!$D96/12,0)</f>
        <v>0</v>
      </c>
      <c r="P158" s="497">
        <f>IF(AND(P$151&gt;='HIPOTESIS '!$E96,P$151&lt;='HIPOTESIS '!$F96),'HIPOTESIS '!$L96*'HIPOTESIS '!$D96*(1+'HIPOTESIS '!$N$90)/12,0)</f>
        <v>0</v>
      </c>
      <c r="Q158" s="719">
        <f>IF(AND(Q$151&gt;='HIPOTESIS '!$E96,Q$151&lt;='HIPOTESIS '!$F96),'HIPOTESIS '!$L96*'HIPOTESIS '!$D96*(1+'HIPOTESIS '!$N$90)/12,0)</f>
        <v>0</v>
      </c>
      <c r="R158" s="719">
        <f>IF(AND(R$151&gt;='HIPOTESIS '!$E96,R$151&lt;='HIPOTESIS '!$F96),'HIPOTESIS '!$L96*'HIPOTESIS '!$D96*(1+'HIPOTESIS '!$N$90)/12,0)</f>
        <v>0</v>
      </c>
      <c r="S158" s="719">
        <f>IF(AND(S$151&gt;='HIPOTESIS '!$E96,S$151&lt;='HIPOTESIS '!$F96),'HIPOTESIS '!$L96*'HIPOTESIS '!$D96*(1+'HIPOTESIS '!$N$90)/12,0)</f>
        <v>0</v>
      </c>
      <c r="T158" s="719">
        <f>IF(AND(T$151&gt;='HIPOTESIS '!$E96,T$151&lt;='HIPOTESIS '!$F96),'HIPOTESIS '!$L96*'HIPOTESIS '!$D96*(1+'HIPOTESIS '!$N$90)/12,0)</f>
        <v>0</v>
      </c>
      <c r="U158" s="719">
        <f>IF(AND(U$151&gt;='HIPOTESIS '!$E96,U$151&lt;='HIPOTESIS '!$F96),'HIPOTESIS '!$L96*'HIPOTESIS '!$D96*(1+'HIPOTESIS '!$N$90)/12,0)</f>
        <v>0</v>
      </c>
      <c r="V158" s="719">
        <f>IF(AND(V$151&gt;='HIPOTESIS '!$E96,V$151&lt;='HIPOTESIS '!$F96),'HIPOTESIS '!$L96*'HIPOTESIS '!$D96*(1+'HIPOTESIS '!$N$90)/12,0)</f>
        <v>0</v>
      </c>
      <c r="W158" s="719">
        <f>IF(AND(W$151&gt;='HIPOTESIS '!$E96,W$151&lt;='HIPOTESIS '!$F96),'HIPOTESIS '!$L96*'HIPOTESIS '!$D96*(1+'HIPOTESIS '!$N$90)/12,0)</f>
        <v>0</v>
      </c>
      <c r="X158" s="719">
        <f>IF(AND(X$151&gt;='HIPOTESIS '!$E96,X$151&lt;='HIPOTESIS '!$F96),'HIPOTESIS '!$L96*'HIPOTESIS '!$D96*(1+'HIPOTESIS '!$N$90)/12,0)</f>
        <v>0</v>
      </c>
      <c r="Y158" s="719">
        <f>IF(AND(Y$151&gt;='HIPOTESIS '!$E96,Y$151&lt;='HIPOTESIS '!$F96),'HIPOTESIS '!$L96*'HIPOTESIS '!$D96*(1+'HIPOTESIS '!$N$90)/12,0)</f>
        <v>0</v>
      </c>
      <c r="Z158" s="719">
        <f>IF(AND(Z$151&gt;='HIPOTESIS '!$E96,Z$151&lt;='HIPOTESIS '!$F96),'HIPOTESIS '!$L96*'HIPOTESIS '!$D96*(1+'HIPOTESIS '!$N$90)/12,0)</f>
        <v>0</v>
      </c>
      <c r="AA158" s="719">
        <f>IF(AND(AA$151&gt;='HIPOTESIS '!$E96,AA$151&lt;='HIPOTESIS '!$F96),'HIPOTESIS '!$L96*'HIPOTESIS '!$D96*(1+'HIPOTESIS '!$N$90)/12,0)</f>
        <v>0</v>
      </c>
      <c r="AB158" s="722">
        <f>IF(AND(AB$151&gt;='HIPOTESIS '!$E96,AB$151&lt;='HIPOTESIS '!$F96),'HIPOTESIS '!$L96*'HIPOTESIS '!$D96*(1+'HIPOTESIS '!$N$90)*(1+'HIPOTESIS '!$N$95)/12,0)</f>
        <v>0</v>
      </c>
      <c r="AC158" s="719">
        <f>IF(AND(AC$151&gt;='HIPOTESIS '!$E96,AC$151&lt;='HIPOTESIS '!$F96),'HIPOTESIS '!$L96*'HIPOTESIS '!$D96*(1+'HIPOTESIS '!$N$90)*(1+'HIPOTESIS '!$N$95)/12,0)</f>
        <v>0</v>
      </c>
      <c r="AD158" s="719">
        <f>IF(AND(AD$151&gt;='HIPOTESIS '!$E96,AD$151&lt;='HIPOTESIS '!$F96),'HIPOTESIS '!$L96*'HIPOTESIS '!$D96*(1+'HIPOTESIS '!$N$90)*(1+'HIPOTESIS '!$N$95)/12,0)</f>
        <v>0</v>
      </c>
      <c r="AE158" s="719">
        <f>IF(AND(AE$151&gt;='HIPOTESIS '!$E96,AE$151&lt;='HIPOTESIS '!$F96),'HIPOTESIS '!$L96*'HIPOTESIS '!$D96*(1+'HIPOTESIS '!$N$90)*(1+'HIPOTESIS '!$N$95)/12,0)</f>
        <v>0</v>
      </c>
      <c r="AF158" s="719">
        <f>IF(AND(AF$151&gt;='HIPOTESIS '!$E96,AF$151&lt;='HIPOTESIS '!$F96),'HIPOTESIS '!$L96*'HIPOTESIS '!$D96*(1+'HIPOTESIS '!$N$90)*(1+'HIPOTESIS '!$N$95)/12,0)</f>
        <v>0</v>
      </c>
      <c r="AG158" s="719">
        <f>IF(AND(AG$151&gt;='HIPOTESIS '!$E96,AG$151&lt;='HIPOTESIS '!$F96),'HIPOTESIS '!$L96*'HIPOTESIS '!$D96*(1+'HIPOTESIS '!$N$90)*(1+'HIPOTESIS '!$N$95)/12,0)</f>
        <v>0</v>
      </c>
      <c r="AH158" s="719">
        <f>IF(AND(AH$151&gt;='HIPOTESIS '!$E96,AH$151&lt;='HIPOTESIS '!$F96),'HIPOTESIS '!$L96*'HIPOTESIS '!$D96*(1+'HIPOTESIS '!$N$90)*(1+'HIPOTESIS '!$N$95)/12,0)</f>
        <v>0</v>
      </c>
      <c r="AI158" s="719">
        <f>IF(AND(AI$151&gt;='HIPOTESIS '!$E96,AI$151&lt;='HIPOTESIS '!$F96),'HIPOTESIS '!$L96*'HIPOTESIS '!$D96*(1+'HIPOTESIS '!$N$90)*(1+'HIPOTESIS '!$N$95)/12,0)</f>
        <v>0</v>
      </c>
      <c r="AJ158" s="719">
        <f>IF(AND(AJ$151&gt;='HIPOTESIS '!$E96,AJ$151&lt;='HIPOTESIS '!$F96),'HIPOTESIS '!$L96*'HIPOTESIS '!$D96*(1+'HIPOTESIS '!$N$90)*(1+'HIPOTESIS '!$N$95)/12,0)</f>
        <v>0</v>
      </c>
      <c r="AK158" s="719">
        <f>IF(AND(AK$151&gt;='HIPOTESIS '!$E96,AK$151&lt;='HIPOTESIS '!$F96),'HIPOTESIS '!$L96*'HIPOTESIS '!$D96*(1+'HIPOTESIS '!$N$90)*(1+'HIPOTESIS '!$N$95)/12,0)</f>
        <v>0</v>
      </c>
      <c r="AL158" s="719">
        <f>IF(AND(AL$151&gt;='HIPOTESIS '!$E96,AL$151&lt;='HIPOTESIS '!$F96),'HIPOTESIS '!$L96*'HIPOTESIS '!$D96*(1+'HIPOTESIS '!$N$90)*(1+'HIPOTESIS '!$N$95)/12,0)</f>
        <v>0</v>
      </c>
      <c r="AM158" s="719">
        <f>IF(AND(AM$151&gt;='HIPOTESIS '!$E96,AM$151&lt;='HIPOTESIS '!$F96),'HIPOTESIS '!$L96*'HIPOTESIS '!$D96*(1+'HIPOTESIS '!$N$90)*(1+'HIPOTESIS '!$N$95)/12,0)</f>
        <v>0</v>
      </c>
      <c r="AN158" s="719">
        <f>IF(AND(AN$151&gt;='HIPOTESIS '!$E96,AN$151&lt;='HIPOTESIS '!$F96),'HIPOTESIS '!$L96*'HIPOTESIS '!$D96*(1+'HIPOTESIS '!$N$90)*(1+'HIPOTESIS '!$N$95)*(1+'HIPOTESIS '!$N$100)/12,0)</f>
        <v>0</v>
      </c>
      <c r="AO158" s="719">
        <f>IF(AND(AO$151&gt;='HIPOTESIS '!$E96,AO$151&lt;='HIPOTESIS '!$F96),'HIPOTESIS '!$L96*'HIPOTESIS '!$D96*(1+'HIPOTESIS '!$N$90)*(1+'HIPOTESIS '!$N$95)*(1+'HIPOTESIS '!$N$100)/12,0)</f>
        <v>0</v>
      </c>
      <c r="AP158" s="719">
        <f>IF(AND(AP$151&gt;='HIPOTESIS '!$E96,AP$151&lt;='HIPOTESIS '!$F96),'HIPOTESIS '!$L96*'HIPOTESIS '!$D96*(1+'HIPOTESIS '!$N$90)*(1+'HIPOTESIS '!$N$95)*(1+'HIPOTESIS '!$N$100)/12,0)</f>
        <v>0</v>
      </c>
      <c r="AQ158" s="719">
        <f>IF(AND(AQ$151&gt;='HIPOTESIS '!$E96,AQ$151&lt;='HIPOTESIS '!$F96),'HIPOTESIS '!$L96*'HIPOTESIS '!$D96*(1+'HIPOTESIS '!$N$90)*(1+'HIPOTESIS '!$N$95)*(1+'HIPOTESIS '!$N$100)/12,0)</f>
        <v>0</v>
      </c>
      <c r="AR158" s="719">
        <f>IF(AND(AR$151&gt;='HIPOTESIS '!$E96,AR$151&lt;='HIPOTESIS '!$F96),'HIPOTESIS '!$L96*'HIPOTESIS '!$D96*(1+'HIPOTESIS '!$N$90)*(1+'HIPOTESIS '!$N$95)*(1+'HIPOTESIS '!$N$100)/12,0)</f>
        <v>0</v>
      </c>
      <c r="AS158" s="719">
        <f>IF(AND(AS$151&gt;='HIPOTESIS '!$E96,AS$151&lt;='HIPOTESIS '!$F96),'HIPOTESIS '!$L96*'HIPOTESIS '!$D96*(1+'HIPOTESIS '!$N$90)*(1+'HIPOTESIS '!$N$95)*(1+'HIPOTESIS '!$N$100)/12,0)</f>
        <v>0</v>
      </c>
      <c r="AT158" s="719">
        <f>IF(AND(AT$151&gt;='HIPOTESIS '!$E96,AT$151&lt;='HIPOTESIS '!$F96),'HIPOTESIS '!$L96*'HIPOTESIS '!$D96*(1+'HIPOTESIS '!$N$90)*(1+'HIPOTESIS '!$N$95)*(1+'HIPOTESIS '!$N$100)/12,0)</f>
        <v>0</v>
      </c>
      <c r="AU158" s="719">
        <f>IF(AND(AU$151&gt;='HIPOTESIS '!$E96,AU$151&lt;='HIPOTESIS '!$F96),'HIPOTESIS '!$L96*'HIPOTESIS '!$D96*(1+'HIPOTESIS '!$N$90)*(1+'HIPOTESIS '!$N$95)*(1+'HIPOTESIS '!$N$100)/12,0)</f>
        <v>0</v>
      </c>
      <c r="AV158" s="719">
        <f>IF(AND(AV$151&gt;='HIPOTESIS '!$E96,AV$151&lt;='HIPOTESIS '!$F96),'HIPOTESIS '!$L96*'HIPOTESIS '!$D96*(1+'HIPOTESIS '!$N$90)*(1+'HIPOTESIS '!$N$95)*(1+'HIPOTESIS '!$N$100)/12,0)</f>
        <v>0</v>
      </c>
      <c r="AW158" s="719">
        <f>IF(AND(AW$151&gt;='HIPOTESIS '!$E96,AW$151&lt;='HIPOTESIS '!$F96),'HIPOTESIS '!$L96*'HIPOTESIS '!$D96*(1+'HIPOTESIS '!$N$90)*(1+'HIPOTESIS '!$N$95)*(1+'HIPOTESIS '!$N$100)/12,0)</f>
        <v>0</v>
      </c>
      <c r="AX158" s="719">
        <f>IF(AND(AX$151&gt;='HIPOTESIS '!$E96,AX$151&lt;='HIPOTESIS '!$F96),'HIPOTESIS '!$L96*'HIPOTESIS '!$D96*(1+'HIPOTESIS '!$N$90)*(1+'HIPOTESIS '!$N$95)*(1+'HIPOTESIS '!$N$100)/12,0)</f>
        <v>0</v>
      </c>
      <c r="AY158" s="719">
        <f>IF(AND(AY$151&gt;='HIPOTESIS '!$E96,AY$151&lt;='HIPOTESIS '!$F96),'HIPOTESIS '!$L96*'HIPOTESIS '!$D96*(1+'HIPOTESIS '!$N$90)*(1+'HIPOTESIS '!$N$95)*(1+'HIPOTESIS '!$N$100)/12,0)</f>
        <v>0</v>
      </c>
      <c r="AZ158" s="719">
        <f>IF(AND(AZ$151&gt;='HIPOTESIS '!$E96,AZ$151&lt;='HIPOTESIS '!$F96),'HIPOTESIS '!$L96*'HIPOTESIS '!$D96*(1+'HIPOTESIS '!$N$90)*(1+'HIPOTESIS '!$N$95)*(1+'HIPOTESIS '!$N$100)^2/12,0)</f>
        <v>0</v>
      </c>
      <c r="BA158" s="719">
        <f>IF(AND(BA$151&gt;='HIPOTESIS '!$E96,BA$151&lt;='HIPOTESIS '!$F96),'HIPOTESIS '!$L96*'HIPOTESIS '!$D96*(1+'HIPOTESIS '!$N$90)*(1+'HIPOTESIS '!$N$95)*(1+'HIPOTESIS '!$N$100)^2/12,0)</f>
        <v>0</v>
      </c>
      <c r="BB158" s="719">
        <f>IF(AND(BB$151&gt;='HIPOTESIS '!$E96,BB$151&lt;='HIPOTESIS '!$F96),'HIPOTESIS '!$L96*'HIPOTESIS '!$D96*(1+'HIPOTESIS '!$N$90)*(1+'HIPOTESIS '!$N$95)*(1+'HIPOTESIS '!$N$100)^2/12,0)</f>
        <v>0</v>
      </c>
      <c r="BC158" s="719">
        <f>IF(AND(BC$151&gt;='HIPOTESIS '!$E96,BC$151&lt;='HIPOTESIS '!$F96),'HIPOTESIS '!$L96*'HIPOTESIS '!$D96*(1+'HIPOTESIS '!$N$90)*(1+'HIPOTESIS '!$N$95)*(1+'HIPOTESIS '!$N$100)^2/12,0)</f>
        <v>0</v>
      </c>
      <c r="BD158" s="719">
        <f>IF(AND(BD$151&gt;='HIPOTESIS '!$E96,BD$151&lt;='HIPOTESIS '!$F96),'HIPOTESIS '!$L96*'HIPOTESIS '!$D96*(1+'HIPOTESIS '!$N$90)*(1+'HIPOTESIS '!$N$95)*(1+'HIPOTESIS '!$N$100)^2/12,0)</f>
        <v>0</v>
      </c>
      <c r="BE158" s="719">
        <f>IF(AND(BE$151&gt;='HIPOTESIS '!$E96,BE$151&lt;='HIPOTESIS '!$F96),'HIPOTESIS '!$L96*'HIPOTESIS '!$D96*(1+'HIPOTESIS '!$N$90)*(1+'HIPOTESIS '!$N$95)*(1+'HIPOTESIS '!$N$100)^2/12,0)</f>
        <v>0</v>
      </c>
      <c r="BF158" s="719">
        <f>IF(AND(BF$151&gt;='HIPOTESIS '!$E96,BF$151&lt;='HIPOTESIS '!$F96),'HIPOTESIS '!$L96*'HIPOTESIS '!$D96*(1+'HIPOTESIS '!$N$90)*(1+'HIPOTESIS '!$N$95)*(1+'HIPOTESIS '!$N$100)^2/12,0)</f>
        <v>0</v>
      </c>
      <c r="BG158" s="719">
        <f>IF(AND(BG$151&gt;='HIPOTESIS '!$E96,BG$151&lt;='HIPOTESIS '!$F96),'HIPOTESIS '!$L96*'HIPOTESIS '!$D96*(1+'HIPOTESIS '!$N$90)*(1+'HIPOTESIS '!$N$95)*(1+'HIPOTESIS '!$N$100)^2/12,0)</f>
        <v>0</v>
      </c>
      <c r="BH158" s="719">
        <f>IF(AND(BH$151&gt;='HIPOTESIS '!$E96,BH$151&lt;='HIPOTESIS '!$F96),'HIPOTESIS '!$L96*'HIPOTESIS '!$D96*(1+'HIPOTESIS '!$N$90)*(1+'HIPOTESIS '!$N$95)*(1+'HIPOTESIS '!$N$100)^2/12,0)</f>
        <v>0</v>
      </c>
      <c r="BI158" s="719">
        <f>IF(AND(BI$151&gt;='HIPOTESIS '!$E96,BI$151&lt;='HIPOTESIS '!$F96),'HIPOTESIS '!$L96*'HIPOTESIS '!$D96*(1+'HIPOTESIS '!$N$90)*(1+'HIPOTESIS '!$N$95)*(1+'HIPOTESIS '!$N$100)^2/12,0)</f>
        <v>0</v>
      </c>
      <c r="BJ158" s="719">
        <f>IF(AND(BJ$151&gt;='HIPOTESIS '!$E96,BJ$151&lt;='HIPOTESIS '!$F96),'HIPOTESIS '!$L96*'HIPOTESIS '!$D96*(1+'HIPOTESIS '!$N$90)*(1+'HIPOTESIS '!$N$95)*(1+'HIPOTESIS '!$N$100)^2/12,0)</f>
        <v>0</v>
      </c>
      <c r="BK158" s="724">
        <f>IF(AND(BK$151&gt;='HIPOTESIS '!$E96,BK$151&lt;='HIPOTESIS '!$F96),'HIPOTESIS '!$L96*'HIPOTESIS '!$D96*(1+'HIPOTESIS '!$N$90)*(1+'HIPOTESIS '!$N$95)*(1+'HIPOTESIS '!$N$100)^2/12,0)</f>
        <v>0</v>
      </c>
      <c r="BL158" s="138"/>
      <c r="BM158" s="138"/>
      <c r="BN158" s="138"/>
      <c r="BO158" s="138"/>
      <c r="BP158" s="138"/>
      <c r="BQ158" s="138"/>
      <c r="BR158" s="138"/>
      <c r="BS158" s="138"/>
      <c r="BT158" s="138"/>
      <c r="BU158" s="138"/>
      <c r="BV158" s="138"/>
      <c r="BW158" s="138"/>
      <c r="BX158" s="138"/>
      <c r="BY158" s="138"/>
      <c r="BZ158" s="138"/>
      <c r="CA158" s="138"/>
      <c r="CB158" s="138"/>
      <c r="CC158" s="138"/>
      <c r="CD158" s="138"/>
      <c r="CE158" s="138"/>
      <c r="CF158" s="138"/>
      <c r="CG158" s="138"/>
      <c r="CH158" s="138"/>
      <c r="CI158" s="138"/>
      <c r="CJ158" s="138"/>
      <c r="CK158" s="138"/>
      <c r="CL158" s="138"/>
      <c r="CM158" s="138"/>
      <c r="CN158" s="138"/>
      <c r="CO158" s="138"/>
      <c r="CP158" s="138"/>
      <c r="CQ158" s="138"/>
      <c r="CR158" s="138"/>
      <c r="CS158" s="138"/>
    </row>
    <row r="159" spans="1:97" s="2" customFormat="1" ht="17.100000000000001" customHeight="1" x14ac:dyDescent="0.25">
      <c r="A159" s="138"/>
      <c r="B159" s="536" t="s">
        <v>410</v>
      </c>
      <c r="C159" s="722">
        <f>IF(AND(C$151&gt;='HIPOTESIS '!$E97,C$151&lt;='HIPOTESIS '!$F97),'HIPOTESIS '!$L97*'HIPOTESIS '!$D97/12,0)</f>
        <v>0</v>
      </c>
      <c r="D159" s="497">
        <f>IF(AND(D$151&gt;='HIPOTESIS '!$E97,D$151&lt;='HIPOTESIS '!$F97),'HIPOTESIS '!$L97*'HIPOTESIS '!$D97/12,0)</f>
        <v>0</v>
      </c>
      <c r="E159" s="497">
        <f>IF(AND(E$151&gt;='HIPOTESIS '!$E97,E$151&lt;='HIPOTESIS '!$F97),'HIPOTESIS '!$L97*'HIPOTESIS '!$D97/12,0)</f>
        <v>0</v>
      </c>
      <c r="F159" s="497">
        <f>IF(AND(F$151&gt;='HIPOTESIS '!$E97,F$151&lt;='HIPOTESIS '!$F97),'HIPOTESIS '!$L97*'HIPOTESIS '!$D97/12,0)</f>
        <v>0</v>
      </c>
      <c r="G159" s="497">
        <f>IF(AND(G$151&gt;='HIPOTESIS '!$E97,G$151&lt;='HIPOTESIS '!$F97),'HIPOTESIS '!$L97*'HIPOTESIS '!$D97/12,0)</f>
        <v>0</v>
      </c>
      <c r="H159" s="497">
        <f>IF(AND(H$151&gt;='HIPOTESIS '!$E97,H$151&lt;='HIPOTESIS '!$F97),'HIPOTESIS '!$L97*'HIPOTESIS '!$D97/12,0)</f>
        <v>0</v>
      </c>
      <c r="I159" s="497">
        <f>IF(AND(I$151&gt;='HIPOTESIS '!$E97,I$151&lt;='HIPOTESIS '!$F97),'HIPOTESIS '!$L97*'HIPOTESIS '!$D97/12,0)</f>
        <v>0</v>
      </c>
      <c r="J159" s="497">
        <f>IF(AND(J$151&gt;='HIPOTESIS '!$E97,J$151&lt;='HIPOTESIS '!$F97),'HIPOTESIS '!$L97*'HIPOTESIS '!$D97/12,0)</f>
        <v>0</v>
      </c>
      <c r="K159" s="497">
        <f>IF(AND(K$151&gt;='HIPOTESIS '!$E97,K$151&lt;='HIPOTESIS '!$F97),'HIPOTESIS '!$L97*'HIPOTESIS '!$D97/12,0)</f>
        <v>0</v>
      </c>
      <c r="L159" s="497">
        <f>IF(AND(L$151&gt;='HIPOTESIS '!$E97,L$151&lt;='HIPOTESIS '!$F97),'HIPOTESIS '!$L97*'HIPOTESIS '!$D97/12,0)</f>
        <v>0</v>
      </c>
      <c r="M159" s="497">
        <f>IF(AND(M$151&gt;='HIPOTESIS '!$E97,M$151&lt;='HIPOTESIS '!$F97),'HIPOTESIS '!$L97*'HIPOTESIS '!$D97/12,0)</f>
        <v>0</v>
      </c>
      <c r="N159" s="497">
        <f>IF(AND(N$151&gt;='HIPOTESIS '!$E97,N$151&lt;='HIPOTESIS '!$F97),'HIPOTESIS '!$L97*'HIPOTESIS '!$D97/12,0)</f>
        <v>0</v>
      </c>
      <c r="O159" s="723">
        <f>IF(AND(O$151&gt;='HIPOTESIS '!$E97,O$151&lt;='HIPOTESIS '!$F97),'HIPOTESIS '!$L97*'HIPOTESIS '!$D97/12,0)</f>
        <v>0</v>
      </c>
      <c r="P159" s="497">
        <f>IF(AND(P$151&gt;='HIPOTESIS '!$E97,P$151&lt;='HIPOTESIS '!$F97),'HIPOTESIS '!$L97*'HIPOTESIS '!$D97*(1+'HIPOTESIS '!$N$90)/12,0)</f>
        <v>0</v>
      </c>
      <c r="Q159" s="719">
        <f>IF(AND(Q$151&gt;='HIPOTESIS '!$E97,Q$151&lt;='HIPOTESIS '!$F97),'HIPOTESIS '!$L97*'HIPOTESIS '!$D97*(1+'HIPOTESIS '!$N$90)/12,0)</f>
        <v>0</v>
      </c>
      <c r="R159" s="719">
        <f>IF(AND(R$151&gt;='HIPOTESIS '!$E97,R$151&lt;='HIPOTESIS '!$F97),'HIPOTESIS '!$L97*'HIPOTESIS '!$D97*(1+'HIPOTESIS '!$N$90)/12,0)</f>
        <v>0</v>
      </c>
      <c r="S159" s="719">
        <f>IF(AND(S$151&gt;='HIPOTESIS '!$E97,S$151&lt;='HIPOTESIS '!$F97),'HIPOTESIS '!$L97*'HIPOTESIS '!$D97*(1+'HIPOTESIS '!$N$90)/12,0)</f>
        <v>0</v>
      </c>
      <c r="T159" s="719">
        <f>IF(AND(T$151&gt;='HIPOTESIS '!$E97,T$151&lt;='HIPOTESIS '!$F97),'HIPOTESIS '!$L97*'HIPOTESIS '!$D97*(1+'HIPOTESIS '!$N$90)/12,0)</f>
        <v>0</v>
      </c>
      <c r="U159" s="719">
        <f>IF(AND(U$151&gt;='HIPOTESIS '!$E97,U$151&lt;='HIPOTESIS '!$F97),'HIPOTESIS '!$L97*'HIPOTESIS '!$D97*(1+'HIPOTESIS '!$N$90)/12,0)</f>
        <v>0</v>
      </c>
      <c r="V159" s="719">
        <f>IF(AND(V$151&gt;='HIPOTESIS '!$E97,V$151&lt;='HIPOTESIS '!$F97),'HIPOTESIS '!$L97*'HIPOTESIS '!$D97*(1+'HIPOTESIS '!$N$90)/12,0)</f>
        <v>0</v>
      </c>
      <c r="W159" s="719">
        <f>IF(AND(W$151&gt;='HIPOTESIS '!$E97,W$151&lt;='HIPOTESIS '!$F97),'HIPOTESIS '!$L97*'HIPOTESIS '!$D97*(1+'HIPOTESIS '!$N$90)/12,0)</f>
        <v>0</v>
      </c>
      <c r="X159" s="719">
        <f>IF(AND(X$151&gt;='HIPOTESIS '!$E97,X$151&lt;='HIPOTESIS '!$F97),'HIPOTESIS '!$L97*'HIPOTESIS '!$D97*(1+'HIPOTESIS '!$N$90)/12,0)</f>
        <v>0</v>
      </c>
      <c r="Y159" s="719">
        <f>IF(AND(Y$151&gt;='HIPOTESIS '!$E97,Y$151&lt;='HIPOTESIS '!$F97),'HIPOTESIS '!$L97*'HIPOTESIS '!$D97*(1+'HIPOTESIS '!$N$90)/12,0)</f>
        <v>0</v>
      </c>
      <c r="Z159" s="719">
        <f>IF(AND(Z$151&gt;='HIPOTESIS '!$E97,Z$151&lt;='HIPOTESIS '!$F97),'HIPOTESIS '!$L97*'HIPOTESIS '!$D97*(1+'HIPOTESIS '!$N$90)/12,0)</f>
        <v>0</v>
      </c>
      <c r="AA159" s="719">
        <f>IF(AND(AA$151&gt;='HIPOTESIS '!$E97,AA$151&lt;='HIPOTESIS '!$F97),'HIPOTESIS '!$L97*'HIPOTESIS '!$D97*(1+'HIPOTESIS '!$N$90)/12,0)</f>
        <v>0</v>
      </c>
      <c r="AB159" s="722">
        <f>IF(AND(AB$151&gt;='HIPOTESIS '!$E97,AB$151&lt;='HIPOTESIS '!$F97),'HIPOTESIS '!$L97*'HIPOTESIS '!$D97*(1+'HIPOTESIS '!$N$90)*(1+'HIPOTESIS '!$N$95)/12,0)</f>
        <v>0</v>
      </c>
      <c r="AC159" s="719">
        <f>IF(AND(AC$151&gt;='HIPOTESIS '!$E97,AC$151&lt;='HIPOTESIS '!$F97),'HIPOTESIS '!$L97*'HIPOTESIS '!$D97*(1+'HIPOTESIS '!$N$90)*(1+'HIPOTESIS '!$N$95)/12,0)</f>
        <v>0</v>
      </c>
      <c r="AD159" s="719">
        <f>IF(AND(AD$151&gt;='HIPOTESIS '!$E97,AD$151&lt;='HIPOTESIS '!$F97),'HIPOTESIS '!$L97*'HIPOTESIS '!$D97*(1+'HIPOTESIS '!$N$90)*(1+'HIPOTESIS '!$N$95)/12,0)</f>
        <v>0</v>
      </c>
      <c r="AE159" s="719">
        <f>IF(AND(AE$151&gt;='HIPOTESIS '!$E97,AE$151&lt;='HIPOTESIS '!$F97),'HIPOTESIS '!$L97*'HIPOTESIS '!$D97*(1+'HIPOTESIS '!$N$90)*(1+'HIPOTESIS '!$N$95)/12,0)</f>
        <v>0</v>
      </c>
      <c r="AF159" s="719">
        <f>IF(AND(AF$151&gt;='HIPOTESIS '!$E97,AF$151&lt;='HIPOTESIS '!$F97),'HIPOTESIS '!$L97*'HIPOTESIS '!$D97*(1+'HIPOTESIS '!$N$90)*(1+'HIPOTESIS '!$N$95)/12,0)</f>
        <v>0</v>
      </c>
      <c r="AG159" s="719">
        <f>IF(AND(AG$151&gt;='HIPOTESIS '!$E97,AG$151&lt;='HIPOTESIS '!$F97),'HIPOTESIS '!$L97*'HIPOTESIS '!$D97*(1+'HIPOTESIS '!$N$90)*(1+'HIPOTESIS '!$N$95)/12,0)</f>
        <v>0</v>
      </c>
      <c r="AH159" s="719">
        <f>IF(AND(AH$151&gt;='HIPOTESIS '!$E97,AH$151&lt;='HIPOTESIS '!$F97),'HIPOTESIS '!$L97*'HIPOTESIS '!$D97*(1+'HIPOTESIS '!$N$90)*(1+'HIPOTESIS '!$N$95)/12,0)</f>
        <v>0</v>
      </c>
      <c r="AI159" s="719">
        <f>IF(AND(AI$151&gt;='HIPOTESIS '!$E97,AI$151&lt;='HIPOTESIS '!$F97),'HIPOTESIS '!$L97*'HIPOTESIS '!$D97*(1+'HIPOTESIS '!$N$90)*(1+'HIPOTESIS '!$N$95)/12,0)</f>
        <v>0</v>
      </c>
      <c r="AJ159" s="719">
        <f>IF(AND(AJ$151&gt;='HIPOTESIS '!$E97,AJ$151&lt;='HIPOTESIS '!$F97),'HIPOTESIS '!$L97*'HIPOTESIS '!$D97*(1+'HIPOTESIS '!$N$90)*(1+'HIPOTESIS '!$N$95)/12,0)</f>
        <v>0</v>
      </c>
      <c r="AK159" s="719">
        <f>IF(AND(AK$151&gt;='HIPOTESIS '!$E97,AK$151&lt;='HIPOTESIS '!$F97),'HIPOTESIS '!$L97*'HIPOTESIS '!$D97*(1+'HIPOTESIS '!$N$90)*(1+'HIPOTESIS '!$N$95)/12,0)</f>
        <v>0</v>
      </c>
      <c r="AL159" s="719">
        <f>IF(AND(AL$151&gt;='HIPOTESIS '!$E97,AL$151&lt;='HIPOTESIS '!$F97),'HIPOTESIS '!$L97*'HIPOTESIS '!$D97*(1+'HIPOTESIS '!$N$90)*(1+'HIPOTESIS '!$N$95)/12,0)</f>
        <v>0</v>
      </c>
      <c r="AM159" s="719">
        <f>IF(AND(AM$151&gt;='HIPOTESIS '!$E97,AM$151&lt;='HIPOTESIS '!$F97),'HIPOTESIS '!$L97*'HIPOTESIS '!$D97*(1+'HIPOTESIS '!$N$90)*(1+'HIPOTESIS '!$N$95)/12,0)</f>
        <v>0</v>
      </c>
      <c r="AN159" s="719">
        <f>IF(AND(AN$151&gt;='HIPOTESIS '!$E97,AN$151&lt;='HIPOTESIS '!$F97),'HIPOTESIS '!$L97*'HIPOTESIS '!$D97*(1+'HIPOTESIS '!$N$90)*(1+'HIPOTESIS '!$N$95)*(1+'HIPOTESIS '!$N$100)/12,0)</f>
        <v>0</v>
      </c>
      <c r="AO159" s="719">
        <f>IF(AND(AO$151&gt;='HIPOTESIS '!$E97,AO$151&lt;='HIPOTESIS '!$F97),'HIPOTESIS '!$L97*'HIPOTESIS '!$D97*(1+'HIPOTESIS '!$N$90)*(1+'HIPOTESIS '!$N$95)*(1+'HIPOTESIS '!$N$100)/12,0)</f>
        <v>0</v>
      </c>
      <c r="AP159" s="719">
        <f>IF(AND(AP$151&gt;='HIPOTESIS '!$E97,AP$151&lt;='HIPOTESIS '!$F97),'HIPOTESIS '!$L97*'HIPOTESIS '!$D97*(1+'HIPOTESIS '!$N$90)*(1+'HIPOTESIS '!$N$95)*(1+'HIPOTESIS '!$N$100)/12,0)</f>
        <v>0</v>
      </c>
      <c r="AQ159" s="719">
        <f>IF(AND(AQ$151&gt;='HIPOTESIS '!$E97,AQ$151&lt;='HIPOTESIS '!$F97),'HIPOTESIS '!$L97*'HIPOTESIS '!$D97*(1+'HIPOTESIS '!$N$90)*(1+'HIPOTESIS '!$N$95)*(1+'HIPOTESIS '!$N$100)/12,0)</f>
        <v>0</v>
      </c>
      <c r="AR159" s="719">
        <f>IF(AND(AR$151&gt;='HIPOTESIS '!$E97,AR$151&lt;='HIPOTESIS '!$F97),'HIPOTESIS '!$L97*'HIPOTESIS '!$D97*(1+'HIPOTESIS '!$N$90)*(1+'HIPOTESIS '!$N$95)*(1+'HIPOTESIS '!$N$100)/12,0)</f>
        <v>0</v>
      </c>
      <c r="AS159" s="719">
        <f>IF(AND(AS$151&gt;='HIPOTESIS '!$E97,AS$151&lt;='HIPOTESIS '!$F97),'HIPOTESIS '!$L97*'HIPOTESIS '!$D97*(1+'HIPOTESIS '!$N$90)*(1+'HIPOTESIS '!$N$95)*(1+'HIPOTESIS '!$N$100)/12,0)</f>
        <v>0</v>
      </c>
      <c r="AT159" s="719">
        <f>IF(AND(AT$151&gt;='HIPOTESIS '!$E97,AT$151&lt;='HIPOTESIS '!$F97),'HIPOTESIS '!$L97*'HIPOTESIS '!$D97*(1+'HIPOTESIS '!$N$90)*(1+'HIPOTESIS '!$N$95)*(1+'HIPOTESIS '!$N$100)/12,0)</f>
        <v>0</v>
      </c>
      <c r="AU159" s="719">
        <f>IF(AND(AU$151&gt;='HIPOTESIS '!$E97,AU$151&lt;='HIPOTESIS '!$F97),'HIPOTESIS '!$L97*'HIPOTESIS '!$D97*(1+'HIPOTESIS '!$N$90)*(1+'HIPOTESIS '!$N$95)*(1+'HIPOTESIS '!$N$100)/12,0)</f>
        <v>0</v>
      </c>
      <c r="AV159" s="719">
        <f>IF(AND(AV$151&gt;='HIPOTESIS '!$E97,AV$151&lt;='HIPOTESIS '!$F97),'HIPOTESIS '!$L97*'HIPOTESIS '!$D97*(1+'HIPOTESIS '!$N$90)*(1+'HIPOTESIS '!$N$95)*(1+'HIPOTESIS '!$N$100)/12,0)</f>
        <v>0</v>
      </c>
      <c r="AW159" s="719">
        <f>IF(AND(AW$151&gt;='HIPOTESIS '!$E97,AW$151&lt;='HIPOTESIS '!$F97),'HIPOTESIS '!$L97*'HIPOTESIS '!$D97*(1+'HIPOTESIS '!$N$90)*(1+'HIPOTESIS '!$N$95)*(1+'HIPOTESIS '!$N$100)/12,0)</f>
        <v>0</v>
      </c>
      <c r="AX159" s="719">
        <f>IF(AND(AX$151&gt;='HIPOTESIS '!$E97,AX$151&lt;='HIPOTESIS '!$F97),'HIPOTESIS '!$L97*'HIPOTESIS '!$D97*(1+'HIPOTESIS '!$N$90)*(1+'HIPOTESIS '!$N$95)*(1+'HIPOTESIS '!$N$100)/12,0)</f>
        <v>0</v>
      </c>
      <c r="AY159" s="719">
        <f>IF(AND(AY$151&gt;='HIPOTESIS '!$E97,AY$151&lt;='HIPOTESIS '!$F97),'HIPOTESIS '!$L97*'HIPOTESIS '!$D97*(1+'HIPOTESIS '!$N$90)*(1+'HIPOTESIS '!$N$95)*(1+'HIPOTESIS '!$N$100)/12,0)</f>
        <v>0</v>
      </c>
      <c r="AZ159" s="719">
        <f>IF(AND(AZ$151&gt;='HIPOTESIS '!$E97,AZ$151&lt;='HIPOTESIS '!$F97),'HIPOTESIS '!$L97*'HIPOTESIS '!$D97*(1+'HIPOTESIS '!$N$90)*(1+'HIPOTESIS '!$N$95)*(1+'HIPOTESIS '!$N$100)^2/12,0)</f>
        <v>0</v>
      </c>
      <c r="BA159" s="719">
        <f>IF(AND(BA$151&gt;='HIPOTESIS '!$E97,BA$151&lt;='HIPOTESIS '!$F97),'HIPOTESIS '!$L97*'HIPOTESIS '!$D97*(1+'HIPOTESIS '!$N$90)*(1+'HIPOTESIS '!$N$95)*(1+'HIPOTESIS '!$N$100)^2/12,0)</f>
        <v>0</v>
      </c>
      <c r="BB159" s="719">
        <f>IF(AND(BB$151&gt;='HIPOTESIS '!$E97,BB$151&lt;='HIPOTESIS '!$F97),'HIPOTESIS '!$L97*'HIPOTESIS '!$D97*(1+'HIPOTESIS '!$N$90)*(1+'HIPOTESIS '!$N$95)*(1+'HIPOTESIS '!$N$100)^2/12,0)</f>
        <v>0</v>
      </c>
      <c r="BC159" s="719">
        <f>IF(AND(BC$151&gt;='HIPOTESIS '!$E97,BC$151&lt;='HIPOTESIS '!$F97),'HIPOTESIS '!$L97*'HIPOTESIS '!$D97*(1+'HIPOTESIS '!$N$90)*(1+'HIPOTESIS '!$N$95)*(1+'HIPOTESIS '!$N$100)^2/12,0)</f>
        <v>0</v>
      </c>
      <c r="BD159" s="719">
        <f>IF(AND(BD$151&gt;='HIPOTESIS '!$E97,BD$151&lt;='HIPOTESIS '!$F97),'HIPOTESIS '!$L97*'HIPOTESIS '!$D97*(1+'HIPOTESIS '!$N$90)*(1+'HIPOTESIS '!$N$95)*(1+'HIPOTESIS '!$N$100)^2/12,0)</f>
        <v>0</v>
      </c>
      <c r="BE159" s="719">
        <f>IF(AND(BE$151&gt;='HIPOTESIS '!$E97,BE$151&lt;='HIPOTESIS '!$F97),'HIPOTESIS '!$L97*'HIPOTESIS '!$D97*(1+'HIPOTESIS '!$N$90)*(1+'HIPOTESIS '!$N$95)*(1+'HIPOTESIS '!$N$100)^2/12,0)</f>
        <v>0</v>
      </c>
      <c r="BF159" s="719">
        <f>IF(AND(BF$151&gt;='HIPOTESIS '!$E97,BF$151&lt;='HIPOTESIS '!$F97),'HIPOTESIS '!$L97*'HIPOTESIS '!$D97*(1+'HIPOTESIS '!$N$90)*(1+'HIPOTESIS '!$N$95)*(1+'HIPOTESIS '!$N$100)^2/12,0)</f>
        <v>0</v>
      </c>
      <c r="BG159" s="719">
        <f>IF(AND(BG$151&gt;='HIPOTESIS '!$E97,BG$151&lt;='HIPOTESIS '!$F97),'HIPOTESIS '!$L97*'HIPOTESIS '!$D97*(1+'HIPOTESIS '!$N$90)*(1+'HIPOTESIS '!$N$95)*(1+'HIPOTESIS '!$N$100)^2/12,0)</f>
        <v>0</v>
      </c>
      <c r="BH159" s="719">
        <f>IF(AND(BH$151&gt;='HIPOTESIS '!$E97,BH$151&lt;='HIPOTESIS '!$F97),'HIPOTESIS '!$L97*'HIPOTESIS '!$D97*(1+'HIPOTESIS '!$N$90)*(1+'HIPOTESIS '!$N$95)*(1+'HIPOTESIS '!$N$100)^2/12,0)</f>
        <v>0</v>
      </c>
      <c r="BI159" s="719">
        <f>IF(AND(BI$151&gt;='HIPOTESIS '!$E97,BI$151&lt;='HIPOTESIS '!$F97),'HIPOTESIS '!$L97*'HIPOTESIS '!$D97*(1+'HIPOTESIS '!$N$90)*(1+'HIPOTESIS '!$N$95)*(1+'HIPOTESIS '!$N$100)^2/12,0)</f>
        <v>0</v>
      </c>
      <c r="BJ159" s="719">
        <f>IF(AND(BJ$151&gt;='HIPOTESIS '!$E97,BJ$151&lt;='HIPOTESIS '!$F97),'HIPOTESIS '!$L97*'HIPOTESIS '!$D97*(1+'HIPOTESIS '!$N$90)*(1+'HIPOTESIS '!$N$95)*(1+'HIPOTESIS '!$N$100)^2/12,0)</f>
        <v>0</v>
      </c>
      <c r="BK159" s="724">
        <f>IF(AND(BK$151&gt;='HIPOTESIS '!$E97,BK$151&lt;='HIPOTESIS '!$F97),'HIPOTESIS '!$L97*'HIPOTESIS '!$D97*(1+'HIPOTESIS '!$N$90)*(1+'HIPOTESIS '!$N$95)*(1+'HIPOTESIS '!$N$100)^2/12,0)</f>
        <v>0</v>
      </c>
      <c r="BL159" s="138"/>
      <c r="BM159" s="138"/>
      <c r="BN159" s="138"/>
      <c r="BO159" s="138"/>
      <c r="BP159" s="138"/>
      <c r="BQ159" s="138"/>
      <c r="BR159" s="138"/>
      <c r="BS159" s="138"/>
      <c r="BT159" s="138"/>
      <c r="BU159" s="138"/>
      <c r="BV159" s="138"/>
      <c r="BW159" s="138"/>
      <c r="BX159" s="138"/>
      <c r="BY159" s="138"/>
      <c r="BZ159" s="138"/>
      <c r="CA159" s="138"/>
      <c r="CB159" s="138"/>
      <c r="CC159" s="138"/>
      <c r="CD159" s="138"/>
      <c r="CE159" s="138"/>
      <c r="CF159" s="138"/>
      <c r="CG159" s="138"/>
      <c r="CH159" s="138"/>
      <c r="CI159" s="138"/>
      <c r="CJ159" s="138"/>
      <c r="CK159" s="138"/>
      <c r="CL159" s="138"/>
      <c r="CM159" s="138"/>
      <c r="CN159" s="138"/>
      <c r="CO159" s="138"/>
      <c r="CP159" s="138"/>
      <c r="CQ159" s="138"/>
      <c r="CR159" s="138"/>
      <c r="CS159" s="138"/>
    </row>
    <row r="160" spans="1:97" s="2" customFormat="1" ht="17.100000000000001" customHeight="1" x14ac:dyDescent="0.25">
      <c r="A160" s="138"/>
      <c r="B160" s="536" t="s">
        <v>411</v>
      </c>
      <c r="C160" s="722">
        <f>IF(AND(C$151&gt;='HIPOTESIS '!$E98,C$151&lt;='HIPOTESIS '!$F98),'HIPOTESIS '!$L98*'HIPOTESIS '!$D98/12,0)</f>
        <v>0</v>
      </c>
      <c r="D160" s="497">
        <f>IF(AND(D$151&gt;='HIPOTESIS '!$E98,D$151&lt;='HIPOTESIS '!$F98),'HIPOTESIS '!$L98*'HIPOTESIS '!$D98/12,0)</f>
        <v>0</v>
      </c>
      <c r="E160" s="497">
        <f>IF(AND(E$151&gt;='HIPOTESIS '!$E98,E$151&lt;='HIPOTESIS '!$F98),'HIPOTESIS '!$L98*'HIPOTESIS '!$D98/12,0)</f>
        <v>0</v>
      </c>
      <c r="F160" s="497">
        <f>IF(AND(F$151&gt;='HIPOTESIS '!$E98,F$151&lt;='HIPOTESIS '!$F98),'HIPOTESIS '!$L98*'HIPOTESIS '!$D98/12,0)</f>
        <v>0</v>
      </c>
      <c r="G160" s="497">
        <f>IF(AND(G$151&gt;='HIPOTESIS '!$E98,G$151&lt;='HIPOTESIS '!$F98),'HIPOTESIS '!$L98*'HIPOTESIS '!$D98/12,0)</f>
        <v>0</v>
      </c>
      <c r="H160" s="497">
        <f>IF(AND(H$151&gt;='HIPOTESIS '!$E98,H$151&lt;='HIPOTESIS '!$F98),'HIPOTESIS '!$L98*'HIPOTESIS '!$D98/12,0)</f>
        <v>0</v>
      </c>
      <c r="I160" s="497">
        <f>IF(AND(I$151&gt;='HIPOTESIS '!$E98,I$151&lt;='HIPOTESIS '!$F98),'HIPOTESIS '!$L98*'HIPOTESIS '!$D98/12,0)</f>
        <v>0</v>
      </c>
      <c r="J160" s="497">
        <f>IF(AND(J$151&gt;='HIPOTESIS '!$E98,J$151&lt;='HIPOTESIS '!$F98),'HIPOTESIS '!$L98*'HIPOTESIS '!$D98/12,0)</f>
        <v>0</v>
      </c>
      <c r="K160" s="497">
        <f>IF(AND(K$151&gt;='HIPOTESIS '!$E98,K$151&lt;='HIPOTESIS '!$F98),'HIPOTESIS '!$L98*'HIPOTESIS '!$D98/12,0)</f>
        <v>0</v>
      </c>
      <c r="L160" s="497">
        <f>IF(AND(L$151&gt;='HIPOTESIS '!$E98,L$151&lt;='HIPOTESIS '!$F98),'HIPOTESIS '!$L98*'HIPOTESIS '!$D98/12,0)</f>
        <v>0</v>
      </c>
      <c r="M160" s="497">
        <f>IF(AND(M$151&gt;='HIPOTESIS '!$E98,M$151&lt;='HIPOTESIS '!$F98),'HIPOTESIS '!$L98*'HIPOTESIS '!$D98/12,0)</f>
        <v>0</v>
      </c>
      <c r="N160" s="497">
        <f>IF(AND(N$151&gt;='HIPOTESIS '!$E98,N$151&lt;='HIPOTESIS '!$F98),'HIPOTESIS '!$L98*'HIPOTESIS '!$D98/12,0)</f>
        <v>0</v>
      </c>
      <c r="O160" s="723">
        <f>IF(AND(O$151&gt;='HIPOTESIS '!$E98,O$151&lt;='HIPOTESIS '!$F98),'HIPOTESIS '!$L98*'HIPOTESIS '!$D98/12,0)</f>
        <v>0</v>
      </c>
      <c r="P160" s="497">
        <f>IF(AND(P$151&gt;='HIPOTESIS '!$E98,P$151&lt;='HIPOTESIS '!$F98),'HIPOTESIS '!$L98*'HIPOTESIS '!$D98*(1+'HIPOTESIS '!$N$90)/12,0)</f>
        <v>0</v>
      </c>
      <c r="Q160" s="719">
        <f>IF(AND(Q$151&gt;='HIPOTESIS '!$E98,Q$151&lt;='HIPOTESIS '!$F98),'HIPOTESIS '!$L98*'HIPOTESIS '!$D98*(1+'HIPOTESIS '!$N$90)/12,0)</f>
        <v>0</v>
      </c>
      <c r="R160" s="719">
        <f>IF(AND(R$151&gt;='HIPOTESIS '!$E98,R$151&lt;='HIPOTESIS '!$F98),'HIPOTESIS '!$L98*'HIPOTESIS '!$D98*(1+'HIPOTESIS '!$N$90)/12,0)</f>
        <v>0</v>
      </c>
      <c r="S160" s="719">
        <f>IF(AND(S$151&gt;='HIPOTESIS '!$E98,S$151&lt;='HIPOTESIS '!$F98),'HIPOTESIS '!$L98*'HIPOTESIS '!$D98*(1+'HIPOTESIS '!$N$90)/12,0)</f>
        <v>0</v>
      </c>
      <c r="T160" s="719">
        <f>IF(AND(T$151&gt;='HIPOTESIS '!$E98,T$151&lt;='HIPOTESIS '!$F98),'HIPOTESIS '!$L98*'HIPOTESIS '!$D98*(1+'HIPOTESIS '!$N$90)/12,0)</f>
        <v>0</v>
      </c>
      <c r="U160" s="719">
        <f>IF(AND(U$151&gt;='HIPOTESIS '!$E98,U$151&lt;='HIPOTESIS '!$F98),'HIPOTESIS '!$L98*'HIPOTESIS '!$D98*(1+'HIPOTESIS '!$N$90)/12,0)</f>
        <v>0</v>
      </c>
      <c r="V160" s="719">
        <f>IF(AND(V$151&gt;='HIPOTESIS '!$E98,V$151&lt;='HIPOTESIS '!$F98),'HIPOTESIS '!$L98*'HIPOTESIS '!$D98*(1+'HIPOTESIS '!$N$90)/12,0)</f>
        <v>0</v>
      </c>
      <c r="W160" s="719">
        <f>IF(AND(W$151&gt;='HIPOTESIS '!$E98,W$151&lt;='HIPOTESIS '!$F98),'HIPOTESIS '!$L98*'HIPOTESIS '!$D98*(1+'HIPOTESIS '!$N$90)/12,0)</f>
        <v>0</v>
      </c>
      <c r="X160" s="719">
        <f>IF(AND(X$151&gt;='HIPOTESIS '!$E98,X$151&lt;='HIPOTESIS '!$F98),'HIPOTESIS '!$L98*'HIPOTESIS '!$D98*(1+'HIPOTESIS '!$N$90)/12,0)</f>
        <v>0</v>
      </c>
      <c r="Y160" s="719">
        <f>IF(AND(Y$151&gt;='HIPOTESIS '!$E98,Y$151&lt;='HIPOTESIS '!$F98),'HIPOTESIS '!$L98*'HIPOTESIS '!$D98*(1+'HIPOTESIS '!$N$90)/12,0)</f>
        <v>0</v>
      </c>
      <c r="Z160" s="719">
        <f>IF(AND(Z$151&gt;='HIPOTESIS '!$E98,Z$151&lt;='HIPOTESIS '!$F98),'HIPOTESIS '!$L98*'HIPOTESIS '!$D98*(1+'HIPOTESIS '!$N$90)/12,0)</f>
        <v>0</v>
      </c>
      <c r="AA160" s="719">
        <f>IF(AND(AA$151&gt;='HIPOTESIS '!$E98,AA$151&lt;='HIPOTESIS '!$F98),'HIPOTESIS '!$L98*'HIPOTESIS '!$D98*(1+'HIPOTESIS '!$N$90)/12,0)</f>
        <v>0</v>
      </c>
      <c r="AB160" s="722">
        <f>IF(AND(AB$151&gt;='HIPOTESIS '!$E98,AB$151&lt;='HIPOTESIS '!$F98),'HIPOTESIS '!$L98*'HIPOTESIS '!$D98*(1+'HIPOTESIS '!$N$90)*(1+'HIPOTESIS '!$N$95)/12,0)</f>
        <v>0</v>
      </c>
      <c r="AC160" s="719">
        <f>IF(AND(AC$151&gt;='HIPOTESIS '!$E98,AC$151&lt;='HIPOTESIS '!$F98),'HIPOTESIS '!$L98*'HIPOTESIS '!$D98*(1+'HIPOTESIS '!$N$90)*(1+'HIPOTESIS '!$N$95)/12,0)</f>
        <v>0</v>
      </c>
      <c r="AD160" s="719">
        <f>IF(AND(AD$151&gt;='HIPOTESIS '!$E98,AD$151&lt;='HIPOTESIS '!$F98),'HIPOTESIS '!$L98*'HIPOTESIS '!$D98*(1+'HIPOTESIS '!$N$90)*(1+'HIPOTESIS '!$N$95)/12,0)</f>
        <v>0</v>
      </c>
      <c r="AE160" s="719">
        <f>IF(AND(AE$151&gt;='HIPOTESIS '!$E98,AE$151&lt;='HIPOTESIS '!$F98),'HIPOTESIS '!$L98*'HIPOTESIS '!$D98*(1+'HIPOTESIS '!$N$90)*(1+'HIPOTESIS '!$N$95)/12,0)</f>
        <v>0</v>
      </c>
      <c r="AF160" s="719">
        <f>IF(AND(AF$151&gt;='HIPOTESIS '!$E98,AF$151&lt;='HIPOTESIS '!$F98),'HIPOTESIS '!$L98*'HIPOTESIS '!$D98*(1+'HIPOTESIS '!$N$90)*(1+'HIPOTESIS '!$N$95)/12,0)</f>
        <v>0</v>
      </c>
      <c r="AG160" s="719">
        <f>IF(AND(AG$151&gt;='HIPOTESIS '!$E98,AG$151&lt;='HIPOTESIS '!$F98),'HIPOTESIS '!$L98*'HIPOTESIS '!$D98*(1+'HIPOTESIS '!$N$90)*(1+'HIPOTESIS '!$N$95)/12,0)</f>
        <v>0</v>
      </c>
      <c r="AH160" s="719">
        <f>IF(AND(AH$151&gt;='HIPOTESIS '!$E98,AH$151&lt;='HIPOTESIS '!$F98),'HIPOTESIS '!$L98*'HIPOTESIS '!$D98*(1+'HIPOTESIS '!$N$90)*(1+'HIPOTESIS '!$N$95)/12,0)</f>
        <v>0</v>
      </c>
      <c r="AI160" s="719">
        <f>IF(AND(AI$151&gt;='HIPOTESIS '!$E98,AI$151&lt;='HIPOTESIS '!$F98),'HIPOTESIS '!$L98*'HIPOTESIS '!$D98*(1+'HIPOTESIS '!$N$90)*(1+'HIPOTESIS '!$N$95)/12,0)</f>
        <v>0</v>
      </c>
      <c r="AJ160" s="719">
        <f>IF(AND(AJ$151&gt;='HIPOTESIS '!$E98,AJ$151&lt;='HIPOTESIS '!$F98),'HIPOTESIS '!$L98*'HIPOTESIS '!$D98*(1+'HIPOTESIS '!$N$90)*(1+'HIPOTESIS '!$N$95)/12,0)</f>
        <v>0</v>
      </c>
      <c r="AK160" s="719">
        <f>IF(AND(AK$151&gt;='HIPOTESIS '!$E98,AK$151&lt;='HIPOTESIS '!$F98),'HIPOTESIS '!$L98*'HIPOTESIS '!$D98*(1+'HIPOTESIS '!$N$90)*(1+'HIPOTESIS '!$N$95)/12,0)</f>
        <v>0</v>
      </c>
      <c r="AL160" s="719">
        <f>IF(AND(AL$151&gt;='HIPOTESIS '!$E98,AL$151&lt;='HIPOTESIS '!$F98),'HIPOTESIS '!$L98*'HIPOTESIS '!$D98*(1+'HIPOTESIS '!$N$90)*(1+'HIPOTESIS '!$N$95)/12,0)</f>
        <v>0</v>
      </c>
      <c r="AM160" s="719">
        <f>IF(AND(AM$151&gt;='HIPOTESIS '!$E98,AM$151&lt;='HIPOTESIS '!$F98),'HIPOTESIS '!$L98*'HIPOTESIS '!$D98*(1+'HIPOTESIS '!$N$90)*(1+'HIPOTESIS '!$N$95)/12,0)</f>
        <v>0</v>
      </c>
      <c r="AN160" s="719">
        <f>IF(AND(AN$151&gt;='HIPOTESIS '!$E98,AN$151&lt;='HIPOTESIS '!$F98),'HIPOTESIS '!$L98*'HIPOTESIS '!$D98*(1+'HIPOTESIS '!$N$90)*(1+'HIPOTESIS '!$N$95)*(1+'HIPOTESIS '!$N$100)/12,0)</f>
        <v>0</v>
      </c>
      <c r="AO160" s="719">
        <f>IF(AND(AO$151&gt;='HIPOTESIS '!$E98,AO$151&lt;='HIPOTESIS '!$F98),'HIPOTESIS '!$L98*'HIPOTESIS '!$D98*(1+'HIPOTESIS '!$N$90)*(1+'HIPOTESIS '!$N$95)*(1+'HIPOTESIS '!$N$100)/12,0)</f>
        <v>0</v>
      </c>
      <c r="AP160" s="719">
        <f>IF(AND(AP$151&gt;='HIPOTESIS '!$E98,AP$151&lt;='HIPOTESIS '!$F98),'HIPOTESIS '!$L98*'HIPOTESIS '!$D98*(1+'HIPOTESIS '!$N$90)*(1+'HIPOTESIS '!$N$95)*(1+'HIPOTESIS '!$N$100)/12,0)</f>
        <v>0</v>
      </c>
      <c r="AQ160" s="719">
        <f>IF(AND(AQ$151&gt;='HIPOTESIS '!$E98,AQ$151&lt;='HIPOTESIS '!$F98),'HIPOTESIS '!$L98*'HIPOTESIS '!$D98*(1+'HIPOTESIS '!$N$90)*(1+'HIPOTESIS '!$N$95)*(1+'HIPOTESIS '!$N$100)/12,0)</f>
        <v>0</v>
      </c>
      <c r="AR160" s="719">
        <f>IF(AND(AR$151&gt;='HIPOTESIS '!$E98,AR$151&lt;='HIPOTESIS '!$F98),'HIPOTESIS '!$L98*'HIPOTESIS '!$D98*(1+'HIPOTESIS '!$N$90)*(1+'HIPOTESIS '!$N$95)*(1+'HIPOTESIS '!$N$100)/12,0)</f>
        <v>0</v>
      </c>
      <c r="AS160" s="719">
        <f>IF(AND(AS$151&gt;='HIPOTESIS '!$E98,AS$151&lt;='HIPOTESIS '!$F98),'HIPOTESIS '!$L98*'HIPOTESIS '!$D98*(1+'HIPOTESIS '!$N$90)*(1+'HIPOTESIS '!$N$95)*(1+'HIPOTESIS '!$N$100)/12,0)</f>
        <v>0</v>
      </c>
      <c r="AT160" s="719">
        <f>IF(AND(AT$151&gt;='HIPOTESIS '!$E98,AT$151&lt;='HIPOTESIS '!$F98),'HIPOTESIS '!$L98*'HIPOTESIS '!$D98*(1+'HIPOTESIS '!$N$90)*(1+'HIPOTESIS '!$N$95)*(1+'HIPOTESIS '!$N$100)/12,0)</f>
        <v>0</v>
      </c>
      <c r="AU160" s="719">
        <f>IF(AND(AU$151&gt;='HIPOTESIS '!$E98,AU$151&lt;='HIPOTESIS '!$F98),'HIPOTESIS '!$L98*'HIPOTESIS '!$D98*(1+'HIPOTESIS '!$N$90)*(1+'HIPOTESIS '!$N$95)*(1+'HIPOTESIS '!$N$100)/12,0)</f>
        <v>0</v>
      </c>
      <c r="AV160" s="719">
        <f>IF(AND(AV$151&gt;='HIPOTESIS '!$E98,AV$151&lt;='HIPOTESIS '!$F98),'HIPOTESIS '!$L98*'HIPOTESIS '!$D98*(1+'HIPOTESIS '!$N$90)*(1+'HIPOTESIS '!$N$95)*(1+'HIPOTESIS '!$N$100)/12,0)</f>
        <v>0</v>
      </c>
      <c r="AW160" s="719">
        <f>IF(AND(AW$151&gt;='HIPOTESIS '!$E98,AW$151&lt;='HIPOTESIS '!$F98),'HIPOTESIS '!$L98*'HIPOTESIS '!$D98*(1+'HIPOTESIS '!$N$90)*(1+'HIPOTESIS '!$N$95)*(1+'HIPOTESIS '!$N$100)/12,0)</f>
        <v>0</v>
      </c>
      <c r="AX160" s="719">
        <f>IF(AND(AX$151&gt;='HIPOTESIS '!$E98,AX$151&lt;='HIPOTESIS '!$F98),'HIPOTESIS '!$L98*'HIPOTESIS '!$D98*(1+'HIPOTESIS '!$N$90)*(1+'HIPOTESIS '!$N$95)*(1+'HIPOTESIS '!$N$100)/12,0)</f>
        <v>0</v>
      </c>
      <c r="AY160" s="719">
        <f>IF(AND(AY$151&gt;='HIPOTESIS '!$E98,AY$151&lt;='HIPOTESIS '!$F98),'HIPOTESIS '!$L98*'HIPOTESIS '!$D98*(1+'HIPOTESIS '!$N$90)*(1+'HIPOTESIS '!$N$95)*(1+'HIPOTESIS '!$N$100)/12,0)</f>
        <v>0</v>
      </c>
      <c r="AZ160" s="719">
        <f>IF(AND(AZ$151&gt;='HIPOTESIS '!$E98,AZ$151&lt;='HIPOTESIS '!$F98),'HIPOTESIS '!$L98*'HIPOTESIS '!$D98*(1+'HIPOTESIS '!$N$90)*(1+'HIPOTESIS '!$N$95)*(1+'HIPOTESIS '!$N$100)^2/12,0)</f>
        <v>0</v>
      </c>
      <c r="BA160" s="719">
        <f>IF(AND(BA$151&gt;='HIPOTESIS '!$E98,BA$151&lt;='HIPOTESIS '!$F98),'HIPOTESIS '!$L98*'HIPOTESIS '!$D98*(1+'HIPOTESIS '!$N$90)*(1+'HIPOTESIS '!$N$95)*(1+'HIPOTESIS '!$N$100)^2/12,0)</f>
        <v>0</v>
      </c>
      <c r="BB160" s="719">
        <f>IF(AND(BB$151&gt;='HIPOTESIS '!$E98,BB$151&lt;='HIPOTESIS '!$F98),'HIPOTESIS '!$L98*'HIPOTESIS '!$D98*(1+'HIPOTESIS '!$N$90)*(1+'HIPOTESIS '!$N$95)*(1+'HIPOTESIS '!$N$100)^2/12,0)</f>
        <v>0</v>
      </c>
      <c r="BC160" s="719">
        <f>IF(AND(BC$151&gt;='HIPOTESIS '!$E98,BC$151&lt;='HIPOTESIS '!$F98),'HIPOTESIS '!$L98*'HIPOTESIS '!$D98*(1+'HIPOTESIS '!$N$90)*(1+'HIPOTESIS '!$N$95)*(1+'HIPOTESIS '!$N$100)^2/12,0)</f>
        <v>0</v>
      </c>
      <c r="BD160" s="719">
        <f>IF(AND(BD$151&gt;='HIPOTESIS '!$E98,BD$151&lt;='HIPOTESIS '!$F98),'HIPOTESIS '!$L98*'HIPOTESIS '!$D98*(1+'HIPOTESIS '!$N$90)*(1+'HIPOTESIS '!$N$95)*(1+'HIPOTESIS '!$N$100)^2/12,0)</f>
        <v>0</v>
      </c>
      <c r="BE160" s="719">
        <f>IF(AND(BE$151&gt;='HIPOTESIS '!$E98,BE$151&lt;='HIPOTESIS '!$F98),'HIPOTESIS '!$L98*'HIPOTESIS '!$D98*(1+'HIPOTESIS '!$N$90)*(1+'HIPOTESIS '!$N$95)*(1+'HIPOTESIS '!$N$100)^2/12,0)</f>
        <v>0</v>
      </c>
      <c r="BF160" s="719">
        <f>IF(AND(BF$151&gt;='HIPOTESIS '!$E98,BF$151&lt;='HIPOTESIS '!$F98),'HIPOTESIS '!$L98*'HIPOTESIS '!$D98*(1+'HIPOTESIS '!$N$90)*(1+'HIPOTESIS '!$N$95)*(1+'HIPOTESIS '!$N$100)^2/12,0)</f>
        <v>0</v>
      </c>
      <c r="BG160" s="719">
        <f>IF(AND(BG$151&gt;='HIPOTESIS '!$E98,BG$151&lt;='HIPOTESIS '!$F98),'HIPOTESIS '!$L98*'HIPOTESIS '!$D98*(1+'HIPOTESIS '!$N$90)*(1+'HIPOTESIS '!$N$95)*(1+'HIPOTESIS '!$N$100)^2/12,0)</f>
        <v>0</v>
      </c>
      <c r="BH160" s="719">
        <f>IF(AND(BH$151&gt;='HIPOTESIS '!$E98,BH$151&lt;='HIPOTESIS '!$F98),'HIPOTESIS '!$L98*'HIPOTESIS '!$D98*(1+'HIPOTESIS '!$N$90)*(1+'HIPOTESIS '!$N$95)*(1+'HIPOTESIS '!$N$100)^2/12,0)</f>
        <v>0</v>
      </c>
      <c r="BI160" s="719">
        <f>IF(AND(BI$151&gt;='HIPOTESIS '!$E98,BI$151&lt;='HIPOTESIS '!$F98),'HIPOTESIS '!$L98*'HIPOTESIS '!$D98*(1+'HIPOTESIS '!$N$90)*(1+'HIPOTESIS '!$N$95)*(1+'HIPOTESIS '!$N$100)^2/12,0)</f>
        <v>0</v>
      </c>
      <c r="BJ160" s="719">
        <f>IF(AND(BJ$151&gt;='HIPOTESIS '!$E98,BJ$151&lt;='HIPOTESIS '!$F98),'HIPOTESIS '!$L98*'HIPOTESIS '!$D98*(1+'HIPOTESIS '!$N$90)*(1+'HIPOTESIS '!$N$95)*(1+'HIPOTESIS '!$N$100)^2/12,0)</f>
        <v>0</v>
      </c>
      <c r="BK160" s="724">
        <f>IF(AND(BK$151&gt;='HIPOTESIS '!$E98,BK$151&lt;='HIPOTESIS '!$F98),'HIPOTESIS '!$L98*'HIPOTESIS '!$D98*(1+'HIPOTESIS '!$N$90)*(1+'HIPOTESIS '!$N$95)*(1+'HIPOTESIS '!$N$100)^2/12,0)</f>
        <v>0</v>
      </c>
      <c r="BL160" s="138"/>
      <c r="BM160" s="138"/>
      <c r="BN160" s="138"/>
      <c r="BO160" s="138"/>
      <c r="BP160" s="138"/>
      <c r="BQ160" s="138"/>
      <c r="BR160" s="138"/>
      <c r="BS160" s="138"/>
      <c r="BT160" s="138"/>
      <c r="BU160" s="138"/>
      <c r="BV160" s="138"/>
      <c r="BW160" s="138"/>
      <c r="BX160" s="138"/>
      <c r="BY160" s="138"/>
      <c r="BZ160" s="138"/>
      <c r="CA160" s="138"/>
      <c r="CB160" s="138"/>
      <c r="CC160" s="138"/>
      <c r="CD160" s="138"/>
      <c r="CE160" s="138"/>
      <c r="CF160" s="138"/>
      <c r="CG160" s="138"/>
      <c r="CH160" s="138"/>
      <c r="CI160" s="138"/>
      <c r="CJ160" s="138"/>
      <c r="CK160" s="138"/>
      <c r="CL160" s="138"/>
      <c r="CM160" s="138"/>
      <c r="CN160" s="138"/>
      <c r="CO160" s="138"/>
      <c r="CP160" s="138"/>
      <c r="CQ160" s="138"/>
      <c r="CR160" s="138"/>
      <c r="CS160" s="138"/>
    </row>
    <row r="161" spans="1:97" s="2" customFormat="1" ht="17.100000000000001" customHeight="1" x14ac:dyDescent="0.25">
      <c r="A161" s="138"/>
      <c r="B161" s="538" t="s">
        <v>412</v>
      </c>
      <c r="C161" s="725">
        <f>IF(AND(C$151&gt;='HIPOTESIS '!$E99,C$151&lt;='HIPOTESIS '!$F99),'HIPOTESIS '!$L99*'HIPOTESIS '!$D99/12,0)</f>
        <v>0</v>
      </c>
      <c r="D161" s="726">
        <f>IF(AND(D$151&gt;='HIPOTESIS '!$E99,D$151&lt;='HIPOTESIS '!$F99),'HIPOTESIS '!$L99*'HIPOTESIS '!$D99/12,0)</f>
        <v>0</v>
      </c>
      <c r="E161" s="726">
        <f>IF(AND(E$151&gt;='HIPOTESIS '!$E99,E$151&lt;='HIPOTESIS '!$F99),'HIPOTESIS '!$L99*'HIPOTESIS '!$D99/12,0)</f>
        <v>0</v>
      </c>
      <c r="F161" s="726">
        <f>IF(AND(F$151&gt;='HIPOTESIS '!$E99,F$151&lt;='HIPOTESIS '!$F99),'HIPOTESIS '!$L99*'HIPOTESIS '!$D99/12,0)</f>
        <v>0</v>
      </c>
      <c r="G161" s="726">
        <f>IF(AND(G$151&gt;='HIPOTESIS '!$E99,G$151&lt;='HIPOTESIS '!$F99),'HIPOTESIS '!$L99*'HIPOTESIS '!$D99/12,0)</f>
        <v>0</v>
      </c>
      <c r="H161" s="726">
        <f>IF(AND(H$151&gt;='HIPOTESIS '!$E99,H$151&lt;='HIPOTESIS '!$F99),'HIPOTESIS '!$L99*'HIPOTESIS '!$D99/12,0)</f>
        <v>0</v>
      </c>
      <c r="I161" s="726">
        <f>IF(AND(I$151&gt;='HIPOTESIS '!$E99,I$151&lt;='HIPOTESIS '!$F99),'HIPOTESIS '!$L99*'HIPOTESIS '!$D99/12,0)</f>
        <v>0</v>
      </c>
      <c r="J161" s="726">
        <f>IF(AND(J$151&gt;='HIPOTESIS '!$E99,J$151&lt;='HIPOTESIS '!$F99),'HIPOTESIS '!$L99*'HIPOTESIS '!$D99/12,0)</f>
        <v>0</v>
      </c>
      <c r="K161" s="726">
        <f>IF(AND(K$151&gt;='HIPOTESIS '!$E99,K$151&lt;='HIPOTESIS '!$F99),'HIPOTESIS '!$L99*'HIPOTESIS '!$D99/12,0)</f>
        <v>0</v>
      </c>
      <c r="L161" s="726">
        <f>IF(AND(L$151&gt;='HIPOTESIS '!$E99,L$151&lt;='HIPOTESIS '!$F99),'HIPOTESIS '!$L99*'HIPOTESIS '!$D99/12,0)</f>
        <v>0</v>
      </c>
      <c r="M161" s="726">
        <f>IF(AND(M$151&gt;='HIPOTESIS '!$E99,M$151&lt;='HIPOTESIS '!$F99),'HIPOTESIS '!$L99*'HIPOTESIS '!$D99/12,0)</f>
        <v>0</v>
      </c>
      <c r="N161" s="726">
        <f>IF(AND(N$151&gt;='HIPOTESIS '!$E99,N$151&lt;='HIPOTESIS '!$F99),'HIPOTESIS '!$L99*'HIPOTESIS '!$D99/12,0)</f>
        <v>0</v>
      </c>
      <c r="O161" s="727">
        <f>IF(AND(O$151&gt;='HIPOTESIS '!$E99,O$151&lt;='HIPOTESIS '!$F99),'HIPOTESIS '!$L99*'HIPOTESIS '!$D99/12,0)</f>
        <v>0</v>
      </c>
      <c r="P161" s="497">
        <f>IF(AND(P$151&gt;='HIPOTESIS '!$E99,P$151&lt;='HIPOTESIS '!$F99),'HIPOTESIS '!$L99*'HIPOTESIS '!$D99*(1+'HIPOTESIS '!$N$90)/12,0)</f>
        <v>0</v>
      </c>
      <c r="Q161" s="719">
        <f>IF(AND(Q$151&gt;='HIPOTESIS '!$E99,Q$151&lt;='HIPOTESIS '!$F99),'HIPOTESIS '!$L99*'HIPOTESIS '!$D99*(1+'HIPOTESIS '!$N$90)/12,0)</f>
        <v>0</v>
      </c>
      <c r="R161" s="719">
        <f>IF(AND(R$151&gt;='HIPOTESIS '!$E99,R$151&lt;='HIPOTESIS '!$F99),'HIPOTESIS '!$L99*'HIPOTESIS '!$D99*(1+'HIPOTESIS '!$N$90)/12,0)</f>
        <v>0</v>
      </c>
      <c r="S161" s="719">
        <f>IF(AND(S$151&gt;='HIPOTESIS '!$E99,S$151&lt;='HIPOTESIS '!$F99),'HIPOTESIS '!$L99*'HIPOTESIS '!$D99*(1+'HIPOTESIS '!$N$90)/12,0)</f>
        <v>0</v>
      </c>
      <c r="T161" s="719">
        <f>IF(AND(T$151&gt;='HIPOTESIS '!$E99,T$151&lt;='HIPOTESIS '!$F99),'HIPOTESIS '!$L99*'HIPOTESIS '!$D99*(1+'HIPOTESIS '!$N$90)/12,0)</f>
        <v>0</v>
      </c>
      <c r="U161" s="719">
        <f>IF(AND(U$151&gt;='HIPOTESIS '!$E99,U$151&lt;='HIPOTESIS '!$F99),'HIPOTESIS '!$L99*'HIPOTESIS '!$D99*(1+'HIPOTESIS '!$N$90)/12,0)</f>
        <v>0</v>
      </c>
      <c r="V161" s="719">
        <f>IF(AND(V$151&gt;='HIPOTESIS '!$E99,V$151&lt;='HIPOTESIS '!$F99),'HIPOTESIS '!$L99*'HIPOTESIS '!$D99*(1+'HIPOTESIS '!$N$90)/12,0)</f>
        <v>0</v>
      </c>
      <c r="W161" s="719">
        <f>IF(AND(W$151&gt;='HIPOTESIS '!$E99,W$151&lt;='HIPOTESIS '!$F99),'HIPOTESIS '!$L99*'HIPOTESIS '!$D99*(1+'HIPOTESIS '!$N$90)/12,0)</f>
        <v>0</v>
      </c>
      <c r="X161" s="719">
        <f>IF(AND(X$151&gt;='HIPOTESIS '!$E99,X$151&lt;='HIPOTESIS '!$F99),'HIPOTESIS '!$L99*'HIPOTESIS '!$D99*(1+'HIPOTESIS '!$N$90)/12,0)</f>
        <v>0</v>
      </c>
      <c r="Y161" s="719">
        <f>IF(AND(Y$151&gt;='HIPOTESIS '!$E99,Y$151&lt;='HIPOTESIS '!$F99),'HIPOTESIS '!$L99*'HIPOTESIS '!$D99*(1+'HIPOTESIS '!$N$90)/12,0)</f>
        <v>0</v>
      </c>
      <c r="Z161" s="719">
        <f>IF(AND(Z$151&gt;='HIPOTESIS '!$E99,Z$151&lt;='HIPOTESIS '!$F99),'HIPOTESIS '!$L99*'HIPOTESIS '!$D99*(1+'HIPOTESIS '!$N$90)/12,0)</f>
        <v>0</v>
      </c>
      <c r="AA161" s="719">
        <f>IF(AND(AA$151&gt;='HIPOTESIS '!$E99,AA$151&lt;='HIPOTESIS '!$F99),'HIPOTESIS '!$L99*'HIPOTESIS '!$D99*(1+'HIPOTESIS '!$N$90)/12,0)</f>
        <v>0</v>
      </c>
      <c r="AB161" s="725">
        <f>IF(AND(AB$151&gt;='HIPOTESIS '!$E99,AB$151&lt;='HIPOTESIS '!$F99),'HIPOTESIS '!$L99*'HIPOTESIS '!$D99*(1+'HIPOTESIS '!$N$90)*(1+'HIPOTESIS '!$N$95)/12,0)</f>
        <v>0</v>
      </c>
      <c r="AC161" s="728">
        <f>IF(AND(AC$151&gt;='HIPOTESIS '!$E99,AC$151&lt;='HIPOTESIS '!$F99),'HIPOTESIS '!$L99*'HIPOTESIS '!$D99*(1+'HIPOTESIS '!$N$90)*(1+'HIPOTESIS '!$N$95)/12,0)</f>
        <v>0</v>
      </c>
      <c r="AD161" s="728">
        <f>IF(AND(AD$151&gt;='HIPOTESIS '!$E99,AD$151&lt;='HIPOTESIS '!$F99),'HIPOTESIS '!$L99*'HIPOTESIS '!$D99*(1+'HIPOTESIS '!$N$90)*(1+'HIPOTESIS '!$N$95)/12,0)</f>
        <v>0</v>
      </c>
      <c r="AE161" s="728">
        <f>IF(AND(AE$151&gt;='HIPOTESIS '!$E99,AE$151&lt;='HIPOTESIS '!$F99),'HIPOTESIS '!$L99*'HIPOTESIS '!$D99*(1+'HIPOTESIS '!$N$90)*(1+'HIPOTESIS '!$N$95)/12,0)</f>
        <v>0</v>
      </c>
      <c r="AF161" s="728">
        <f>IF(AND(AF$151&gt;='HIPOTESIS '!$E99,AF$151&lt;='HIPOTESIS '!$F99),'HIPOTESIS '!$L99*'HIPOTESIS '!$D99*(1+'HIPOTESIS '!$N$90)*(1+'HIPOTESIS '!$N$95)/12,0)</f>
        <v>0</v>
      </c>
      <c r="AG161" s="728">
        <f>IF(AND(AG$151&gt;='HIPOTESIS '!$E99,AG$151&lt;='HIPOTESIS '!$F99),'HIPOTESIS '!$L99*'HIPOTESIS '!$D99*(1+'HIPOTESIS '!$N$90)*(1+'HIPOTESIS '!$N$95)/12,0)</f>
        <v>0</v>
      </c>
      <c r="AH161" s="728">
        <f>IF(AND(AH$151&gt;='HIPOTESIS '!$E99,AH$151&lt;='HIPOTESIS '!$F99),'HIPOTESIS '!$L99*'HIPOTESIS '!$D99*(1+'HIPOTESIS '!$N$90)*(1+'HIPOTESIS '!$N$95)/12,0)</f>
        <v>0</v>
      </c>
      <c r="AI161" s="728">
        <f>IF(AND(AI$151&gt;='HIPOTESIS '!$E99,AI$151&lt;='HIPOTESIS '!$F99),'HIPOTESIS '!$L99*'HIPOTESIS '!$D99*(1+'HIPOTESIS '!$N$90)*(1+'HIPOTESIS '!$N$95)/12,0)</f>
        <v>0</v>
      </c>
      <c r="AJ161" s="728">
        <f>IF(AND(AJ$151&gt;='HIPOTESIS '!$E99,AJ$151&lt;='HIPOTESIS '!$F99),'HIPOTESIS '!$L99*'HIPOTESIS '!$D99*(1+'HIPOTESIS '!$N$90)*(1+'HIPOTESIS '!$N$95)/12,0)</f>
        <v>0</v>
      </c>
      <c r="AK161" s="728">
        <f>IF(AND(AK$151&gt;='HIPOTESIS '!$E99,AK$151&lt;='HIPOTESIS '!$F99),'HIPOTESIS '!$L99*'HIPOTESIS '!$D99*(1+'HIPOTESIS '!$N$90)*(1+'HIPOTESIS '!$N$95)/12,0)</f>
        <v>0</v>
      </c>
      <c r="AL161" s="728">
        <f>IF(AND(AL$151&gt;='HIPOTESIS '!$E99,AL$151&lt;='HIPOTESIS '!$F99),'HIPOTESIS '!$L99*'HIPOTESIS '!$D99*(1+'HIPOTESIS '!$N$90)*(1+'HIPOTESIS '!$N$95)/12,0)</f>
        <v>0</v>
      </c>
      <c r="AM161" s="728">
        <f>IF(AND(AM$151&gt;='HIPOTESIS '!$E99,AM$151&lt;='HIPOTESIS '!$F99),'HIPOTESIS '!$L99*'HIPOTESIS '!$D99*(1+'HIPOTESIS '!$N$90)*(1+'HIPOTESIS '!$N$95)/12,0)</f>
        <v>0</v>
      </c>
      <c r="AN161" s="728">
        <f>IF(AND(AN$151&gt;='HIPOTESIS '!$E99,AN$151&lt;='HIPOTESIS '!$F99),'HIPOTESIS '!$L99*'HIPOTESIS '!$D99*(1+'HIPOTESIS '!$N$90)*(1+'HIPOTESIS '!$N$95)*(1+'HIPOTESIS '!$N$100)/12,0)</f>
        <v>0</v>
      </c>
      <c r="AO161" s="728">
        <f>IF(AND(AO$151&gt;='HIPOTESIS '!$E99,AO$151&lt;='HIPOTESIS '!$F99),'HIPOTESIS '!$L99*'HIPOTESIS '!$D99*(1+'HIPOTESIS '!$N$90)*(1+'HIPOTESIS '!$N$95)*(1+'HIPOTESIS '!$N$100)/12,0)</f>
        <v>0</v>
      </c>
      <c r="AP161" s="728">
        <f>IF(AND(AP$151&gt;='HIPOTESIS '!$E99,AP$151&lt;='HIPOTESIS '!$F99),'HIPOTESIS '!$L99*'HIPOTESIS '!$D99*(1+'HIPOTESIS '!$N$90)*(1+'HIPOTESIS '!$N$95)*(1+'HIPOTESIS '!$N$100)/12,0)</f>
        <v>0</v>
      </c>
      <c r="AQ161" s="728">
        <f>IF(AND(AQ$151&gt;='HIPOTESIS '!$E99,AQ$151&lt;='HIPOTESIS '!$F99),'HIPOTESIS '!$L99*'HIPOTESIS '!$D99*(1+'HIPOTESIS '!$N$90)*(1+'HIPOTESIS '!$N$95)*(1+'HIPOTESIS '!$N$100)/12,0)</f>
        <v>0</v>
      </c>
      <c r="AR161" s="728">
        <f>IF(AND(AR$151&gt;='HIPOTESIS '!$E99,AR$151&lt;='HIPOTESIS '!$F99),'HIPOTESIS '!$L99*'HIPOTESIS '!$D99*(1+'HIPOTESIS '!$N$90)*(1+'HIPOTESIS '!$N$95)*(1+'HIPOTESIS '!$N$100)/12,0)</f>
        <v>0</v>
      </c>
      <c r="AS161" s="728">
        <f>IF(AND(AS$151&gt;='HIPOTESIS '!$E99,AS$151&lt;='HIPOTESIS '!$F99),'HIPOTESIS '!$L99*'HIPOTESIS '!$D99*(1+'HIPOTESIS '!$N$90)*(1+'HIPOTESIS '!$N$95)*(1+'HIPOTESIS '!$N$100)/12,0)</f>
        <v>0</v>
      </c>
      <c r="AT161" s="728">
        <f>IF(AND(AT$151&gt;='HIPOTESIS '!$E99,AT$151&lt;='HIPOTESIS '!$F99),'HIPOTESIS '!$L99*'HIPOTESIS '!$D99*(1+'HIPOTESIS '!$N$90)*(1+'HIPOTESIS '!$N$95)*(1+'HIPOTESIS '!$N$100)/12,0)</f>
        <v>0</v>
      </c>
      <c r="AU161" s="728">
        <f>IF(AND(AU$151&gt;='HIPOTESIS '!$E99,AU$151&lt;='HIPOTESIS '!$F99),'HIPOTESIS '!$L99*'HIPOTESIS '!$D99*(1+'HIPOTESIS '!$N$90)*(1+'HIPOTESIS '!$N$95)*(1+'HIPOTESIS '!$N$100)/12,0)</f>
        <v>0</v>
      </c>
      <c r="AV161" s="728">
        <f>IF(AND(AV$151&gt;='HIPOTESIS '!$E99,AV$151&lt;='HIPOTESIS '!$F99),'HIPOTESIS '!$L99*'HIPOTESIS '!$D99*(1+'HIPOTESIS '!$N$90)*(1+'HIPOTESIS '!$N$95)*(1+'HIPOTESIS '!$N$100)/12,0)</f>
        <v>0</v>
      </c>
      <c r="AW161" s="728">
        <f>IF(AND(AW$151&gt;='HIPOTESIS '!$E99,AW$151&lt;='HIPOTESIS '!$F99),'HIPOTESIS '!$L99*'HIPOTESIS '!$D99*(1+'HIPOTESIS '!$N$90)*(1+'HIPOTESIS '!$N$95)*(1+'HIPOTESIS '!$N$100)/12,0)</f>
        <v>0</v>
      </c>
      <c r="AX161" s="728">
        <f>IF(AND(AX$151&gt;='HIPOTESIS '!$E99,AX$151&lt;='HIPOTESIS '!$F99),'HIPOTESIS '!$L99*'HIPOTESIS '!$D99*(1+'HIPOTESIS '!$N$90)*(1+'HIPOTESIS '!$N$95)*(1+'HIPOTESIS '!$N$100)/12,0)</f>
        <v>0</v>
      </c>
      <c r="AY161" s="728">
        <f>IF(AND(AY$151&gt;='HIPOTESIS '!$E99,AY$151&lt;='HIPOTESIS '!$F99),'HIPOTESIS '!$L99*'HIPOTESIS '!$D99*(1+'HIPOTESIS '!$N$90)*(1+'HIPOTESIS '!$N$95)*(1+'HIPOTESIS '!$N$100)/12,0)</f>
        <v>0</v>
      </c>
      <c r="AZ161" s="728">
        <f>IF(AND(AZ$151&gt;='HIPOTESIS '!$E99,AZ$151&lt;='HIPOTESIS '!$F99),'HIPOTESIS '!$L99*'HIPOTESIS '!$D99*(1+'HIPOTESIS '!$N$90)*(1+'HIPOTESIS '!$N$95)*(1+'HIPOTESIS '!$N$100)^2/12,0)</f>
        <v>0</v>
      </c>
      <c r="BA161" s="728">
        <f>IF(AND(BA$151&gt;='HIPOTESIS '!$E99,BA$151&lt;='HIPOTESIS '!$F99),'HIPOTESIS '!$L99*'HIPOTESIS '!$D99*(1+'HIPOTESIS '!$N$90)*(1+'HIPOTESIS '!$N$95)*(1+'HIPOTESIS '!$N$100)^2/12,0)</f>
        <v>0</v>
      </c>
      <c r="BB161" s="728">
        <f>IF(AND(BB$151&gt;='HIPOTESIS '!$E99,BB$151&lt;='HIPOTESIS '!$F99),'HIPOTESIS '!$L99*'HIPOTESIS '!$D99*(1+'HIPOTESIS '!$N$90)*(1+'HIPOTESIS '!$N$95)*(1+'HIPOTESIS '!$N$100)^2/12,0)</f>
        <v>0</v>
      </c>
      <c r="BC161" s="728">
        <f>IF(AND(BC$151&gt;='HIPOTESIS '!$E99,BC$151&lt;='HIPOTESIS '!$F99),'HIPOTESIS '!$L99*'HIPOTESIS '!$D99*(1+'HIPOTESIS '!$N$90)*(1+'HIPOTESIS '!$N$95)*(1+'HIPOTESIS '!$N$100)^2/12,0)</f>
        <v>0</v>
      </c>
      <c r="BD161" s="728">
        <f>IF(AND(BD$151&gt;='HIPOTESIS '!$E99,BD$151&lt;='HIPOTESIS '!$F99),'HIPOTESIS '!$L99*'HIPOTESIS '!$D99*(1+'HIPOTESIS '!$N$90)*(1+'HIPOTESIS '!$N$95)*(1+'HIPOTESIS '!$N$100)^2/12,0)</f>
        <v>0</v>
      </c>
      <c r="BE161" s="728">
        <f>IF(AND(BE$151&gt;='HIPOTESIS '!$E99,BE$151&lt;='HIPOTESIS '!$F99),'HIPOTESIS '!$L99*'HIPOTESIS '!$D99*(1+'HIPOTESIS '!$N$90)*(1+'HIPOTESIS '!$N$95)*(1+'HIPOTESIS '!$N$100)^2/12,0)</f>
        <v>0</v>
      </c>
      <c r="BF161" s="728">
        <f>IF(AND(BF$151&gt;='HIPOTESIS '!$E99,BF$151&lt;='HIPOTESIS '!$F99),'HIPOTESIS '!$L99*'HIPOTESIS '!$D99*(1+'HIPOTESIS '!$N$90)*(1+'HIPOTESIS '!$N$95)*(1+'HIPOTESIS '!$N$100)^2/12,0)</f>
        <v>0</v>
      </c>
      <c r="BG161" s="728">
        <f>IF(AND(BG$151&gt;='HIPOTESIS '!$E99,BG$151&lt;='HIPOTESIS '!$F99),'HIPOTESIS '!$L99*'HIPOTESIS '!$D99*(1+'HIPOTESIS '!$N$90)*(1+'HIPOTESIS '!$N$95)*(1+'HIPOTESIS '!$N$100)^2/12,0)</f>
        <v>0</v>
      </c>
      <c r="BH161" s="728">
        <f>IF(AND(BH$151&gt;='HIPOTESIS '!$E99,BH$151&lt;='HIPOTESIS '!$F99),'HIPOTESIS '!$L99*'HIPOTESIS '!$D99*(1+'HIPOTESIS '!$N$90)*(1+'HIPOTESIS '!$N$95)*(1+'HIPOTESIS '!$N$100)^2/12,0)</f>
        <v>0</v>
      </c>
      <c r="BI161" s="728">
        <f>IF(AND(BI$151&gt;='HIPOTESIS '!$E99,BI$151&lt;='HIPOTESIS '!$F99),'HIPOTESIS '!$L99*'HIPOTESIS '!$D99*(1+'HIPOTESIS '!$N$90)*(1+'HIPOTESIS '!$N$95)*(1+'HIPOTESIS '!$N$100)^2/12,0)</f>
        <v>0</v>
      </c>
      <c r="BJ161" s="728">
        <f>IF(AND(BJ$151&gt;='HIPOTESIS '!$E99,BJ$151&lt;='HIPOTESIS '!$F99),'HIPOTESIS '!$L99*'HIPOTESIS '!$D99*(1+'HIPOTESIS '!$N$90)*(1+'HIPOTESIS '!$N$95)*(1+'HIPOTESIS '!$N$100)^2/12,0)</f>
        <v>0</v>
      </c>
      <c r="BK161" s="729">
        <f>IF(AND(BK$151&gt;='HIPOTESIS '!$E99,BK$151&lt;='HIPOTESIS '!$F99),'HIPOTESIS '!$L99*'HIPOTESIS '!$D99*(1+'HIPOTESIS '!$N$90)*(1+'HIPOTESIS '!$N$95)*(1+'HIPOTESIS '!$N$100)^2/12,0)</f>
        <v>0</v>
      </c>
      <c r="BL161" s="138"/>
      <c r="BM161" s="138"/>
      <c r="BN161" s="138"/>
      <c r="BO161" s="138"/>
      <c r="BP161" s="138"/>
      <c r="BQ161" s="138"/>
      <c r="BR161" s="138"/>
      <c r="BS161" s="138"/>
      <c r="BT161" s="138"/>
      <c r="BU161" s="138"/>
      <c r="BV161" s="138"/>
      <c r="BW161" s="138"/>
      <c r="BX161" s="138"/>
      <c r="BY161" s="138"/>
      <c r="BZ161" s="138"/>
      <c r="CA161" s="138"/>
      <c r="CB161" s="138"/>
      <c r="CC161" s="138"/>
      <c r="CD161" s="138"/>
      <c r="CE161" s="138"/>
      <c r="CF161" s="138"/>
      <c r="CG161" s="138"/>
      <c r="CH161" s="138"/>
      <c r="CI161" s="138"/>
      <c r="CJ161" s="138"/>
      <c r="CK161" s="138"/>
      <c r="CL161" s="138"/>
      <c r="CM161" s="138"/>
      <c r="CN161" s="138"/>
      <c r="CO161" s="138"/>
      <c r="CP161" s="138"/>
      <c r="CQ161" s="138"/>
      <c r="CR161" s="138"/>
      <c r="CS161" s="138"/>
    </row>
    <row r="162" spans="1:97" s="2" customFormat="1" ht="17.100000000000001" customHeight="1" x14ac:dyDescent="0.25">
      <c r="A162" s="138"/>
      <c r="B162" s="656" t="s">
        <v>413</v>
      </c>
      <c r="C162" s="722">
        <f>IF(AND(C$151&gt;='HIPOTESIS '!$E100,C$151&lt;='HIPOTESIS '!$F100),'HIPOTESIS '!$L100*'HIPOTESIS '!$D100/12,0)</f>
        <v>0</v>
      </c>
      <c r="D162" s="497">
        <f>IF(AND(D$151&gt;='HIPOTESIS '!$E100,D$151&lt;='HIPOTESIS '!$F100),'HIPOTESIS '!$L100*'HIPOTESIS '!$D100/12,0)</f>
        <v>0</v>
      </c>
      <c r="E162" s="497">
        <f>IF(AND(E$151&gt;='HIPOTESIS '!$E100,E$151&lt;='HIPOTESIS '!$F100),'HIPOTESIS '!$L100*'HIPOTESIS '!$D100/12,0)</f>
        <v>0</v>
      </c>
      <c r="F162" s="497">
        <f>IF(AND(F$151&gt;='HIPOTESIS '!$E100,F$151&lt;='HIPOTESIS '!$F100),'HIPOTESIS '!$L100*'HIPOTESIS '!$D100/12,0)</f>
        <v>0</v>
      </c>
      <c r="G162" s="497">
        <f>IF(AND(G$151&gt;='HIPOTESIS '!$E100,G$151&lt;='HIPOTESIS '!$F100),'HIPOTESIS '!$L100*'HIPOTESIS '!$D100/12,0)</f>
        <v>0</v>
      </c>
      <c r="H162" s="497">
        <f>IF(AND(H$151&gt;='HIPOTESIS '!$E100,H$151&lt;='HIPOTESIS '!$F100),'HIPOTESIS '!$L100*'HIPOTESIS '!$D100/12,0)</f>
        <v>0</v>
      </c>
      <c r="I162" s="497">
        <f>IF(AND(I$151&gt;='HIPOTESIS '!$E100,I$151&lt;='HIPOTESIS '!$F100),'HIPOTESIS '!$L100*'HIPOTESIS '!$D100/12,0)</f>
        <v>0</v>
      </c>
      <c r="J162" s="497">
        <f>IF(AND(J$151&gt;='HIPOTESIS '!$E100,J$151&lt;='HIPOTESIS '!$F100),'HIPOTESIS '!$L100*'HIPOTESIS '!$D100/12,0)</f>
        <v>0</v>
      </c>
      <c r="K162" s="497">
        <f>IF(AND(K$151&gt;='HIPOTESIS '!$E100,K$151&lt;='HIPOTESIS '!$F100),'HIPOTESIS '!$L100*'HIPOTESIS '!$D100/12,0)</f>
        <v>0</v>
      </c>
      <c r="L162" s="497">
        <f>IF(AND(L$151&gt;='HIPOTESIS '!$E100,L$151&lt;='HIPOTESIS '!$F100),'HIPOTESIS '!$L100*'HIPOTESIS '!$D100/12,0)</f>
        <v>0</v>
      </c>
      <c r="M162" s="497">
        <f>IF(AND(M$151&gt;='HIPOTESIS '!$E100,M$151&lt;='HIPOTESIS '!$F100),'HIPOTESIS '!$L100*'HIPOTESIS '!$D100/12,0)</f>
        <v>0</v>
      </c>
      <c r="N162" s="497">
        <f>IF(AND(N$151&gt;='HIPOTESIS '!$E100,N$151&lt;='HIPOTESIS '!$F100),'HIPOTESIS '!$L100*'HIPOTESIS '!$D100/12,0)</f>
        <v>0</v>
      </c>
      <c r="O162" s="723">
        <f>IF(AND(O$151&gt;='HIPOTESIS '!$E100,O$151&lt;='HIPOTESIS '!$F100),'HIPOTESIS '!$L100*'HIPOTESIS '!$D100/12,0)</f>
        <v>0</v>
      </c>
      <c r="P162" s="730">
        <f>IF(AND(P$151&gt;='HIPOTESIS '!$E100,P$151&lt;='HIPOTESIS '!$F100),'HIPOTESIS '!$L100*'HIPOTESIS '!$D100*(1+'HIPOTESIS '!$N$90)/12,0)</f>
        <v>0</v>
      </c>
      <c r="Q162" s="731">
        <f>IF(AND(Q$151&gt;='HIPOTESIS '!$E100,Q$151&lt;='HIPOTESIS '!$F100),'HIPOTESIS '!$L100*'HIPOTESIS '!$D100*(1+'HIPOTESIS '!$N$90)/12,0)</f>
        <v>0</v>
      </c>
      <c r="R162" s="731">
        <f>IF(AND(R$151&gt;='HIPOTESIS '!$E100,R$151&lt;='HIPOTESIS '!$F100),'HIPOTESIS '!$L100*'HIPOTESIS '!$D100*(1+'HIPOTESIS '!$N$90)/12,0)</f>
        <v>0</v>
      </c>
      <c r="S162" s="731">
        <f>IF(AND(S$151&gt;='HIPOTESIS '!$E100,S$151&lt;='HIPOTESIS '!$F100),'HIPOTESIS '!$L100*'HIPOTESIS '!$D100*(1+'HIPOTESIS '!$N$90)/12,0)</f>
        <v>0</v>
      </c>
      <c r="T162" s="731">
        <f>IF(AND(T$151&gt;='HIPOTESIS '!$E100,T$151&lt;='HIPOTESIS '!$F100),'HIPOTESIS '!$L100*'HIPOTESIS '!$D100*(1+'HIPOTESIS '!$N$90)/12,0)</f>
        <v>0</v>
      </c>
      <c r="U162" s="731">
        <f>IF(AND(U$151&gt;='HIPOTESIS '!$E100,U$151&lt;='HIPOTESIS '!$F100),'HIPOTESIS '!$L100*'HIPOTESIS '!$D100*(1+'HIPOTESIS '!$N$90)/12,0)</f>
        <v>0</v>
      </c>
      <c r="V162" s="731">
        <f>IF(AND(V$151&gt;='HIPOTESIS '!$E100,V$151&lt;='HIPOTESIS '!$F100),'HIPOTESIS '!$L100*'HIPOTESIS '!$D100*(1+'HIPOTESIS '!$N$90)/12,0)</f>
        <v>0</v>
      </c>
      <c r="W162" s="731">
        <f>IF(AND(W$151&gt;='HIPOTESIS '!$E100,W$151&lt;='HIPOTESIS '!$F100),'HIPOTESIS '!$L100*'HIPOTESIS '!$D100*(1+'HIPOTESIS '!$N$90)/12,0)</f>
        <v>0</v>
      </c>
      <c r="X162" s="731">
        <f>IF(AND(X$151&gt;='HIPOTESIS '!$E100,X$151&lt;='HIPOTESIS '!$F100),'HIPOTESIS '!$L100*'HIPOTESIS '!$D100*(1+'HIPOTESIS '!$N$90)/12,0)</f>
        <v>0</v>
      </c>
      <c r="Y162" s="731">
        <f>IF(AND(Y$151&gt;='HIPOTESIS '!$E100,Y$151&lt;='HIPOTESIS '!$F100),'HIPOTESIS '!$L100*'HIPOTESIS '!$D100*(1+'HIPOTESIS '!$N$90)/12,0)</f>
        <v>0</v>
      </c>
      <c r="Z162" s="731">
        <f>IF(AND(Z$151&gt;='HIPOTESIS '!$E100,Z$151&lt;='HIPOTESIS '!$F100),'HIPOTESIS '!$L100*'HIPOTESIS '!$D100*(1+'HIPOTESIS '!$N$90)/12,0)</f>
        <v>0</v>
      </c>
      <c r="AA162" s="731">
        <f>IF(AND(AA$151&gt;='HIPOTESIS '!$E100,AA$151&lt;='HIPOTESIS '!$F100),'HIPOTESIS '!$L100*'HIPOTESIS '!$D100*(1+'HIPOTESIS '!$N$90)/12,0)</f>
        <v>0</v>
      </c>
      <c r="AB162" s="719">
        <f>IF(AND(AB$151&gt;='HIPOTESIS '!$E100,AB$151&lt;='HIPOTESIS '!$F100),'HIPOTESIS '!$L100*'HIPOTESIS '!$D100*(1+'HIPOTESIS '!$N$90)*(1+'HIPOTESIS '!$N$95)/12,0)</f>
        <v>0</v>
      </c>
      <c r="AC162" s="719">
        <f>IF(AND(AC$151&gt;='HIPOTESIS '!$E100,AC$151&lt;='HIPOTESIS '!$F100),'HIPOTESIS '!$L100*'HIPOTESIS '!$D100*(1+'HIPOTESIS '!$N$90)*(1+'HIPOTESIS '!$N$95)/12,0)</f>
        <v>0</v>
      </c>
      <c r="AD162" s="719">
        <f>IF(AND(AD$151&gt;='HIPOTESIS '!$E100,AD$151&lt;='HIPOTESIS '!$F100),'HIPOTESIS '!$L100*'HIPOTESIS '!$D100*(1+'HIPOTESIS '!$N$90)*(1+'HIPOTESIS '!$N$95)/12,0)</f>
        <v>0</v>
      </c>
      <c r="AE162" s="719">
        <f>IF(AND(AE$151&gt;='HIPOTESIS '!$E100,AE$151&lt;='HIPOTESIS '!$F100),'HIPOTESIS '!$L100*'HIPOTESIS '!$D100*(1+'HIPOTESIS '!$N$90)*(1+'HIPOTESIS '!$N$95)/12,0)</f>
        <v>0</v>
      </c>
      <c r="AF162" s="719">
        <f>IF(AND(AF$151&gt;='HIPOTESIS '!$E100,AF$151&lt;='HIPOTESIS '!$F100),'HIPOTESIS '!$L100*'HIPOTESIS '!$D100*(1+'HIPOTESIS '!$N$90)*(1+'HIPOTESIS '!$N$95)/12,0)</f>
        <v>0</v>
      </c>
      <c r="AG162" s="719">
        <f>IF(AND(AG$151&gt;='HIPOTESIS '!$E100,AG$151&lt;='HIPOTESIS '!$F100),'HIPOTESIS '!$L100*'HIPOTESIS '!$D100*(1+'HIPOTESIS '!$N$90)*(1+'HIPOTESIS '!$N$95)/12,0)</f>
        <v>0</v>
      </c>
      <c r="AH162" s="719">
        <f>IF(AND(AH$151&gt;='HIPOTESIS '!$E100,AH$151&lt;='HIPOTESIS '!$F100),'HIPOTESIS '!$L100*'HIPOTESIS '!$D100*(1+'HIPOTESIS '!$N$90)*(1+'HIPOTESIS '!$N$95)/12,0)</f>
        <v>0</v>
      </c>
      <c r="AI162" s="719">
        <f>IF(AND(AI$151&gt;='HIPOTESIS '!$E100,AI$151&lt;='HIPOTESIS '!$F100),'HIPOTESIS '!$L100*'HIPOTESIS '!$D100*(1+'HIPOTESIS '!$N$90)*(1+'HIPOTESIS '!$N$95)/12,0)</f>
        <v>0</v>
      </c>
      <c r="AJ162" s="719">
        <f>IF(AND(AJ$151&gt;='HIPOTESIS '!$E100,AJ$151&lt;='HIPOTESIS '!$F100),'HIPOTESIS '!$L100*'HIPOTESIS '!$D100*(1+'HIPOTESIS '!$N$90)*(1+'HIPOTESIS '!$N$95)/12,0)</f>
        <v>0</v>
      </c>
      <c r="AK162" s="719">
        <f>IF(AND(AK$151&gt;='HIPOTESIS '!$E100,AK$151&lt;='HIPOTESIS '!$F100),'HIPOTESIS '!$L100*'HIPOTESIS '!$D100*(1+'HIPOTESIS '!$N$90)*(1+'HIPOTESIS '!$N$95)/12,0)</f>
        <v>0</v>
      </c>
      <c r="AL162" s="719">
        <f>IF(AND(AL$151&gt;='HIPOTESIS '!$E100,AL$151&lt;='HIPOTESIS '!$F100),'HIPOTESIS '!$L100*'HIPOTESIS '!$D100*(1+'HIPOTESIS '!$N$90)*(1+'HIPOTESIS '!$N$95)/12,0)</f>
        <v>0</v>
      </c>
      <c r="AM162" s="719">
        <f>IF(AND(AM$151&gt;='HIPOTESIS '!$E100,AM$151&lt;='HIPOTESIS '!$F100),'HIPOTESIS '!$L100*'HIPOTESIS '!$D100*(1+'HIPOTESIS '!$N$90)*(1+'HIPOTESIS '!$N$95)/12,0)</f>
        <v>0</v>
      </c>
      <c r="AN162" s="719">
        <f>IF(AND(AN$151&gt;='HIPOTESIS '!$E100,AN$151&lt;='HIPOTESIS '!$F100),'HIPOTESIS '!$L100*'HIPOTESIS '!$D100*(1+'HIPOTESIS '!$N$90)*(1+'HIPOTESIS '!$N$95)*(1+'HIPOTESIS '!$N$100)/12,0)</f>
        <v>0</v>
      </c>
      <c r="AO162" s="719">
        <f>IF(AND(AO$151&gt;='HIPOTESIS '!$E100,AO$151&lt;='HIPOTESIS '!$F100),'HIPOTESIS '!$L100*'HIPOTESIS '!$D100*(1+'HIPOTESIS '!$N$90)*(1+'HIPOTESIS '!$N$95)*(1+'HIPOTESIS '!$N$100)/12,0)</f>
        <v>0</v>
      </c>
      <c r="AP162" s="719">
        <f>IF(AND(AP$151&gt;='HIPOTESIS '!$E100,AP$151&lt;='HIPOTESIS '!$F100),'HIPOTESIS '!$L100*'HIPOTESIS '!$D100*(1+'HIPOTESIS '!$N$90)*(1+'HIPOTESIS '!$N$95)*(1+'HIPOTESIS '!$N$100)/12,0)</f>
        <v>0</v>
      </c>
      <c r="AQ162" s="719">
        <f>IF(AND(AQ$151&gt;='HIPOTESIS '!$E100,AQ$151&lt;='HIPOTESIS '!$F100),'HIPOTESIS '!$L100*'HIPOTESIS '!$D100*(1+'HIPOTESIS '!$N$90)*(1+'HIPOTESIS '!$N$95)*(1+'HIPOTESIS '!$N$100)/12,0)</f>
        <v>0</v>
      </c>
      <c r="AR162" s="719">
        <f>IF(AND(AR$151&gt;='HIPOTESIS '!$E100,AR$151&lt;='HIPOTESIS '!$F100),'HIPOTESIS '!$L100*'HIPOTESIS '!$D100*(1+'HIPOTESIS '!$N$90)*(1+'HIPOTESIS '!$N$95)*(1+'HIPOTESIS '!$N$100)/12,0)</f>
        <v>0</v>
      </c>
      <c r="AS162" s="719">
        <f>IF(AND(AS$151&gt;='HIPOTESIS '!$E100,AS$151&lt;='HIPOTESIS '!$F100),'HIPOTESIS '!$L100*'HIPOTESIS '!$D100*(1+'HIPOTESIS '!$N$90)*(1+'HIPOTESIS '!$N$95)*(1+'HIPOTESIS '!$N$100)/12,0)</f>
        <v>0</v>
      </c>
      <c r="AT162" s="719">
        <f>IF(AND(AT$151&gt;='HIPOTESIS '!$E100,AT$151&lt;='HIPOTESIS '!$F100),'HIPOTESIS '!$L100*'HIPOTESIS '!$D100*(1+'HIPOTESIS '!$N$90)*(1+'HIPOTESIS '!$N$95)*(1+'HIPOTESIS '!$N$100)/12,0)</f>
        <v>0</v>
      </c>
      <c r="AU162" s="719">
        <f>IF(AND(AU$151&gt;='HIPOTESIS '!$E100,AU$151&lt;='HIPOTESIS '!$F100),'HIPOTESIS '!$L100*'HIPOTESIS '!$D100*(1+'HIPOTESIS '!$N$90)*(1+'HIPOTESIS '!$N$95)*(1+'HIPOTESIS '!$N$100)/12,0)</f>
        <v>0</v>
      </c>
      <c r="AV162" s="719">
        <f>IF(AND(AV$151&gt;='HIPOTESIS '!$E100,AV$151&lt;='HIPOTESIS '!$F100),'HIPOTESIS '!$L100*'HIPOTESIS '!$D100*(1+'HIPOTESIS '!$N$90)*(1+'HIPOTESIS '!$N$95)*(1+'HIPOTESIS '!$N$100)/12,0)</f>
        <v>0</v>
      </c>
      <c r="AW162" s="719">
        <f>IF(AND(AW$151&gt;='HIPOTESIS '!$E100,AW$151&lt;='HIPOTESIS '!$F100),'HIPOTESIS '!$L100*'HIPOTESIS '!$D100*(1+'HIPOTESIS '!$N$90)*(1+'HIPOTESIS '!$N$95)*(1+'HIPOTESIS '!$N$100)/12,0)</f>
        <v>0</v>
      </c>
      <c r="AX162" s="719">
        <f>IF(AND(AX$151&gt;='HIPOTESIS '!$E100,AX$151&lt;='HIPOTESIS '!$F100),'HIPOTESIS '!$L100*'HIPOTESIS '!$D100*(1+'HIPOTESIS '!$N$90)*(1+'HIPOTESIS '!$N$95)*(1+'HIPOTESIS '!$N$100)/12,0)</f>
        <v>0</v>
      </c>
      <c r="AY162" s="719">
        <f>IF(AND(AY$151&gt;='HIPOTESIS '!$E100,AY$151&lt;='HIPOTESIS '!$F100),'HIPOTESIS '!$L100*'HIPOTESIS '!$D100*(1+'HIPOTESIS '!$N$90)*(1+'HIPOTESIS '!$N$95)*(1+'HIPOTESIS '!$N$100)/12,0)</f>
        <v>0</v>
      </c>
      <c r="AZ162" s="719">
        <f>IF(AND(AZ$151&gt;='HIPOTESIS '!$E100,AZ$151&lt;='HIPOTESIS '!$F100),'HIPOTESIS '!$L100*'HIPOTESIS '!$D100*(1+'HIPOTESIS '!$N$90)*(1+'HIPOTESIS '!$N$95)*(1+'HIPOTESIS '!$N$100)^2/12,0)</f>
        <v>0</v>
      </c>
      <c r="BA162" s="719">
        <f>IF(AND(BA$151&gt;='HIPOTESIS '!$E100,BA$151&lt;='HIPOTESIS '!$F100),'HIPOTESIS '!$L100*'HIPOTESIS '!$D100*(1+'HIPOTESIS '!$N$90)*(1+'HIPOTESIS '!$N$95)*(1+'HIPOTESIS '!$N$100)^2/12,0)</f>
        <v>0</v>
      </c>
      <c r="BB162" s="719">
        <f>IF(AND(BB$151&gt;='HIPOTESIS '!$E100,BB$151&lt;='HIPOTESIS '!$F100),'HIPOTESIS '!$L100*'HIPOTESIS '!$D100*(1+'HIPOTESIS '!$N$90)*(1+'HIPOTESIS '!$N$95)*(1+'HIPOTESIS '!$N$100)^2/12,0)</f>
        <v>0</v>
      </c>
      <c r="BC162" s="719">
        <f>IF(AND(BC$151&gt;='HIPOTESIS '!$E100,BC$151&lt;='HIPOTESIS '!$F100),'HIPOTESIS '!$L100*'HIPOTESIS '!$D100*(1+'HIPOTESIS '!$N$90)*(1+'HIPOTESIS '!$N$95)*(1+'HIPOTESIS '!$N$100)^2/12,0)</f>
        <v>0</v>
      </c>
      <c r="BD162" s="719">
        <f>IF(AND(BD$151&gt;='HIPOTESIS '!$E100,BD$151&lt;='HIPOTESIS '!$F100),'HIPOTESIS '!$L100*'HIPOTESIS '!$D100*(1+'HIPOTESIS '!$N$90)*(1+'HIPOTESIS '!$N$95)*(1+'HIPOTESIS '!$N$100)^2/12,0)</f>
        <v>0</v>
      </c>
      <c r="BE162" s="719">
        <f>IF(AND(BE$151&gt;='HIPOTESIS '!$E100,BE$151&lt;='HIPOTESIS '!$F100),'HIPOTESIS '!$L100*'HIPOTESIS '!$D100*(1+'HIPOTESIS '!$N$90)*(1+'HIPOTESIS '!$N$95)*(1+'HIPOTESIS '!$N$100)^2/12,0)</f>
        <v>0</v>
      </c>
      <c r="BF162" s="719">
        <f>IF(AND(BF$151&gt;='HIPOTESIS '!$E100,BF$151&lt;='HIPOTESIS '!$F100),'HIPOTESIS '!$L100*'HIPOTESIS '!$D100*(1+'HIPOTESIS '!$N$90)*(1+'HIPOTESIS '!$N$95)*(1+'HIPOTESIS '!$N$100)^2/12,0)</f>
        <v>0</v>
      </c>
      <c r="BG162" s="719">
        <f>IF(AND(BG$151&gt;='HIPOTESIS '!$E100,BG$151&lt;='HIPOTESIS '!$F100),'HIPOTESIS '!$L100*'HIPOTESIS '!$D100*(1+'HIPOTESIS '!$N$90)*(1+'HIPOTESIS '!$N$95)*(1+'HIPOTESIS '!$N$100)^2/12,0)</f>
        <v>0</v>
      </c>
      <c r="BH162" s="719">
        <f>IF(AND(BH$151&gt;='HIPOTESIS '!$E100,BH$151&lt;='HIPOTESIS '!$F100),'HIPOTESIS '!$L100*'HIPOTESIS '!$D100*(1+'HIPOTESIS '!$N$90)*(1+'HIPOTESIS '!$N$95)*(1+'HIPOTESIS '!$N$100)^2/12,0)</f>
        <v>0</v>
      </c>
      <c r="BI162" s="719">
        <f>IF(AND(BI$151&gt;='HIPOTESIS '!$E100,BI$151&lt;='HIPOTESIS '!$F100),'HIPOTESIS '!$L100*'HIPOTESIS '!$D100*(1+'HIPOTESIS '!$N$90)*(1+'HIPOTESIS '!$N$95)*(1+'HIPOTESIS '!$N$100)^2/12,0)</f>
        <v>0</v>
      </c>
      <c r="BJ162" s="719">
        <f>IF(AND(BJ$151&gt;='HIPOTESIS '!$E100,BJ$151&lt;='HIPOTESIS '!$F100),'HIPOTESIS '!$L100*'HIPOTESIS '!$D100*(1+'HIPOTESIS '!$N$90)*(1+'HIPOTESIS '!$N$95)*(1+'HIPOTESIS '!$N$100)^2/12,0)</f>
        <v>0</v>
      </c>
      <c r="BK162" s="724">
        <f>IF(AND(BK$151&gt;='HIPOTESIS '!$E100,BK$151&lt;='HIPOTESIS '!$F100),'HIPOTESIS '!$L100*'HIPOTESIS '!$D100*(1+'HIPOTESIS '!$N$90)*(1+'HIPOTESIS '!$N$95)*(1+'HIPOTESIS '!$N$100)^2/12,0)</f>
        <v>0</v>
      </c>
      <c r="BL162" s="138"/>
      <c r="BM162" s="138"/>
      <c r="BN162" s="138"/>
      <c r="BO162" s="138"/>
      <c r="BP162" s="138"/>
      <c r="BQ162" s="138"/>
      <c r="BR162" s="138"/>
      <c r="BS162" s="138"/>
      <c r="BT162" s="138"/>
      <c r="BU162" s="138"/>
      <c r="BV162" s="138"/>
      <c r="BW162" s="138"/>
      <c r="BX162" s="138"/>
      <c r="BY162" s="138"/>
      <c r="BZ162" s="138"/>
      <c r="CA162" s="138"/>
      <c r="CB162" s="138"/>
      <c r="CC162" s="138"/>
      <c r="CD162" s="138"/>
      <c r="CE162" s="138"/>
      <c r="CF162" s="138"/>
      <c r="CG162" s="138"/>
      <c r="CH162" s="138"/>
      <c r="CI162" s="138"/>
      <c r="CJ162" s="138"/>
      <c r="CK162" s="138"/>
      <c r="CL162" s="138"/>
      <c r="CM162" s="138"/>
      <c r="CN162" s="138"/>
      <c r="CO162" s="138"/>
      <c r="CP162" s="138"/>
      <c r="CQ162" s="138"/>
      <c r="CR162" s="138"/>
      <c r="CS162" s="138"/>
    </row>
    <row r="163" spans="1:97" s="2" customFormat="1" ht="17.100000000000001" customHeight="1" x14ac:dyDescent="0.25">
      <c r="A163" s="138"/>
      <c r="B163" s="536" t="s">
        <v>414</v>
      </c>
      <c r="C163" s="722">
        <f>IF(AND(C$151&gt;='HIPOTESIS '!$E101,C$151&lt;='HIPOTESIS '!$F101),'HIPOTESIS '!$L101*'HIPOTESIS '!$D101/12,0)</f>
        <v>0</v>
      </c>
      <c r="D163" s="497">
        <f>IF(AND(D$151&gt;='HIPOTESIS '!$E101,D$151&lt;='HIPOTESIS '!$F101),'HIPOTESIS '!$L101*'HIPOTESIS '!$D101/12,0)</f>
        <v>0</v>
      </c>
      <c r="E163" s="497">
        <f>IF(AND(E$151&gt;='HIPOTESIS '!$E101,E$151&lt;='HIPOTESIS '!$F101),'HIPOTESIS '!$L101*'HIPOTESIS '!$D101/12,0)</f>
        <v>0</v>
      </c>
      <c r="F163" s="497">
        <f>IF(AND(F$151&gt;='HIPOTESIS '!$E101,F$151&lt;='HIPOTESIS '!$F101),'HIPOTESIS '!$L101*'HIPOTESIS '!$D101/12,0)</f>
        <v>0</v>
      </c>
      <c r="G163" s="497">
        <f>IF(AND(G$151&gt;='HIPOTESIS '!$E101,G$151&lt;='HIPOTESIS '!$F101),'HIPOTESIS '!$L101*'HIPOTESIS '!$D101/12,0)</f>
        <v>0</v>
      </c>
      <c r="H163" s="497">
        <f>IF(AND(H$151&gt;='HIPOTESIS '!$E101,H$151&lt;='HIPOTESIS '!$F101),'HIPOTESIS '!$L101*'HIPOTESIS '!$D101/12,0)</f>
        <v>0</v>
      </c>
      <c r="I163" s="497">
        <f>IF(AND(I$151&gt;='HIPOTESIS '!$E101,I$151&lt;='HIPOTESIS '!$F101),'HIPOTESIS '!$L101*'HIPOTESIS '!$D101/12,0)</f>
        <v>0</v>
      </c>
      <c r="J163" s="497">
        <f>IF(AND(J$151&gt;='HIPOTESIS '!$E101,J$151&lt;='HIPOTESIS '!$F101),'HIPOTESIS '!$L101*'HIPOTESIS '!$D101/12,0)</f>
        <v>0</v>
      </c>
      <c r="K163" s="497">
        <f>IF(AND(K$151&gt;='HIPOTESIS '!$E101,K$151&lt;='HIPOTESIS '!$F101),'HIPOTESIS '!$L101*'HIPOTESIS '!$D101/12,0)</f>
        <v>0</v>
      </c>
      <c r="L163" s="497">
        <f>IF(AND(L$151&gt;='HIPOTESIS '!$E101,L$151&lt;='HIPOTESIS '!$F101),'HIPOTESIS '!$L101*'HIPOTESIS '!$D101/12,0)</f>
        <v>0</v>
      </c>
      <c r="M163" s="497">
        <f>IF(AND(M$151&gt;='HIPOTESIS '!$E101,M$151&lt;='HIPOTESIS '!$F101),'HIPOTESIS '!$L101*'HIPOTESIS '!$D101/12,0)</f>
        <v>0</v>
      </c>
      <c r="N163" s="497">
        <f>IF(AND(N$151&gt;='HIPOTESIS '!$E101,N$151&lt;='HIPOTESIS '!$F101),'HIPOTESIS '!$L101*'HIPOTESIS '!$D101/12,0)</f>
        <v>0</v>
      </c>
      <c r="O163" s="723">
        <f>IF(AND(O$151&gt;='HIPOTESIS '!$E101,O$151&lt;='HIPOTESIS '!$F101),'HIPOTESIS '!$L101*'HIPOTESIS '!$D101/12,0)</f>
        <v>0</v>
      </c>
      <c r="P163" s="497">
        <f>IF(AND(P$151&gt;='HIPOTESIS '!$E101,P$151&lt;='HIPOTESIS '!$F101),'HIPOTESIS '!$L101*'HIPOTESIS '!$D101*(1+'HIPOTESIS '!$N$90)/12,0)</f>
        <v>0</v>
      </c>
      <c r="Q163" s="719">
        <f>IF(AND(Q$151&gt;='HIPOTESIS '!$E101,Q$151&lt;='HIPOTESIS '!$F101),'HIPOTESIS '!$L101*'HIPOTESIS '!$D101*(1+'HIPOTESIS '!$N$90)/12,0)</f>
        <v>0</v>
      </c>
      <c r="R163" s="719">
        <f>IF(AND(R$151&gt;='HIPOTESIS '!$E101,R$151&lt;='HIPOTESIS '!$F101),'HIPOTESIS '!$L101*'HIPOTESIS '!$D101*(1+'HIPOTESIS '!$N$90)/12,0)</f>
        <v>0</v>
      </c>
      <c r="S163" s="719">
        <f>IF(AND(S$151&gt;='HIPOTESIS '!$E101,S$151&lt;='HIPOTESIS '!$F101),'HIPOTESIS '!$L101*'HIPOTESIS '!$D101*(1+'HIPOTESIS '!$N$90)/12,0)</f>
        <v>0</v>
      </c>
      <c r="T163" s="719">
        <f>IF(AND(T$151&gt;='HIPOTESIS '!$E101,T$151&lt;='HIPOTESIS '!$F101),'HIPOTESIS '!$L101*'HIPOTESIS '!$D101*(1+'HIPOTESIS '!$N$90)/12,0)</f>
        <v>0</v>
      </c>
      <c r="U163" s="719">
        <f>IF(AND(U$151&gt;='HIPOTESIS '!$E101,U$151&lt;='HIPOTESIS '!$F101),'HIPOTESIS '!$L101*'HIPOTESIS '!$D101*(1+'HIPOTESIS '!$N$90)/12,0)</f>
        <v>0</v>
      </c>
      <c r="V163" s="719">
        <f>IF(AND(V$151&gt;='HIPOTESIS '!$E101,V$151&lt;='HIPOTESIS '!$F101),'HIPOTESIS '!$L101*'HIPOTESIS '!$D101*(1+'HIPOTESIS '!$N$90)/12,0)</f>
        <v>0</v>
      </c>
      <c r="W163" s="719">
        <f>IF(AND(W$151&gt;='HIPOTESIS '!$E101,W$151&lt;='HIPOTESIS '!$F101),'HIPOTESIS '!$L101*'HIPOTESIS '!$D101*(1+'HIPOTESIS '!$N$90)/12,0)</f>
        <v>0</v>
      </c>
      <c r="X163" s="719">
        <f>IF(AND(X$151&gt;='HIPOTESIS '!$E101,X$151&lt;='HIPOTESIS '!$F101),'HIPOTESIS '!$L101*'HIPOTESIS '!$D101*(1+'HIPOTESIS '!$N$90)/12,0)</f>
        <v>0</v>
      </c>
      <c r="Y163" s="719">
        <f>IF(AND(Y$151&gt;='HIPOTESIS '!$E101,Y$151&lt;='HIPOTESIS '!$F101),'HIPOTESIS '!$L101*'HIPOTESIS '!$D101*(1+'HIPOTESIS '!$N$90)/12,0)</f>
        <v>0</v>
      </c>
      <c r="Z163" s="719">
        <f>IF(AND(Z$151&gt;='HIPOTESIS '!$E101,Z$151&lt;='HIPOTESIS '!$F101),'HIPOTESIS '!$L101*'HIPOTESIS '!$D101*(1+'HIPOTESIS '!$N$90)/12,0)</f>
        <v>0</v>
      </c>
      <c r="AA163" s="719">
        <f>IF(AND(AA$151&gt;='HIPOTESIS '!$E101,AA$151&lt;='HIPOTESIS '!$F101),'HIPOTESIS '!$L101*'HIPOTESIS '!$D101*(1+'HIPOTESIS '!$N$90)/12,0)</f>
        <v>0</v>
      </c>
      <c r="AB163" s="719">
        <f>IF(AND(AB$151&gt;='HIPOTESIS '!$E101,AB$151&lt;='HIPOTESIS '!$F101),'HIPOTESIS '!$L101*'HIPOTESIS '!$D101*(1+'HIPOTESIS '!$N$90)*(1+'HIPOTESIS '!$N$95)/12,0)</f>
        <v>0</v>
      </c>
      <c r="AC163" s="719">
        <f>IF(AND(AC$151&gt;='HIPOTESIS '!$E101,AC$151&lt;='HIPOTESIS '!$F101),'HIPOTESIS '!$L101*'HIPOTESIS '!$D101*(1+'HIPOTESIS '!$N$90)*(1+'HIPOTESIS '!$N$95)/12,0)</f>
        <v>0</v>
      </c>
      <c r="AD163" s="719">
        <f>IF(AND(AD$151&gt;='HIPOTESIS '!$E101,AD$151&lt;='HIPOTESIS '!$F101),'HIPOTESIS '!$L101*'HIPOTESIS '!$D101*(1+'HIPOTESIS '!$N$90)*(1+'HIPOTESIS '!$N$95)/12,0)</f>
        <v>0</v>
      </c>
      <c r="AE163" s="719">
        <f>IF(AND(AE$151&gt;='HIPOTESIS '!$E101,AE$151&lt;='HIPOTESIS '!$F101),'HIPOTESIS '!$L101*'HIPOTESIS '!$D101*(1+'HIPOTESIS '!$N$90)*(1+'HIPOTESIS '!$N$95)/12,0)</f>
        <v>0</v>
      </c>
      <c r="AF163" s="719">
        <f>IF(AND(AF$151&gt;='HIPOTESIS '!$E101,AF$151&lt;='HIPOTESIS '!$F101),'HIPOTESIS '!$L101*'HIPOTESIS '!$D101*(1+'HIPOTESIS '!$N$90)*(1+'HIPOTESIS '!$N$95)/12,0)</f>
        <v>0</v>
      </c>
      <c r="AG163" s="719">
        <f>IF(AND(AG$151&gt;='HIPOTESIS '!$E101,AG$151&lt;='HIPOTESIS '!$F101),'HIPOTESIS '!$L101*'HIPOTESIS '!$D101*(1+'HIPOTESIS '!$N$90)*(1+'HIPOTESIS '!$N$95)/12,0)</f>
        <v>0</v>
      </c>
      <c r="AH163" s="719">
        <f>IF(AND(AH$151&gt;='HIPOTESIS '!$E101,AH$151&lt;='HIPOTESIS '!$F101),'HIPOTESIS '!$L101*'HIPOTESIS '!$D101*(1+'HIPOTESIS '!$N$90)*(1+'HIPOTESIS '!$N$95)/12,0)</f>
        <v>0</v>
      </c>
      <c r="AI163" s="719">
        <f>IF(AND(AI$151&gt;='HIPOTESIS '!$E101,AI$151&lt;='HIPOTESIS '!$F101),'HIPOTESIS '!$L101*'HIPOTESIS '!$D101*(1+'HIPOTESIS '!$N$90)*(1+'HIPOTESIS '!$N$95)/12,0)</f>
        <v>0</v>
      </c>
      <c r="AJ163" s="719">
        <f>IF(AND(AJ$151&gt;='HIPOTESIS '!$E101,AJ$151&lt;='HIPOTESIS '!$F101),'HIPOTESIS '!$L101*'HIPOTESIS '!$D101*(1+'HIPOTESIS '!$N$90)*(1+'HIPOTESIS '!$N$95)/12,0)</f>
        <v>0</v>
      </c>
      <c r="AK163" s="719">
        <f>IF(AND(AK$151&gt;='HIPOTESIS '!$E101,AK$151&lt;='HIPOTESIS '!$F101),'HIPOTESIS '!$L101*'HIPOTESIS '!$D101*(1+'HIPOTESIS '!$N$90)*(1+'HIPOTESIS '!$N$95)/12,0)</f>
        <v>0</v>
      </c>
      <c r="AL163" s="719">
        <f>IF(AND(AL$151&gt;='HIPOTESIS '!$E101,AL$151&lt;='HIPOTESIS '!$F101),'HIPOTESIS '!$L101*'HIPOTESIS '!$D101*(1+'HIPOTESIS '!$N$90)*(1+'HIPOTESIS '!$N$95)/12,0)</f>
        <v>0</v>
      </c>
      <c r="AM163" s="719">
        <f>IF(AND(AM$151&gt;='HIPOTESIS '!$E101,AM$151&lt;='HIPOTESIS '!$F101),'HIPOTESIS '!$L101*'HIPOTESIS '!$D101*(1+'HIPOTESIS '!$N$90)*(1+'HIPOTESIS '!$N$95)/12,0)</f>
        <v>0</v>
      </c>
      <c r="AN163" s="719">
        <f>IF(AND(AN$151&gt;='HIPOTESIS '!$E101,AN$151&lt;='HIPOTESIS '!$F101),'HIPOTESIS '!$L101*'HIPOTESIS '!$D101*(1+'HIPOTESIS '!$N$90)*(1+'HIPOTESIS '!$N$95)*(1+'HIPOTESIS '!$N$100)/12,0)</f>
        <v>0</v>
      </c>
      <c r="AO163" s="719">
        <f>IF(AND(AO$151&gt;='HIPOTESIS '!$E101,AO$151&lt;='HIPOTESIS '!$F101),'HIPOTESIS '!$L101*'HIPOTESIS '!$D101*(1+'HIPOTESIS '!$N$90)*(1+'HIPOTESIS '!$N$95)*(1+'HIPOTESIS '!$N$100)/12,0)</f>
        <v>0</v>
      </c>
      <c r="AP163" s="719">
        <f>IF(AND(AP$151&gt;='HIPOTESIS '!$E101,AP$151&lt;='HIPOTESIS '!$F101),'HIPOTESIS '!$L101*'HIPOTESIS '!$D101*(1+'HIPOTESIS '!$N$90)*(1+'HIPOTESIS '!$N$95)*(1+'HIPOTESIS '!$N$100)/12,0)</f>
        <v>0</v>
      </c>
      <c r="AQ163" s="719">
        <f>IF(AND(AQ$151&gt;='HIPOTESIS '!$E101,AQ$151&lt;='HIPOTESIS '!$F101),'HIPOTESIS '!$L101*'HIPOTESIS '!$D101*(1+'HIPOTESIS '!$N$90)*(1+'HIPOTESIS '!$N$95)*(1+'HIPOTESIS '!$N$100)/12,0)</f>
        <v>0</v>
      </c>
      <c r="AR163" s="719">
        <f>IF(AND(AR$151&gt;='HIPOTESIS '!$E101,AR$151&lt;='HIPOTESIS '!$F101),'HIPOTESIS '!$L101*'HIPOTESIS '!$D101*(1+'HIPOTESIS '!$N$90)*(1+'HIPOTESIS '!$N$95)*(1+'HIPOTESIS '!$N$100)/12,0)</f>
        <v>0</v>
      </c>
      <c r="AS163" s="719">
        <f>IF(AND(AS$151&gt;='HIPOTESIS '!$E101,AS$151&lt;='HIPOTESIS '!$F101),'HIPOTESIS '!$L101*'HIPOTESIS '!$D101*(1+'HIPOTESIS '!$N$90)*(1+'HIPOTESIS '!$N$95)*(1+'HIPOTESIS '!$N$100)/12,0)</f>
        <v>0</v>
      </c>
      <c r="AT163" s="719">
        <f>IF(AND(AT$151&gt;='HIPOTESIS '!$E101,AT$151&lt;='HIPOTESIS '!$F101),'HIPOTESIS '!$L101*'HIPOTESIS '!$D101*(1+'HIPOTESIS '!$N$90)*(1+'HIPOTESIS '!$N$95)*(1+'HIPOTESIS '!$N$100)/12,0)</f>
        <v>0</v>
      </c>
      <c r="AU163" s="719">
        <f>IF(AND(AU$151&gt;='HIPOTESIS '!$E101,AU$151&lt;='HIPOTESIS '!$F101),'HIPOTESIS '!$L101*'HIPOTESIS '!$D101*(1+'HIPOTESIS '!$N$90)*(1+'HIPOTESIS '!$N$95)*(1+'HIPOTESIS '!$N$100)/12,0)</f>
        <v>0</v>
      </c>
      <c r="AV163" s="719">
        <f>IF(AND(AV$151&gt;='HIPOTESIS '!$E101,AV$151&lt;='HIPOTESIS '!$F101),'HIPOTESIS '!$L101*'HIPOTESIS '!$D101*(1+'HIPOTESIS '!$N$90)*(1+'HIPOTESIS '!$N$95)*(1+'HIPOTESIS '!$N$100)/12,0)</f>
        <v>0</v>
      </c>
      <c r="AW163" s="719">
        <f>IF(AND(AW$151&gt;='HIPOTESIS '!$E101,AW$151&lt;='HIPOTESIS '!$F101),'HIPOTESIS '!$L101*'HIPOTESIS '!$D101*(1+'HIPOTESIS '!$N$90)*(1+'HIPOTESIS '!$N$95)*(1+'HIPOTESIS '!$N$100)/12,0)</f>
        <v>0</v>
      </c>
      <c r="AX163" s="719">
        <f>IF(AND(AX$151&gt;='HIPOTESIS '!$E101,AX$151&lt;='HIPOTESIS '!$F101),'HIPOTESIS '!$L101*'HIPOTESIS '!$D101*(1+'HIPOTESIS '!$N$90)*(1+'HIPOTESIS '!$N$95)*(1+'HIPOTESIS '!$N$100)/12,0)</f>
        <v>0</v>
      </c>
      <c r="AY163" s="719">
        <f>IF(AND(AY$151&gt;='HIPOTESIS '!$E101,AY$151&lt;='HIPOTESIS '!$F101),'HIPOTESIS '!$L101*'HIPOTESIS '!$D101*(1+'HIPOTESIS '!$N$90)*(1+'HIPOTESIS '!$N$95)*(1+'HIPOTESIS '!$N$100)/12,0)</f>
        <v>0</v>
      </c>
      <c r="AZ163" s="719">
        <f>IF(AND(AZ$151&gt;='HIPOTESIS '!$E101,AZ$151&lt;='HIPOTESIS '!$F101),'HIPOTESIS '!$L101*'HIPOTESIS '!$D101*(1+'HIPOTESIS '!$N$90)*(1+'HIPOTESIS '!$N$95)*(1+'HIPOTESIS '!$N$100)^2/12,0)</f>
        <v>0</v>
      </c>
      <c r="BA163" s="719">
        <f>IF(AND(BA$151&gt;='HIPOTESIS '!$E101,BA$151&lt;='HIPOTESIS '!$F101),'HIPOTESIS '!$L101*'HIPOTESIS '!$D101*(1+'HIPOTESIS '!$N$90)*(1+'HIPOTESIS '!$N$95)*(1+'HIPOTESIS '!$N$100)^2/12,0)</f>
        <v>0</v>
      </c>
      <c r="BB163" s="719">
        <f>IF(AND(BB$151&gt;='HIPOTESIS '!$E101,BB$151&lt;='HIPOTESIS '!$F101),'HIPOTESIS '!$L101*'HIPOTESIS '!$D101*(1+'HIPOTESIS '!$N$90)*(1+'HIPOTESIS '!$N$95)*(1+'HIPOTESIS '!$N$100)^2/12,0)</f>
        <v>0</v>
      </c>
      <c r="BC163" s="719">
        <f>IF(AND(BC$151&gt;='HIPOTESIS '!$E101,BC$151&lt;='HIPOTESIS '!$F101),'HIPOTESIS '!$L101*'HIPOTESIS '!$D101*(1+'HIPOTESIS '!$N$90)*(1+'HIPOTESIS '!$N$95)*(1+'HIPOTESIS '!$N$100)^2/12,0)</f>
        <v>0</v>
      </c>
      <c r="BD163" s="719">
        <f>IF(AND(BD$151&gt;='HIPOTESIS '!$E101,BD$151&lt;='HIPOTESIS '!$F101),'HIPOTESIS '!$L101*'HIPOTESIS '!$D101*(1+'HIPOTESIS '!$N$90)*(1+'HIPOTESIS '!$N$95)*(1+'HIPOTESIS '!$N$100)^2/12,0)</f>
        <v>0</v>
      </c>
      <c r="BE163" s="719">
        <f>IF(AND(BE$151&gt;='HIPOTESIS '!$E101,BE$151&lt;='HIPOTESIS '!$F101),'HIPOTESIS '!$L101*'HIPOTESIS '!$D101*(1+'HIPOTESIS '!$N$90)*(1+'HIPOTESIS '!$N$95)*(1+'HIPOTESIS '!$N$100)^2/12,0)</f>
        <v>0</v>
      </c>
      <c r="BF163" s="719">
        <f>IF(AND(BF$151&gt;='HIPOTESIS '!$E101,BF$151&lt;='HIPOTESIS '!$F101),'HIPOTESIS '!$L101*'HIPOTESIS '!$D101*(1+'HIPOTESIS '!$N$90)*(1+'HIPOTESIS '!$N$95)*(1+'HIPOTESIS '!$N$100)^2/12,0)</f>
        <v>0</v>
      </c>
      <c r="BG163" s="719">
        <f>IF(AND(BG$151&gt;='HIPOTESIS '!$E101,BG$151&lt;='HIPOTESIS '!$F101),'HIPOTESIS '!$L101*'HIPOTESIS '!$D101*(1+'HIPOTESIS '!$N$90)*(1+'HIPOTESIS '!$N$95)*(1+'HIPOTESIS '!$N$100)^2/12,0)</f>
        <v>0</v>
      </c>
      <c r="BH163" s="719">
        <f>IF(AND(BH$151&gt;='HIPOTESIS '!$E101,BH$151&lt;='HIPOTESIS '!$F101),'HIPOTESIS '!$L101*'HIPOTESIS '!$D101*(1+'HIPOTESIS '!$N$90)*(1+'HIPOTESIS '!$N$95)*(1+'HIPOTESIS '!$N$100)^2/12,0)</f>
        <v>0</v>
      </c>
      <c r="BI163" s="719">
        <f>IF(AND(BI$151&gt;='HIPOTESIS '!$E101,BI$151&lt;='HIPOTESIS '!$F101),'HIPOTESIS '!$L101*'HIPOTESIS '!$D101*(1+'HIPOTESIS '!$N$90)*(1+'HIPOTESIS '!$N$95)*(1+'HIPOTESIS '!$N$100)^2/12,0)</f>
        <v>0</v>
      </c>
      <c r="BJ163" s="719">
        <f>IF(AND(BJ$151&gt;='HIPOTESIS '!$E101,BJ$151&lt;='HIPOTESIS '!$F101),'HIPOTESIS '!$L101*'HIPOTESIS '!$D101*(1+'HIPOTESIS '!$N$90)*(1+'HIPOTESIS '!$N$95)*(1+'HIPOTESIS '!$N$100)^2/12,0)</f>
        <v>0</v>
      </c>
      <c r="BK163" s="724">
        <f>IF(AND(BK$151&gt;='HIPOTESIS '!$E101,BK$151&lt;='HIPOTESIS '!$F101),'HIPOTESIS '!$L101*'HIPOTESIS '!$D101*(1+'HIPOTESIS '!$N$90)*(1+'HIPOTESIS '!$N$95)*(1+'HIPOTESIS '!$N$100)^2/12,0)</f>
        <v>0</v>
      </c>
      <c r="BL163" s="138"/>
      <c r="BM163" s="138"/>
      <c r="BN163" s="138"/>
      <c r="BO163" s="138"/>
      <c r="BP163" s="138"/>
      <c r="BQ163" s="138"/>
      <c r="BR163" s="138"/>
      <c r="BS163" s="138"/>
      <c r="BT163" s="138"/>
      <c r="BU163" s="138"/>
      <c r="BV163" s="138"/>
      <c r="BW163" s="138"/>
      <c r="BX163" s="138"/>
      <c r="BY163" s="138"/>
      <c r="BZ163" s="138"/>
      <c r="CA163" s="138"/>
      <c r="CB163" s="138"/>
      <c r="CC163" s="138"/>
      <c r="CD163" s="138"/>
      <c r="CE163" s="138"/>
      <c r="CF163" s="138"/>
      <c r="CG163" s="138"/>
      <c r="CH163" s="138"/>
      <c r="CI163" s="138"/>
      <c r="CJ163" s="138"/>
      <c r="CK163" s="138"/>
      <c r="CL163" s="138"/>
      <c r="CM163" s="138"/>
      <c r="CN163" s="138"/>
      <c r="CO163" s="138"/>
      <c r="CP163" s="138"/>
      <c r="CQ163" s="138"/>
      <c r="CR163" s="138"/>
      <c r="CS163" s="138"/>
    </row>
    <row r="164" spans="1:97" s="2" customFormat="1" ht="17.100000000000001" customHeight="1" x14ac:dyDescent="0.25">
      <c r="A164" s="138"/>
      <c r="B164" s="536" t="s">
        <v>415</v>
      </c>
      <c r="C164" s="722">
        <f>IF(AND(C$151&gt;='HIPOTESIS '!$E102,C$151&lt;='HIPOTESIS '!$F102),'HIPOTESIS '!$L102*'HIPOTESIS '!$D102/12,0)</f>
        <v>0</v>
      </c>
      <c r="D164" s="497">
        <f>IF(AND(D$151&gt;='HIPOTESIS '!$E102,D$151&lt;='HIPOTESIS '!$F102),'HIPOTESIS '!$L102*'HIPOTESIS '!$D102/12,0)</f>
        <v>0</v>
      </c>
      <c r="E164" s="497">
        <f>IF(AND(E$151&gt;='HIPOTESIS '!$E102,E$151&lt;='HIPOTESIS '!$F102),'HIPOTESIS '!$L102*'HIPOTESIS '!$D102/12,0)</f>
        <v>0</v>
      </c>
      <c r="F164" s="497">
        <f>IF(AND(F$151&gt;='HIPOTESIS '!$E102,F$151&lt;='HIPOTESIS '!$F102),'HIPOTESIS '!$L102*'HIPOTESIS '!$D102/12,0)</f>
        <v>0</v>
      </c>
      <c r="G164" s="497">
        <f>IF(AND(G$151&gt;='HIPOTESIS '!$E102,G$151&lt;='HIPOTESIS '!$F102),'HIPOTESIS '!$L102*'HIPOTESIS '!$D102/12,0)</f>
        <v>0</v>
      </c>
      <c r="H164" s="497">
        <f>IF(AND(H$151&gt;='HIPOTESIS '!$E102,H$151&lt;='HIPOTESIS '!$F102),'HIPOTESIS '!$L102*'HIPOTESIS '!$D102/12,0)</f>
        <v>0</v>
      </c>
      <c r="I164" s="497">
        <f>IF(AND(I$151&gt;='HIPOTESIS '!$E102,I$151&lt;='HIPOTESIS '!$F102),'HIPOTESIS '!$L102*'HIPOTESIS '!$D102/12,0)</f>
        <v>0</v>
      </c>
      <c r="J164" s="497">
        <f>IF(AND(J$151&gt;='HIPOTESIS '!$E102,J$151&lt;='HIPOTESIS '!$F102),'HIPOTESIS '!$L102*'HIPOTESIS '!$D102/12,0)</f>
        <v>0</v>
      </c>
      <c r="K164" s="497">
        <f>IF(AND(K$151&gt;='HIPOTESIS '!$E102,K$151&lt;='HIPOTESIS '!$F102),'HIPOTESIS '!$L102*'HIPOTESIS '!$D102/12,0)</f>
        <v>0</v>
      </c>
      <c r="L164" s="497">
        <f>IF(AND(L$151&gt;='HIPOTESIS '!$E102,L$151&lt;='HIPOTESIS '!$F102),'HIPOTESIS '!$L102*'HIPOTESIS '!$D102/12,0)</f>
        <v>0</v>
      </c>
      <c r="M164" s="497">
        <f>IF(AND(M$151&gt;='HIPOTESIS '!$E102,M$151&lt;='HIPOTESIS '!$F102),'HIPOTESIS '!$L102*'HIPOTESIS '!$D102/12,0)</f>
        <v>0</v>
      </c>
      <c r="N164" s="497">
        <f>IF(AND(N$151&gt;='HIPOTESIS '!$E102,N$151&lt;='HIPOTESIS '!$F102),'HIPOTESIS '!$L102*'HIPOTESIS '!$D102/12,0)</f>
        <v>0</v>
      </c>
      <c r="O164" s="723">
        <f>IF(AND(O$151&gt;='HIPOTESIS '!$E102,O$151&lt;='HIPOTESIS '!$F102),'HIPOTESIS '!$L102*'HIPOTESIS '!$D102/12,0)</f>
        <v>0</v>
      </c>
      <c r="P164" s="497">
        <f>IF(AND(P$151&gt;='HIPOTESIS '!$E102,P$151&lt;='HIPOTESIS '!$F102),'HIPOTESIS '!$L102*'HIPOTESIS '!$D102*(1+'HIPOTESIS '!$N$90)/12,0)</f>
        <v>0</v>
      </c>
      <c r="Q164" s="719">
        <f>IF(AND(Q$151&gt;='HIPOTESIS '!$E102,Q$151&lt;='HIPOTESIS '!$F102),'HIPOTESIS '!$L102*'HIPOTESIS '!$D102*(1+'HIPOTESIS '!$N$90)/12,0)</f>
        <v>0</v>
      </c>
      <c r="R164" s="719">
        <f>IF(AND(R$151&gt;='HIPOTESIS '!$E102,R$151&lt;='HIPOTESIS '!$F102),'HIPOTESIS '!$L102*'HIPOTESIS '!$D102*(1+'HIPOTESIS '!$N$90)/12,0)</f>
        <v>0</v>
      </c>
      <c r="S164" s="719">
        <f>IF(AND(S$151&gt;='HIPOTESIS '!$E102,S$151&lt;='HIPOTESIS '!$F102),'HIPOTESIS '!$L102*'HIPOTESIS '!$D102*(1+'HIPOTESIS '!$N$90)/12,0)</f>
        <v>0</v>
      </c>
      <c r="T164" s="719">
        <f>IF(AND(T$151&gt;='HIPOTESIS '!$E102,T$151&lt;='HIPOTESIS '!$F102),'HIPOTESIS '!$L102*'HIPOTESIS '!$D102*(1+'HIPOTESIS '!$N$90)/12,0)</f>
        <v>0</v>
      </c>
      <c r="U164" s="719">
        <f>IF(AND(U$151&gt;='HIPOTESIS '!$E102,U$151&lt;='HIPOTESIS '!$F102),'HIPOTESIS '!$L102*'HIPOTESIS '!$D102*(1+'HIPOTESIS '!$N$90)/12,0)</f>
        <v>0</v>
      </c>
      <c r="V164" s="719">
        <f>IF(AND(V$151&gt;='HIPOTESIS '!$E102,V$151&lt;='HIPOTESIS '!$F102),'HIPOTESIS '!$L102*'HIPOTESIS '!$D102*(1+'HIPOTESIS '!$N$90)/12,0)</f>
        <v>0</v>
      </c>
      <c r="W164" s="719">
        <f>IF(AND(W$151&gt;='HIPOTESIS '!$E102,W$151&lt;='HIPOTESIS '!$F102),'HIPOTESIS '!$L102*'HIPOTESIS '!$D102*(1+'HIPOTESIS '!$N$90)/12,0)</f>
        <v>0</v>
      </c>
      <c r="X164" s="719">
        <f>IF(AND(X$151&gt;='HIPOTESIS '!$E102,X$151&lt;='HIPOTESIS '!$F102),'HIPOTESIS '!$L102*'HIPOTESIS '!$D102*(1+'HIPOTESIS '!$N$90)/12,0)</f>
        <v>0</v>
      </c>
      <c r="Y164" s="719">
        <f>IF(AND(Y$151&gt;='HIPOTESIS '!$E102,Y$151&lt;='HIPOTESIS '!$F102),'HIPOTESIS '!$L102*'HIPOTESIS '!$D102*(1+'HIPOTESIS '!$N$90)/12,0)</f>
        <v>0</v>
      </c>
      <c r="Z164" s="719">
        <f>IF(AND(Z$151&gt;='HIPOTESIS '!$E102,Z$151&lt;='HIPOTESIS '!$F102),'HIPOTESIS '!$L102*'HIPOTESIS '!$D102*(1+'HIPOTESIS '!$N$90)/12,0)</f>
        <v>0</v>
      </c>
      <c r="AA164" s="719">
        <f>IF(AND(AA$151&gt;='HIPOTESIS '!$E102,AA$151&lt;='HIPOTESIS '!$F102),'HIPOTESIS '!$L102*'HIPOTESIS '!$D102*(1+'HIPOTESIS '!$N$90)/12,0)</f>
        <v>0</v>
      </c>
      <c r="AB164" s="719">
        <f>IF(AND(AB$151&gt;='HIPOTESIS '!$E102,AB$151&lt;='HIPOTESIS '!$F102),'HIPOTESIS '!$L102*'HIPOTESIS '!$D102*(1+'HIPOTESIS '!$N$90)*(1+'HIPOTESIS '!$N$95)/12,0)</f>
        <v>0</v>
      </c>
      <c r="AC164" s="719">
        <f>IF(AND(AC$151&gt;='HIPOTESIS '!$E102,AC$151&lt;='HIPOTESIS '!$F102),'HIPOTESIS '!$L102*'HIPOTESIS '!$D102*(1+'HIPOTESIS '!$N$90)*(1+'HIPOTESIS '!$N$95)/12,0)</f>
        <v>0</v>
      </c>
      <c r="AD164" s="719">
        <f>IF(AND(AD$151&gt;='HIPOTESIS '!$E102,AD$151&lt;='HIPOTESIS '!$F102),'HIPOTESIS '!$L102*'HIPOTESIS '!$D102*(1+'HIPOTESIS '!$N$90)*(1+'HIPOTESIS '!$N$95)/12,0)</f>
        <v>0</v>
      </c>
      <c r="AE164" s="719">
        <f>IF(AND(AE$151&gt;='HIPOTESIS '!$E102,AE$151&lt;='HIPOTESIS '!$F102),'HIPOTESIS '!$L102*'HIPOTESIS '!$D102*(1+'HIPOTESIS '!$N$90)*(1+'HIPOTESIS '!$N$95)/12,0)</f>
        <v>0</v>
      </c>
      <c r="AF164" s="719">
        <f>IF(AND(AF$151&gt;='HIPOTESIS '!$E102,AF$151&lt;='HIPOTESIS '!$F102),'HIPOTESIS '!$L102*'HIPOTESIS '!$D102*(1+'HIPOTESIS '!$N$90)*(1+'HIPOTESIS '!$N$95)/12,0)</f>
        <v>0</v>
      </c>
      <c r="AG164" s="719">
        <f>IF(AND(AG$151&gt;='HIPOTESIS '!$E102,AG$151&lt;='HIPOTESIS '!$F102),'HIPOTESIS '!$L102*'HIPOTESIS '!$D102*(1+'HIPOTESIS '!$N$90)*(1+'HIPOTESIS '!$N$95)/12,0)</f>
        <v>0</v>
      </c>
      <c r="AH164" s="719">
        <f>IF(AND(AH$151&gt;='HIPOTESIS '!$E102,AH$151&lt;='HIPOTESIS '!$F102),'HIPOTESIS '!$L102*'HIPOTESIS '!$D102*(1+'HIPOTESIS '!$N$90)*(1+'HIPOTESIS '!$N$95)/12,0)</f>
        <v>0</v>
      </c>
      <c r="AI164" s="719">
        <f>IF(AND(AI$151&gt;='HIPOTESIS '!$E102,AI$151&lt;='HIPOTESIS '!$F102),'HIPOTESIS '!$L102*'HIPOTESIS '!$D102*(1+'HIPOTESIS '!$N$90)*(1+'HIPOTESIS '!$N$95)/12,0)</f>
        <v>0</v>
      </c>
      <c r="AJ164" s="719">
        <f>IF(AND(AJ$151&gt;='HIPOTESIS '!$E102,AJ$151&lt;='HIPOTESIS '!$F102),'HIPOTESIS '!$L102*'HIPOTESIS '!$D102*(1+'HIPOTESIS '!$N$90)*(1+'HIPOTESIS '!$N$95)/12,0)</f>
        <v>0</v>
      </c>
      <c r="AK164" s="719">
        <f>IF(AND(AK$151&gt;='HIPOTESIS '!$E102,AK$151&lt;='HIPOTESIS '!$F102),'HIPOTESIS '!$L102*'HIPOTESIS '!$D102*(1+'HIPOTESIS '!$N$90)*(1+'HIPOTESIS '!$N$95)/12,0)</f>
        <v>0</v>
      </c>
      <c r="AL164" s="719">
        <f>IF(AND(AL$151&gt;='HIPOTESIS '!$E102,AL$151&lt;='HIPOTESIS '!$F102),'HIPOTESIS '!$L102*'HIPOTESIS '!$D102*(1+'HIPOTESIS '!$N$90)*(1+'HIPOTESIS '!$N$95)/12,0)</f>
        <v>0</v>
      </c>
      <c r="AM164" s="719">
        <f>IF(AND(AM$151&gt;='HIPOTESIS '!$E102,AM$151&lt;='HIPOTESIS '!$F102),'HIPOTESIS '!$L102*'HIPOTESIS '!$D102*(1+'HIPOTESIS '!$N$90)*(1+'HIPOTESIS '!$N$95)/12,0)</f>
        <v>0</v>
      </c>
      <c r="AN164" s="719">
        <f>IF(AND(AN$151&gt;='HIPOTESIS '!$E102,AN$151&lt;='HIPOTESIS '!$F102),'HIPOTESIS '!$L102*'HIPOTESIS '!$D102*(1+'HIPOTESIS '!$N$90)*(1+'HIPOTESIS '!$N$95)*(1+'HIPOTESIS '!$N$100)/12,0)</f>
        <v>0</v>
      </c>
      <c r="AO164" s="719">
        <f>IF(AND(AO$151&gt;='HIPOTESIS '!$E102,AO$151&lt;='HIPOTESIS '!$F102),'HIPOTESIS '!$L102*'HIPOTESIS '!$D102*(1+'HIPOTESIS '!$N$90)*(1+'HIPOTESIS '!$N$95)*(1+'HIPOTESIS '!$N$100)/12,0)</f>
        <v>0</v>
      </c>
      <c r="AP164" s="719">
        <f>IF(AND(AP$151&gt;='HIPOTESIS '!$E102,AP$151&lt;='HIPOTESIS '!$F102),'HIPOTESIS '!$L102*'HIPOTESIS '!$D102*(1+'HIPOTESIS '!$N$90)*(1+'HIPOTESIS '!$N$95)*(1+'HIPOTESIS '!$N$100)/12,0)</f>
        <v>0</v>
      </c>
      <c r="AQ164" s="719">
        <f>IF(AND(AQ$151&gt;='HIPOTESIS '!$E102,AQ$151&lt;='HIPOTESIS '!$F102),'HIPOTESIS '!$L102*'HIPOTESIS '!$D102*(1+'HIPOTESIS '!$N$90)*(1+'HIPOTESIS '!$N$95)*(1+'HIPOTESIS '!$N$100)/12,0)</f>
        <v>0</v>
      </c>
      <c r="AR164" s="719">
        <f>IF(AND(AR$151&gt;='HIPOTESIS '!$E102,AR$151&lt;='HIPOTESIS '!$F102),'HIPOTESIS '!$L102*'HIPOTESIS '!$D102*(1+'HIPOTESIS '!$N$90)*(1+'HIPOTESIS '!$N$95)*(1+'HIPOTESIS '!$N$100)/12,0)</f>
        <v>0</v>
      </c>
      <c r="AS164" s="719">
        <f>IF(AND(AS$151&gt;='HIPOTESIS '!$E102,AS$151&lt;='HIPOTESIS '!$F102),'HIPOTESIS '!$L102*'HIPOTESIS '!$D102*(1+'HIPOTESIS '!$N$90)*(1+'HIPOTESIS '!$N$95)*(1+'HIPOTESIS '!$N$100)/12,0)</f>
        <v>0</v>
      </c>
      <c r="AT164" s="719">
        <f>IF(AND(AT$151&gt;='HIPOTESIS '!$E102,AT$151&lt;='HIPOTESIS '!$F102),'HIPOTESIS '!$L102*'HIPOTESIS '!$D102*(1+'HIPOTESIS '!$N$90)*(1+'HIPOTESIS '!$N$95)*(1+'HIPOTESIS '!$N$100)/12,0)</f>
        <v>0</v>
      </c>
      <c r="AU164" s="719">
        <f>IF(AND(AU$151&gt;='HIPOTESIS '!$E102,AU$151&lt;='HIPOTESIS '!$F102),'HIPOTESIS '!$L102*'HIPOTESIS '!$D102*(1+'HIPOTESIS '!$N$90)*(1+'HIPOTESIS '!$N$95)*(1+'HIPOTESIS '!$N$100)/12,0)</f>
        <v>0</v>
      </c>
      <c r="AV164" s="719">
        <f>IF(AND(AV$151&gt;='HIPOTESIS '!$E102,AV$151&lt;='HIPOTESIS '!$F102),'HIPOTESIS '!$L102*'HIPOTESIS '!$D102*(1+'HIPOTESIS '!$N$90)*(1+'HIPOTESIS '!$N$95)*(1+'HIPOTESIS '!$N$100)/12,0)</f>
        <v>0</v>
      </c>
      <c r="AW164" s="719">
        <f>IF(AND(AW$151&gt;='HIPOTESIS '!$E102,AW$151&lt;='HIPOTESIS '!$F102),'HIPOTESIS '!$L102*'HIPOTESIS '!$D102*(1+'HIPOTESIS '!$N$90)*(1+'HIPOTESIS '!$N$95)*(1+'HIPOTESIS '!$N$100)/12,0)</f>
        <v>0</v>
      </c>
      <c r="AX164" s="719">
        <f>IF(AND(AX$151&gt;='HIPOTESIS '!$E102,AX$151&lt;='HIPOTESIS '!$F102),'HIPOTESIS '!$L102*'HIPOTESIS '!$D102*(1+'HIPOTESIS '!$N$90)*(1+'HIPOTESIS '!$N$95)*(1+'HIPOTESIS '!$N$100)/12,0)</f>
        <v>0</v>
      </c>
      <c r="AY164" s="719">
        <f>IF(AND(AY$151&gt;='HIPOTESIS '!$E102,AY$151&lt;='HIPOTESIS '!$F102),'HIPOTESIS '!$L102*'HIPOTESIS '!$D102*(1+'HIPOTESIS '!$N$90)*(1+'HIPOTESIS '!$N$95)*(1+'HIPOTESIS '!$N$100)/12,0)</f>
        <v>0</v>
      </c>
      <c r="AZ164" s="719">
        <f>IF(AND(AZ$151&gt;='HIPOTESIS '!$E102,AZ$151&lt;='HIPOTESIS '!$F102),'HIPOTESIS '!$L102*'HIPOTESIS '!$D102*(1+'HIPOTESIS '!$N$90)*(1+'HIPOTESIS '!$N$95)*(1+'HIPOTESIS '!$N$100)^2/12,0)</f>
        <v>0</v>
      </c>
      <c r="BA164" s="719">
        <f>IF(AND(BA$151&gt;='HIPOTESIS '!$E102,BA$151&lt;='HIPOTESIS '!$F102),'HIPOTESIS '!$L102*'HIPOTESIS '!$D102*(1+'HIPOTESIS '!$N$90)*(1+'HIPOTESIS '!$N$95)*(1+'HIPOTESIS '!$N$100)^2/12,0)</f>
        <v>0</v>
      </c>
      <c r="BB164" s="719">
        <f>IF(AND(BB$151&gt;='HIPOTESIS '!$E102,BB$151&lt;='HIPOTESIS '!$F102),'HIPOTESIS '!$L102*'HIPOTESIS '!$D102*(1+'HIPOTESIS '!$N$90)*(1+'HIPOTESIS '!$N$95)*(1+'HIPOTESIS '!$N$100)^2/12,0)</f>
        <v>0</v>
      </c>
      <c r="BC164" s="719">
        <f>IF(AND(BC$151&gt;='HIPOTESIS '!$E102,BC$151&lt;='HIPOTESIS '!$F102),'HIPOTESIS '!$L102*'HIPOTESIS '!$D102*(1+'HIPOTESIS '!$N$90)*(1+'HIPOTESIS '!$N$95)*(1+'HIPOTESIS '!$N$100)^2/12,0)</f>
        <v>0</v>
      </c>
      <c r="BD164" s="719">
        <f>IF(AND(BD$151&gt;='HIPOTESIS '!$E102,BD$151&lt;='HIPOTESIS '!$F102),'HIPOTESIS '!$L102*'HIPOTESIS '!$D102*(1+'HIPOTESIS '!$N$90)*(1+'HIPOTESIS '!$N$95)*(1+'HIPOTESIS '!$N$100)^2/12,0)</f>
        <v>0</v>
      </c>
      <c r="BE164" s="719">
        <f>IF(AND(BE$151&gt;='HIPOTESIS '!$E102,BE$151&lt;='HIPOTESIS '!$F102),'HIPOTESIS '!$L102*'HIPOTESIS '!$D102*(1+'HIPOTESIS '!$N$90)*(1+'HIPOTESIS '!$N$95)*(1+'HIPOTESIS '!$N$100)^2/12,0)</f>
        <v>0</v>
      </c>
      <c r="BF164" s="719">
        <f>IF(AND(BF$151&gt;='HIPOTESIS '!$E102,BF$151&lt;='HIPOTESIS '!$F102),'HIPOTESIS '!$L102*'HIPOTESIS '!$D102*(1+'HIPOTESIS '!$N$90)*(1+'HIPOTESIS '!$N$95)*(1+'HIPOTESIS '!$N$100)^2/12,0)</f>
        <v>0</v>
      </c>
      <c r="BG164" s="719">
        <f>IF(AND(BG$151&gt;='HIPOTESIS '!$E102,BG$151&lt;='HIPOTESIS '!$F102),'HIPOTESIS '!$L102*'HIPOTESIS '!$D102*(1+'HIPOTESIS '!$N$90)*(1+'HIPOTESIS '!$N$95)*(1+'HIPOTESIS '!$N$100)^2/12,0)</f>
        <v>0</v>
      </c>
      <c r="BH164" s="719">
        <f>IF(AND(BH$151&gt;='HIPOTESIS '!$E102,BH$151&lt;='HIPOTESIS '!$F102),'HIPOTESIS '!$L102*'HIPOTESIS '!$D102*(1+'HIPOTESIS '!$N$90)*(1+'HIPOTESIS '!$N$95)*(1+'HIPOTESIS '!$N$100)^2/12,0)</f>
        <v>0</v>
      </c>
      <c r="BI164" s="719">
        <f>IF(AND(BI$151&gt;='HIPOTESIS '!$E102,BI$151&lt;='HIPOTESIS '!$F102),'HIPOTESIS '!$L102*'HIPOTESIS '!$D102*(1+'HIPOTESIS '!$N$90)*(1+'HIPOTESIS '!$N$95)*(1+'HIPOTESIS '!$N$100)^2/12,0)</f>
        <v>0</v>
      </c>
      <c r="BJ164" s="719">
        <f>IF(AND(BJ$151&gt;='HIPOTESIS '!$E102,BJ$151&lt;='HIPOTESIS '!$F102),'HIPOTESIS '!$L102*'HIPOTESIS '!$D102*(1+'HIPOTESIS '!$N$90)*(1+'HIPOTESIS '!$N$95)*(1+'HIPOTESIS '!$N$100)^2/12,0)</f>
        <v>0</v>
      </c>
      <c r="BK164" s="724">
        <f>IF(AND(BK$151&gt;='HIPOTESIS '!$E102,BK$151&lt;='HIPOTESIS '!$F102),'HIPOTESIS '!$L102*'HIPOTESIS '!$D102*(1+'HIPOTESIS '!$N$90)*(1+'HIPOTESIS '!$N$95)*(1+'HIPOTESIS '!$N$100)^2/12,0)</f>
        <v>0</v>
      </c>
      <c r="BL164" s="138"/>
      <c r="BM164" s="138"/>
      <c r="BN164" s="138"/>
      <c r="BO164" s="138"/>
      <c r="BP164" s="138"/>
      <c r="BQ164" s="138"/>
      <c r="BR164" s="138"/>
      <c r="BS164" s="138"/>
      <c r="BT164" s="138"/>
      <c r="BU164" s="138"/>
      <c r="BV164" s="138"/>
      <c r="BW164" s="138"/>
      <c r="BX164" s="138"/>
      <c r="BY164" s="138"/>
      <c r="BZ164" s="138"/>
      <c r="CA164" s="138"/>
      <c r="CB164" s="138"/>
      <c r="CC164" s="138"/>
      <c r="CD164" s="138"/>
      <c r="CE164" s="138"/>
      <c r="CF164" s="138"/>
      <c r="CG164" s="138"/>
      <c r="CH164" s="138"/>
      <c r="CI164" s="138"/>
      <c r="CJ164" s="138"/>
      <c r="CK164" s="138"/>
      <c r="CL164" s="138"/>
      <c r="CM164" s="138"/>
      <c r="CN164" s="138"/>
      <c r="CO164" s="138"/>
      <c r="CP164" s="138"/>
      <c r="CQ164" s="138"/>
      <c r="CR164" s="138"/>
      <c r="CS164" s="138"/>
    </row>
    <row r="165" spans="1:97" s="2" customFormat="1" ht="17.100000000000001" customHeight="1" x14ac:dyDescent="0.25">
      <c r="A165" s="138"/>
      <c r="B165" s="536" t="s">
        <v>416</v>
      </c>
      <c r="C165" s="722">
        <f>IF(AND(C$151&gt;='HIPOTESIS '!$E103,C$151&lt;='HIPOTESIS '!$F103),'HIPOTESIS '!$L103*'HIPOTESIS '!$D103/12,0)</f>
        <v>0</v>
      </c>
      <c r="D165" s="497">
        <f>IF(AND(D$151&gt;='HIPOTESIS '!$E103,D$151&lt;='HIPOTESIS '!$F103),'HIPOTESIS '!$L103*'HIPOTESIS '!$D103/12,0)</f>
        <v>0</v>
      </c>
      <c r="E165" s="497">
        <f>IF(AND(E$151&gt;='HIPOTESIS '!$E103,E$151&lt;='HIPOTESIS '!$F103),'HIPOTESIS '!$L103*'HIPOTESIS '!$D103/12,0)</f>
        <v>0</v>
      </c>
      <c r="F165" s="497">
        <f>IF(AND(F$151&gt;='HIPOTESIS '!$E103,F$151&lt;='HIPOTESIS '!$F103),'HIPOTESIS '!$L103*'HIPOTESIS '!$D103/12,0)</f>
        <v>0</v>
      </c>
      <c r="G165" s="497">
        <f>IF(AND(G$151&gt;='HIPOTESIS '!$E103,G$151&lt;='HIPOTESIS '!$F103),'HIPOTESIS '!$L103*'HIPOTESIS '!$D103/12,0)</f>
        <v>0</v>
      </c>
      <c r="H165" s="497">
        <f>IF(AND(H$151&gt;='HIPOTESIS '!$E103,H$151&lt;='HIPOTESIS '!$F103),'HIPOTESIS '!$L103*'HIPOTESIS '!$D103/12,0)</f>
        <v>0</v>
      </c>
      <c r="I165" s="497">
        <f>IF(AND(I$151&gt;='HIPOTESIS '!$E103,I$151&lt;='HIPOTESIS '!$F103),'HIPOTESIS '!$L103*'HIPOTESIS '!$D103/12,0)</f>
        <v>0</v>
      </c>
      <c r="J165" s="497">
        <f>IF(AND(J$151&gt;='HIPOTESIS '!$E103,J$151&lt;='HIPOTESIS '!$F103),'HIPOTESIS '!$L103*'HIPOTESIS '!$D103/12,0)</f>
        <v>0</v>
      </c>
      <c r="K165" s="497">
        <f>IF(AND(K$151&gt;='HIPOTESIS '!$E103,K$151&lt;='HIPOTESIS '!$F103),'HIPOTESIS '!$L103*'HIPOTESIS '!$D103/12,0)</f>
        <v>0</v>
      </c>
      <c r="L165" s="497">
        <f>IF(AND(L$151&gt;='HIPOTESIS '!$E103,L$151&lt;='HIPOTESIS '!$F103),'HIPOTESIS '!$L103*'HIPOTESIS '!$D103/12,0)</f>
        <v>0</v>
      </c>
      <c r="M165" s="497">
        <f>IF(AND(M$151&gt;='HIPOTESIS '!$E103,M$151&lt;='HIPOTESIS '!$F103),'HIPOTESIS '!$L103*'HIPOTESIS '!$D103/12,0)</f>
        <v>0</v>
      </c>
      <c r="N165" s="497">
        <f>IF(AND(N$151&gt;='HIPOTESIS '!$E103,N$151&lt;='HIPOTESIS '!$F103),'HIPOTESIS '!$L103*'HIPOTESIS '!$D103/12,0)</f>
        <v>0</v>
      </c>
      <c r="O165" s="723">
        <f>IF(AND(O$151&gt;='HIPOTESIS '!$E103,O$151&lt;='HIPOTESIS '!$F103),'HIPOTESIS '!$L103*'HIPOTESIS '!$D103/12,0)</f>
        <v>0</v>
      </c>
      <c r="P165" s="497">
        <f>IF(AND(P$151&gt;='HIPOTESIS '!$E103,P$151&lt;='HIPOTESIS '!$F103),'HIPOTESIS '!$L103*'HIPOTESIS '!$D103*(1+'HIPOTESIS '!$N$90)/12,0)</f>
        <v>0</v>
      </c>
      <c r="Q165" s="497">
        <f>IF(AND(Q$151&gt;='HIPOTESIS '!$E103,Q$151&lt;='HIPOTESIS '!$F103),'HIPOTESIS '!$L103*'HIPOTESIS '!$D103*(1+'HIPOTESIS '!$N$90)/12,0)</f>
        <v>0</v>
      </c>
      <c r="R165" s="497">
        <f>IF(AND(R$151&gt;='HIPOTESIS '!$E103,R$151&lt;='HIPOTESIS '!$F103),'HIPOTESIS '!$L103*'HIPOTESIS '!$D103*(1+'HIPOTESIS '!$N$90)/12,0)</f>
        <v>0</v>
      </c>
      <c r="S165" s="497">
        <f>IF(AND(S$151&gt;='HIPOTESIS '!$E103,S$151&lt;='HIPOTESIS '!$F103),'HIPOTESIS '!$L103*'HIPOTESIS '!$D103*(1+'HIPOTESIS '!$N$90)/12,0)</f>
        <v>0</v>
      </c>
      <c r="T165" s="497">
        <f>IF(AND(T$151&gt;='HIPOTESIS '!$E103,T$151&lt;='HIPOTESIS '!$F103),'HIPOTESIS '!$L103*'HIPOTESIS '!$D103*(1+'HIPOTESIS '!$N$90)/12,0)</f>
        <v>0</v>
      </c>
      <c r="U165" s="497">
        <f>IF(AND(U$151&gt;='HIPOTESIS '!$E103,U$151&lt;='HIPOTESIS '!$F103),'HIPOTESIS '!$L103*'HIPOTESIS '!$D103*(1+'HIPOTESIS '!$N$90)/12,0)</f>
        <v>0</v>
      </c>
      <c r="V165" s="497">
        <f>IF(AND(V$151&gt;='HIPOTESIS '!$E103,V$151&lt;='HIPOTESIS '!$F103),'HIPOTESIS '!$L103*'HIPOTESIS '!$D103*(1+'HIPOTESIS '!$N$90)/12,0)</f>
        <v>0</v>
      </c>
      <c r="W165" s="497">
        <f>IF(AND(W$151&gt;='HIPOTESIS '!$E103,W$151&lt;='HIPOTESIS '!$F103),'HIPOTESIS '!$L103*'HIPOTESIS '!$D103*(1+'HIPOTESIS '!$N$90)/12,0)</f>
        <v>0</v>
      </c>
      <c r="X165" s="497">
        <f>IF(AND(X$151&gt;='HIPOTESIS '!$E103,X$151&lt;='HIPOTESIS '!$F103),'HIPOTESIS '!$L103*'HIPOTESIS '!$D103*(1+'HIPOTESIS '!$N$90)/12,0)</f>
        <v>0</v>
      </c>
      <c r="Y165" s="497">
        <f>IF(AND(Y$151&gt;='HIPOTESIS '!$E103,Y$151&lt;='HIPOTESIS '!$F103),'HIPOTESIS '!$L103*'HIPOTESIS '!$D103*(1+'HIPOTESIS '!$N$90)/12,0)</f>
        <v>0</v>
      </c>
      <c r="Z165" s="497">
        <f>IF(AND(Z$151&gt;='HIPOTESIS '!$E103,Z$151&lt;='HIPOTESIS '!$F103),'HIPOTESIS '!$L103*'HIPOTESIS '!$D103*(1+'HIPOTESIS '!$N$90)/12,0)</f>
        <v>0</v>
      </c>
      <c r="AA165" s="497">
        <f>IF(AND(AA$151&gt;='HIPOTESIS '!$E103,AA$151&lt;='HIPOTESIS '!$F103),'HIPOTESIS '!$L103*'HIPOTESIS '!$D103*(1+'HIPOTESIS '!$N$90)/12,0)</f>
        <v>0</v>
      </c>
      <c r="AB165" s="719">
        <f>IF(AND(AB$151&gt;='HIPOTESIS '!$E103,AB$151&lt;='HIPOTESIS '!$F103),'HIPOTESIS '!$L103*'HIPOTESIS '!$D103*(1+'HIPOTESIS '!$N$90)*(1+'HIPOTESIS '!$N$95)/12,0)</f>
        <v>0</v>
      </c>
      <c r="AC165" s="719">
        <f>IF(AND(AC$151&gt;='HIPOTESIS '!$E103,AC$151&lt;='HIPOTESIS '!$F103),'HIPOTESIS '!$L103*'HIPOTESIS '!$D103*(1+'HIPOTESIS '!$N$90)*(1+'HIPOTESIS '!$N$95)/12,0)</f>
        <v>0</v>
      </c>
      <c r="AD165" s="719">
        <f>IF(AND(AD$151&gt;='HIPOTESIS '!$E103,AD$151&lt;='HIPOTESIS '!$F103),'HIPOTESIS '!$L103*'HIPOTESIS '!$D103*(1+'HIPOTESIS '!$N$90)*(1+'HIPOTESIS '!$N$95)/12,0)</f>
        <v>0</v>
      </c>
      <c r="AE165" s="719">
        <f>IF(AND(AE$151&gt;='HIPOTESIS '!$E103,AE$151&lt;='HIPOTESIS '!$F103),'HIPOTESIS '!$L103*'HIPOTESIS '!$D103*(1+'HIPOTESIS '!$N$90)*(1+'HIPOTESIS '!$N$95)/12,0)</f>
        <v>0</v>
      </c>
      <c r="AF165" s="719">
        <f>IF(AND(AF$151&gt;='HIPOTESIS '!$E103,AF$151&lt;='HIPOTESIS '!$F103),'HIPOTESIS '!$L103*'HIPOTESIS '!$D103*(1+'HIPOTESIS '!$N$90)*(1+'HIPOTESIS '!$N$95)/12,0)</f>
        <v>0</v>
      </c>
      <c r="AG165" s="719">
        <f>IF(AND(AG$151&gt;='HIPOTESIS '!$E103,AG$151&lt;='HIPOTESIS '!$F103),'HIPOTESIS '!$L103*'HIPOTESIS '!$D103*(1+'HIPOTESIS '!$N$90)*(1+'HIPOTESIS '!$N$95)/12,0)</f>
        <v>0</v>
      </c>
      <c r="AH165" s="719">
        <f>IF(AND(AH$151&gt;='HIPOTESIS '!$E103,AH$151&lt;='HIPOTESIS '!$F103),'HIPOTESIS '!$L103*'HIPOTESIS '!$D103*(1+'HIPOTESIS '!$N$90)*(1+'HIPOTESIS '!$N$95)/12,0)</f>
        <v>0</v>
      </c>
      <c r="AI165" s="719">
        <f>IF(AND(AI$151&gt;='HIPOTESIS '!$E103,AI$151&lt;='HIPOTESIS '!$F103),'HIPOTESIS '!$L103*'HIPOTESIS '!$D103*(1+'HIPOTESIS '!$N$90)*(1+'HIPOTESIS '!$N$95)/12,0)</f>
        <v>0</v>
      </c>
      <c r="AJ165" s="719">
        <f>IF(AND(AJ$151&gt;='HIPOTESIS '!$E103,AJ$151&lt;='HIPOTESIS '!$F103),'HIPOTESIS '!$L103*'HIPOTESIS '!$D103*(1+'HIPOTESIS '!$N$90)*(1+'HIPOTESIS '!$N$95)/12,0)</f>
        <v>0</v>
      </c>
      <c r="AK165" s="719">
        <f>IF(AND(AK$151&gt;='HIPOTESIS '!$E103,AK$151&lt;='HIPOTESIS '!$F103),'HIPOTESIS '!$L103*'HIPOTESIS '!$D103*(1+'HIPOTESIS '!$N$90)*(1+'HIPOTESIS '!$N$95)/12,0)</f>
        <v>0</v>
      </c>
      <c r="AL165" s="719">
        <f>IF(AND(AL$151&gt;='HIPOTESIS '!$E103,AL$151&lt;='HIPOTESIS '!$F103),'HIPOTESIS '!$L103*'HIPOTESIS '!$D103*(1+'HIPOTESIS '!$N$90)*(1+'HIPOTESIS '!$N$95)/12,0)</f>
        <v>0</v>
      </c>
      <c r="AM165" s="719">
        <f>IF(AND(AM$151&gt;='HIPOTESIS '!$E103,AM$151&lt;='HIPOTESIS '!$F103),'HIPOTESIS '!$L103*'HIPOTESIS '!$D103*(1+'HIPOTESIS '!$N$90)*(1+'HIPOTESIS '!$N$95)/12,0)</f>
        <v>0</v>
      </c>
      <c r="AN165" s="719">
        <f>IF(AND(AN$151&gt;='HIPOTESIS '!$E103,AN$151&lt;='HIPOTESIS '!$F103),'HIPOTESIS '!$L103*'HIPOTESIS '!$D103*(1+'HIPOTESIS '!$N$90)*(1+'HIPOTESIS '!$N$95)*(1+'HIPOTESIS '!$N$100)/12,0)</f>
        <v>0</v>
      </c>
      <c r="AO165" s="719">
        <f>IF(AND(AO$151&gt;='HIPOTESIS '!$E103,AO$151&lt;='HIPOTESIS '!$F103),'HIPOTESIS '!$L103*'HIPOTESIS '!$D103*(1+'HIPOTESIS '!$N$90)*(1+'HIPOTESIS '!$N$95)*(1+'HIPOTESIS '!$N$100)/12,0)</f>
        <v>0</v>
      </c>
      <c r="AP165" s="719">
        <f>IF(AND(AP$151&gt;='HIPOTESIS '!$E103,AP$151&lt;='HIPOTESIS '!$F103),'HIPOTESIS '!$L103*'HIPOTESIS '!$D103*(1+'HIPOTESIS '!$N$90)*(1+'HIPOTESIS '!$N$95)*(1+'HIPOTESIS '!$N$100)/12,0)</f>
        <v>0</v>
      </c>
      <c r="AQ165" s="719">
        <f>IF(AND(AQ$151&gt;='HIPOTESIS '!$E103,AQ$151&lt;='HIPOTESIS '!$F103),'HIPOTESIS '!$L103*'HIPOTESIS '!$D103*(1+'HIPOTESIS '!$N$90)*(1+'HIPOTESIS '!$N$95)*(1+'HIPOTESIS '!$N$100)/12,0)</f>
        <v>0</v>
      </c>
      <c r="AR165" s="719">
        <f>IF(AND(AR$151&gt;='HIPOTESIS '!$E103,AR$151&lt;='HIPOTESIS '!$F103),'HIPOTESIS '!$L103*'HIPOTESIS '!$D103*(1+'HIPOTESIS '!$N$90)*(1+'HIPOTESIS '!$N$95)*(1+'HIPOTESIS '!$N$100)/12,0)</f>
        <v>0</v>
      </c>
      <c r="AS165" s="719">
        <f>IF(AND(AS$151&gt;='HIPOTESIS '!$E103,AS$151&lt;='HIPOTESIS '!$F103),'HIPOTESIS '!$L103*'HIPOTESIS '!$D103*(1+'HIPOTESIS '!$N$90)*(1+'HIPOTESIS '!$N$95)*(1+'HIPOTESIS '!$N$100)/12,0)</f>
        <v>0</v>
      </c>
      <c r="AT165" s="719">
        <f>IF(AND(AT$151&gt;='HIPOTESIS '!$E103,AT$151&lt;='HIPOTESIS '!$F103),'HIPOTESIS '!$L103*'HIPOTESIS '!$D103*(1+'HIPOTESIS '!$N$90)*(1+'HIPOTESIS '!$N$95)*(1+'HIPOTESIS '!$N$100)/12,0)</f>
        <v>0</v>
      </c>
      <c r="AU165" s="719">
        <f>IF(AND(AU$151&gt;='HIPOTESIS '!$E103,AU$151&lt;='HIPOTESIS '!$F103),'HIPOTESIS '!$L103*'HIPOTESIS '!$D103*(1+'HIPOTESIS '!$N$90)*(1+'HIPOTESIS '!$N$95)*(1+'HIPOTESIS '!$N$100)/12,0)</f>
        <v>0</v>
      </c>
      <c r="AV165" s="719">
        <f>IF(AND(AV$151&gt;='HIPOTESIS '!$E103,AV$151&lt;='HIPOTESIS '!$F103),'HIPOTESIS '!$L103*'HIPOTESIS '!$D103*(1+'HIPOTESIS '!$N$90)*(1+'HIPOTESIS '!$N$95)*(1+'HIPOTESIS '!$N$100)/12,0)</f>
        <v>0</v>
      </c>
      <c r="AW165" s="719">
        <f>IF(AND(AW$151&gt;='HIPOTESIS '!$E103,AW$151&lt;='HIPOTESIS '!$F103),'HIPOTESIS '!$L103*'HIPOTESIS '!$D103*(1+'HIPOTESIS '!$N$90)*(1+'HIPOTESIS '!$N$95)*(1+'HIPOTESIS '!$N$100)/12,0)</f>
        <v>0</v>
      </c>
      <c r="AX165" s="719">
        <f>IF(AND(AX$151&gt;='HIPOTESIS '!$E103,AX$151&lt;='HIPOTESIS '!$F103),'HIPOTESIS '!$L103*'HIPOTESIS '!$D103*(1+'HIPOTESIS '!$N$90)*(1+'HIPOTESIS '!$N$95)*(1+'HIPOTESIS '!$N$100)/12,0)</f>
        <v>0</v>
      </c>
      <c r="AY165" s="719">
        <f>IF(AND(AY$151&gt;='HIPOTESIS '!$E103,AY$151&lt;='HIPOTESIS '!$F103),'HIPOTESIS '!$L103*'HIPOTESIS '!$D103*(1+'HIPOTESIS '!$N$90)*(1+'HIPOTESIS '!$N$95)*(1+'HIPOTESIS '!$N$100)/12,0)</f>
        <v>0</v>
      </c>
      <c r="AZ165" s="719">
        <f>IF(AND(AZ$151&gt;='HIPOTESIS '!$E103,AZ$151&lt;='HIPOTESIS '!$F103),'HIPOTESIS '!$L103*'HIPOTESIS '!$D103*(1+'HIPOTESIS '!$N$90)*(1+'HIPOTESIS '!$N$95)*(1+'HIPOTESIS '!$N$100)^2/12,0)</f>
        <v>0</v>
      </c>
      <c r="BA165" s="719">
        <f>IF(AND(BA$151&gt;='HIPOTESIS '!$E103,BA$151&lt;='HIPOTESIS '!$F103),'HIPOTESIS '!$L103*'HIPOTESIS '!$D103*(1+'HIPOTESIS '!$N$90)*(1+'HIPOTESIS '!$N$95)*(1+'HIPOTESIS '!$N$100)^2/12,0)</f>
        <v>0</v>
      </c>
      <c r="BB165" s="719">
        <f>IF(AND(BB$151&gt;='HIPOTESIS '!$E103,BB$151&lt;='HIPOTESIS '!$F103),'HIPOTESIS '!$L103*'HIPOTESIS '!$D103*(1+'HIPOTESIS '!$N$90)*(1+'HIPOTESIS '!$N$95)*(1+'HIPOTESIS '!$N$100)^2/12,0)</f>
        <v>0</v>
      </c>
      <c r="BC165" s="719">
        <f>IF(AND(BC$151&gt;='HIPOTESIS '!$E103,BC$151&lt;='HIPOTESIS '!$F103),'HIPOTESIS '!$L103*'HIPOTESIS '!$D103*(1+'HIPOTESIS '!$N$90)*(1+'HIPOTESIS '!$N$95)*(1+'HIPOTESIS '!$N$100)^2/12,0)</f>
        <v>0</v>
      </c>
      <c r="BD165" s="719">
        <f>IF(AND(BD$151&gt;='HIPOTESIS '!$E103,BD$151&lt;='HIPOTESIS '!$F103),'HIPOTESIS '!$L103*'HIPOTESIS '!$D103*(1+'HIPOTESIS '!$N$90)*(1+'HIPOTESIS '!$N$95)*(1+'HIPOTESIS '!$N$100)^2/12,0)</f>
        <v>0</v>
      </c>
      <c r="BE165" s="719">
        <f>IF(AND(BE$151&gt;='HIPOTESIS '!$E103,BE$151&lt;='HIPOTESIS '!$F103),'HIPOTESIS '!$L103*'HIPOTESIS '!$D103*(1+'HIPOTESIS '!$N$90)*(1+'HIPOTESIS '!$N$95)*(1+'HIPOTESIS '!$N$100)^2/12,0)</f>
        <v>0</v>
      </c>
      <c r="BF165" s="719">
        <f>IF(AND(BF$151&gt;='HIPOTESIS '!$E103,BF$151&lt;='HIPOTESIS '!$F103),'HIPOTESIS '!$L103*'HIPOTESIS '!$D103*(1+'HIPOTESIS '!$N$90)*(1+'HIPOTESIS '!$N$95)*(1+'HIPOTESIS '!$N$100)^2/12,0)</f>
        <v>0</v>
      </c>
      <c r="BG165" s="719">
        <f>IF(AND(BG$151&gt;='HIPOTESIS '!$E103,BG$151&lt;='HIPOTESIS '!$F103),'HIPOTESIS '!$L103*'HIPOTESIS '!$D103*(1+'HIPOTESIS '!$N$90)*(1+'HIPOTESIS '!$N$95)*(1+'HIPOTESIS '!$N$100)^2/12,0)</f>
        <v>0</v>
      </c>
      <c r="BH165" s="719">
        <f>IF(AND(BH$151&gt;='HIPOTESIS '!$E103,BH$151&lt;='HIPOTESIS '!$F103),'HIPOTESIS '!$L103*'HIPOTESIS '!$D103*(1+'HIPOTESIS '!$N$90)*(1+'HIPOTESIS '!$N$95)*(1+'HIPOTESIS '!$N$100)^2/12,0)</f>
        <v>0</v>
      </c>
      <c r="BI165" s="719">
        <f>IF(AND(BI$151&gt;='HIPOTESIS '!$E103,BI$151&lt;='HIPOTESIS '!$F103),'HIPOTESIS '!$L103*'HIPOTESIS '!$D103*(1+'HIPOTESIS '!$N$90)*(1+'HIPOTESIS '!$N$95)*(1+'HIPOTESIS '!$N$100)^2/12,0)</f>
        <v>0</v>
      </c>
      <c r="BJ165" s="719">
        <f>IF(AND(BJ$151&gt;='HIPOTESIS '!$E103,BJ$151&lt;='HIPOTESIS '!$F103),'HIPOTESIS '!$L103*'HIPOTESIS '!$D103*(1+'HIPOTESIS '!$N$90)*(1+'HIPOTESIS '!$N$95)*(1+'HIPOTESIS '!$N$100)^2/12,0)</f>
        <v>0</v>
      </c>
      <c r="BK165" s="724">
        <f>IF(AND(BK$151&gt;='HIPOTESIS '!$E103,BK$151&lt;='HIPOTESIS '!$F103),'HIPOTESIS '!$L103*'HIPOTESIS '!$D103*(1+'HIPOTESIS '!$N$90)*(1+'HIPOTESIS '!$N$95)*(1+'HIPOTESIS '!$N$100)^2/12,0)</f>
        <v>0</v>
      </c>
      <c r="BL165" s="138"/>
      <c r="BM165" s="138"/>
      <c r="BN165" s="138"/>
      <c r="BO165" s="138"/>
      <c r="BP165" s="138"/>
      <c r="BQ165" s="138"/>
      <c r="BR165" s="138"/>
      <c r="BS165" s="138"/>
      <c r="BT165" s="138"/>
      <c r="BU165" s="138"/>
      <c r="BV165" s="138"/>
      <c r="BW165" s="138"/>
      <c r="BX165" s="138"/>
      <c r="BY165" s="138"/>
      <c r="BZ165" s="138"/>
      <c r="CA165" s="138"/>
      <c r="CB165" s="138"/>
      <c r="CC165" s="138"/>
      <c r="CD165" s="138"/>
      <c r="CE165" s="138"/>
      <c r="CF165" s="138"/>
      <c r="CG165" s="138"/>
      <c r="CH165" s="138"/>
      <c r="CI165" s="138"/>
      <c r="CJ165" s="138"/>
      <c r="CK165" s="138"/>
      <c r="CL165" s="138"/>
      <c r="CM165" s="138"/>
      <c r="CN165" s="138"/>
      <c r="CO165" s="138"/>
      <c r="CP165" s="138"/>
      <c r="CQ165" s="138"/>
      <c r="CR165" s="138"/>
      <c r="CS165" s="138"/>
    </row>
    <row r="166" spans="1:97" s="2" customFormat="1" ht="17.100000000000001" customHeight="1" x14ac:dyDescent="0.25">
      <c r="A166" s="138"/>
      <c r="B166" s="538" t="s">
        <v>417</v>
      </c>
      <c r="C166" s="725">
        <f>IF(AND(C$151&gt;='HIPOTESIS '!$E104,C$151&lt;='HIPOTESIS '!$F104),'HIPOTESIS '!$L104*'HIPOTESIS '!$D104/12,0)</f>
        <v>0</v>
      </c>
      <c r="D166" s="726">
        <f>IF(AND(D$151&gt;='HIPOTESIS '!$E104,D$151&lt;='HIPOTESIS '!$F104),'HIPOTESIS '!$L104*'HIPOTESIS '!$D104/12,0)</f>
        <v>0</v>
      </c>
      <c r="E166" s="726">
        <f>IF(AND(E$151&gt;='HIPOTESIS '!$E104,E$151&lt;='HIPOTESIS '!$F104),'HIPOTESIS '!$L104*'HIPOTESIS '!$D104/12,0)</f>
        <v>0</v>
      </c>
      <c r="F166" s="726">
        <f>IF(AND(F$151&gt;='HIPOTESIS '!$E104,F$151&lt;='HIPOTESIS '!$F104),'HIPOTESIS '!$L104*'HIPOTESIS '!$D104/12,0)</f>
        <v>0</v>
      </c>
      <c r="G166" s="726">
        <f>IF(AND(G$151&gt;='HIPOTESIS '!$E104,G$151&lt;='HIPOTESIS '!$F104),'HIPOTESIS '!$L104*'HIPOTESIS '!$D104/12,0)</f>
        <v>0</v>
      </c>
      <c r="H166" s="726">
        <f>IF(AND(H$151&gt;='HIPOTESIS '!$E104,H$151&lt;='HIPOTESIS '!$F104),'HIPOTESIS '!$L104*'HIPOTESIS '!$D104/12,0)</f>
        <v>0</v>
      </c>
      <c r="I166" s="726">
        <f>IF(AND(I$151&gt;='HIPOTESIS '!$E104,I$151&lt;='HIPOTESIS '!$F104),'HIPOTESIS '!$L104*'HIPOTESIS '!$D104/12,0)</f>
        <v>0</v>
      </c>
      <c r="J166" s="726">
        <f>IF(AND(J$151&gt;='HIPOTESIS '!$E104,J$151&lt;='HIPOTESIS '!$F104),'HIPOTESIS '!$L104*'HIPOTESIS '!$D104/12,0)</f>
        <v>0</v>
      </c>
      <c r="K166" s="726">
        <f>IF(AND(K$151&gt;='HIPOTESIS '!$E104,K$151&lt;='HIPOTESIS '!$F104),'HIPOTESIS '!$L104*'HIPOTESIS '!$D104/12,0)</f>
        <v>0</v>
      </c>
      <c r="L166" s="726">
        <f>IF(AND(L$151&gt;='HIPOTESIS '!$E104,L$151&lt;='HIPOTESIS '!$F104),'HIPOTESIS '!$L104*'HIPOTESIS '!$D104/12,0)</f>
        <v>0</v>
      </c>
      <c r="M166" s="726">
        <f>IF(AND(M$151&gt;='HIPOTESIS '!$E104,M$151&lt;='HIPOTESIS '!$F104),'HIPOTESIS '!$L104*'HIPOTESIS '!$D104/12,0)</f>
        <v>0</v>
      </c>
      <c r="N166" s="726">
        <f>IF(AND(N$151&gt;='HIPOTESIS '!$E104,N$151&lt;='HIPOTESIS '!$F104),'HIPOTESIS '!$L104*'HIPOTESIS '!$D104/12,0)</f>
        <v>0</v>
      </c>
      <c r="O166" s="727">
        <f>IF(AND(O$151&gt;='HIPOTESIS '!$E104,O$151&lt;='HIPOTESIS '!$F104),'HIPOTESIS '!$L104*'HIPOTESIS '!$D104/12,0)</f>
        <v>0</v>
      </c>
      <c r="P166" s="732">
        <f>IF(AND(P$151&gt;='HIPOTESIS '!$E104,P$151&lt;='HIPOTESIS '!$F104),'HIPOTESIS '!$L104*'HIPOTESIS '!$D104*(1+'HIPOTESIS '!$N$90)/12,0)</f>
        <v>0</v>
      </c>
      <c r="Q166" s="733">
        <f>IF(AND(Q$151&gt;='HIPOTESIS '!$E104,Q$151&lt;='HIPOTESIS '!$F104),'HIPOTESIS '!$L104*'HIPOTESIS '!$D104*(1+'HIPOTESIS '!$N$90)/12,0)</f>
        <v>0</v>
      </c>
      <c r="R166" s="733">
        <f>IF(AND(R$151&gt;='HIPOTESIS '!$E104,R$151&lt;='HIPOTESIS '!$F104),'HIPOTESIS '!$L104*'HIPOTESIS '!$D104*(1+'HIPOTESIS '!$N$90)/12,0)</f>
        <v>0</v>
      </c>
      <c r="S166" s="733">
        <f>IF(AND(S$151&gt;='HIPOTESIS '!$E104,S$151&lt;='HIPOTESIS '!$F104),'HIPOTESIS '!$L104*'HIPOTESIS '!$D104*(1+'HIPOTESIS '!$N$90)/12,0)</f>
        <v>0</v>
      </c>
      <c r="T166" s="733">
        <f>IF(AND(T$151&gt;='HIPOTESIS '!$E104,T$151&lt;='HIPOTESIS '!$F104),'HIPOTESIS '!$L104*'HIPOTESIS '!$D104*(1+'HIPOTESIS '!$N$90)/12,0)</f>
        <v>0</v>
      </c>
      <c r="U166" s="733">
        <f>IF(AND(U$151&gt;='HIPOTESIS '!$E104,U$151&lt;='HIPOTESIS '!$F104),'HIPOTESIS '!$L104*'HIPOTESIS '!$D104*(1+'HIPOTESIS '!$N$90)/12,0)</f>
        <v>0</v>
      </c>
      <c r="V166" s="733">
        <f>IF(AND(V$151&gt;='HIPOTESIS '!$E104,V$151&lt;='HIPOTESIS '!$F104),'HIPOTESIS '!$L104*'HIPOTESIS '!$D104*(1+'HIPOTESIS '!$N$90)/12,0)</f>
        <v>0</v>
      </c>
      <c r="W166" s="733">
        <f>IF(AND(W$151&gt;='HIPOTESIS '!$E104,W$151&lt;='HIPOTESIS '!$F104),'HIPOTESIS '!$L104*'HIPOTESIS '!$D104*(1+'HIPOTESIS '!$N$90)/12,0)</f>
        <v>0</v>
      </c>
      <c r="X166" s="733">
        <f>IF(AND(X$151&gt;='HIPOTESIS '!$E104,X$151&lt;='HIPOTESIS '!$F104),'HIPOTESIS '!$L104*'HIPOTESIS '!$D104*(1+'HIPOTESIS '!$N$90)/12,0)</f>
        <v>0</v>
      </c>
      <c r="Y166" s="733">
        <f>IF(AND(Y$151&gt;='HIPOTESIS '!$E104,Y$151&lt;='HIPOTESIS '!$F104),'HIPOTESIS '!$L104*'HIPOTESIS '!$D104*(1+'HIPOTESIS '!$N$90)/12,0)</f>
        <v>0</v>
      </c>
      <c r="Z166" s="733">
        <f>IF(AND(Z$151&gt;='HIPOTESIS '!$E104,Z$151&lt;='HIPOTESIS '!$F104),'HIPOTESIS '!$L104*'HIPOTESIS '!$D104*(1+'HIPOTESIS '!$N$90)/12,0)</f>
        <v>0</v>
      </c>
      <c r="AA166" s="733">
        <f>IF(AND(AA$151&gt;='HIPOTESIS '!$E104,AA$151&lt;='HIPOTESIS '!$F104),'HIPOTESIS '!$L104*'HIPOTESIS '!$D104*(1+'HIPOTESIS '!$N$90)/12,0)</f>
        <v>0</v>
      </c>
      <c r="AB166" s="719">
        <f>IF(AND(AB$151&gt;='HIPOTESIS '!$E104,AB$151&lt;='HIPOTESIS '!$F104),'HIPOTESIS '!$L104*'HIPOTESIS '!$D104*(1+'HIPOTESIS '!$N$90)*(1+'HIPOTESIS '!$N$95)/12,0)</f>
        <v>0</v>
      </c>
      <c r="AC166" s="719">
        <f>IF(AND(AC$151&gt;='HIPOTESIS '!$E104,AC$151&lt;='HIPOTESIS '!$F104),'HIPOTESIS '!$L104*'HIPOTESIS '!$D104*(1+'HIPOTESIS '!$N$90)*(1+'HIPOTESIS '!$N$95)/12,0)</f>
        <v>0</v>
      </c>
      <c r="AD166" s="719">
        <f>IF(AND(AD$151&gt;='HIPOTESIS '!$E104,AD$151&lt;='HIPOTESIS '!$F104),'HIPOTESIS '!$L104*'HIPOTESIS '!$D104*(1+'HIPOTESIS '!$N$90)*(1+'HIPOTESIS '!$N$95)/12,0)</f>
        <v>0</v>
      </c>
      <c r="AE166" s="719">
        <f>IF(AND(AE$151&gt;='HIPOTESIS '!$E104,AE$151&lt;='HIPOTESIS '!$F104),'HIPOTESIS '!$L104*'HIPOTESIS '!$D104*(1+'HIPOTESIS '!$N$90)*(1+'HIPOTESIS '!$N$95)/12,0)</f>
        <v>0</v>
      </c>
      <c r="AF166" s="719">
        <f>IF(AND(AF$151&gt;='HIPOTESIS '!$E104,AF$151&lt;='HIPOTESIS '!$F104),'HIPOTESIS '!$L104*'HIPOTESIS '!$D104*(1+'HIPOTESIS '!$N$90)*(1+'HIPOTESIS '!$N$95)/12,0)</f>
        <v>0</v>
      </c>
      <c r="AG166" s="719">
        <f>IF(AND(AG$151&gt;='HIPOTESIS '!$E104,AG$151&lt;='HIPOTESIS '!$F104),'HIPOTESIS '!$L104*'HIPOTESIS '!$D104*(1+'HIPOTESIS '!$N$90)*(1+'HIPOTESIS '!$N$95)/12,0)</f>
        <v>0</v>
      </c>
      <c r="AH166" s="719">
        <f>IF(AND(AH$151&gt;='HIPOTESIS '!$E104,AH$151&lt;='HIPOTESIS '!$F104),'HIPOTESIS '!$L104*'HIPOTESIS '!$D104*(1+'HIPOTESIS '!$N$90)*(1+'HIPOTESIS '!$N$95)/12,0)</f>
        <v>0</v>
      </c>
      <c r="AI166" s="719">
        <f>IF(AND(AI$151&gt;='HIPOTESIS '!$E104,AI$151&lt;='HIPOTESIS '!$F104),'HIPOTESIS '!$L104*'HIPOTESIS '!$D104*(1+'HIPOTESIS '!$N$90)*(1+'HIPOTESIS '!$N$95)/12,0)</f>
        <v>0</v>
      </c>
      <c r="AJ166" s="719">
        <f>IF(AND(AJ$151&gt;='HIPOTESIS '!$E104,AJ$151&lt;='HIPOTESIS '!$F104),'HIPOTESIS '!$L104*'HIPOTESIS '!$D104*(1+'HIPOTESIS '!$N$90)*(1+'HIPOTESIS '!$N$95)/12,0)</f>
        <v>0</v>
      </c>
      <c r="AK166" s="719">
        <f>IF(AND(AK$151&gt;='HIPOTESIS '!$E104,AK$151&lt;='HIPOTESIS '!$F104),'HIPOTESIS '!$L104*'HIPOTESIS '!$D104*(1+'HIPOTESIS '!$N$90)*(1+'HIPOTESIS '!$N$95)/12,0)</f>
        <v>0</v>
      </c>
      <c r="AL166" s="719">
        <f>IF(AND(AL$151&gt;='HIPOTESIS '!$E104,AL$151&lt;='HIPOTESIS '!$F104),'HIPOTESIS '!$L104*'HIPOTESIS '!$D104*(1+'HIPOTESIS '!$N$90)*(1+'HIPOTESIS '!$N$95)/12,0)</f>
        <v>0</v>
      </c>
      <c r="AM166" s="719">
        <f>IF(AND(AM$151&gt;='HIPOTESIS '!$E104,AM$151&lt;='HIPOTESIS '!$F104),'HIPOTESIS '!$L104*'HIPOTESIS '!$D104*(1+'HIPOTESIS '!$N$90)*(1+'HIPOTESIS '!$N$95)/12,0)</f>
        <v>0</v>
      </c>
      <c r="AN166" s="719">
        <f>IF(AND(AN$151&gt;='HIPOTESIS '!$E104,AN$151&lt;='HIPOTESIS '!$F104),'HIPOTESIS '!$L104*'HIPOTESIS '!$D104*(1+'HIPOTESIS '!$N$90)*(1+'HIPOTESIS '!$N$95)*(1+'HIPOTESIS '!$N$100)/12,0)</f>
        <v>0</v>
      </c>
      <c r="AO166" s="719">
        <f>IF(AND(AO$151&gt;='HIPOTESIS '!$E104,AO$151&lt;='HIPOTESIS '!$F104),'HIPOTESIS '!$L104*'HIPOTESIS '!$D104*(1+'HIPOTESIS '!$N$90)*(1+'HIPOTESIS '!$N$95)*(1+'HIPOTESIS '!$N$100)/12,0)</f>
        <v>0</v>
      </c>
      <c r="AP166" s="719">
        <f>IF(AND(AP$151&gt;='HIPOTESIS '!$E104,AP$151&lt;='HIPOTESIS '!$F104),'HIPOTESIS '!$L104*'HIPOTESIS '!$D104*(1+'HIPOTESIS '!$N$90)*(1+'HIPOTESIS '!$N$95)*(1+'HIPOTESIS '!$N$100)/12,0)</f>
        <v>0</v>
      </c>
      <c r="AQ166" s="719">
        <f>IF(AND(AQ$151&gt;='HIPOTESIS '!$E104,AQ$151&lt;='HIPOTESIS '!$F104),'HIPOTESIS '!$L104*'HIPOTESIS '!$D104*(1+'HIPOTESIS '!$N$90)*(1+'HIPOTESIS '!$N$95)*(1+'HIPOTESIS '!$N$100)/12,0)</f>
        <v>0</v>
      </c>
      <c r="AR166" s="719">
        <f>IF(AND(AR$151&gt;='HIPOTESIS '!$E104,AR$151&lt;='HIPOTESIS '!$F104),'HIPOTESIS '!$L104*'HIPOTESIS '!$D104*(1+'HIPOTESIS '!$N$90)*(1+'HIPOTESIS '!$N$95)*(1+'HIPOTESIS '!$N$100)/12,0)</f>
        <v>0</v>
      </c>
      <c r="AS166" s="719">
        <f>IF(AND(AS$151&gt;='HIPOTESIS '!$E104,AS$151&lt;='HIPOTESIS '!$F104),'HIPOTESIS '!$L104*'HIPOTESIS '!$D104*(1+'HIPOTESIS '!$N$90)*(1+'HIPOTESIS '!$N$95)*(1+'HIPOTESIS '!$N$100)/12,0)</f>
        <v>0</v>
      </c>
      <c r="AT166" s="719">
        <f>IF(AND(AT$151&gt;='HIPOTESIS '!$E104,AT$151&lt;='HIPOTESIS '!$F104),'HIPOTESIS '!$L104*'HIPOTESIS '!$D104*(1+'HIPOTESIS '!$N$90)*(1+'HIPOTESIS '!$N$95)*(1+'HIPOTESIS '!$N$100)/12,0)</f>
        <v>0</v>
      </c>
      <c r="AU166" s="719">
        <f>IF(AND(AU$151&gt;='HIPOTESIS '!$E104,AU$151&lt;='HIPOTESIS '!$F104),'HIPOTESIS '!$L104*'HIPOTESIS '!$D104*(1+'HIPOTESIS '!$N$90)*(1+'HIPOTESIS '!$N$95)*(1+'HIPOTESIS '!$N$100)/12,0)</f>
        <v>0</v>
      </c>
      <c r="AV166" s="719">
        <f>IF(AND(AV$151&gt;='HIPOTESIS '!$E104,AV$151&lt;='HIPOTESIS '!$F104),'HIPOTESIS '!$L104*'HIPOTESIS '!$D104*(1+'HIPOTESIS '!$N$90)*(1+'HIPOTESIS '!$N$95)*(1+'HIPOTESIS '!$N$100)/12,0)</f>
        <v>0</v>
      </c>
      <c r="AW166" s="719">
        <f>IF(AND(AW$151&gt;='HIPOTESIS '!$E104,AW$151&lt;='HIPOTESIS '!$F104),'HIPOTESIS '!$L104*'HIPOTESIS '!$D104*(1+'HIPOTESIS '!$N$90)*(1+'HIPOTESIS '!$N$95)*(1+'HIPOTESIS '!$N$100)/12,0)</f>
        <v>0</v>
      </c>
      <c r="AX166" s="719">
        <f>IF(AND(AX$151&gt;='HIPOTESIS '!$E104,AX$151&lt;='HIPOTESIS '!$F104),'HIPOTESIS '!$L104*'HIPOTESIS '!$D104*(1+'HIPOTESIS '!$N$90)*(1+'HIPOTESIS '!$N$95)*(1+'HIPOTESIS '!$N$100)/12,0)</f>
        <v>0</v>
      </c>
      <c r="AY166" s="719">
        <f>IF(AND(AY$151&gt;='HIPOTESIS '!$E104,AY$151&lt;='HIPOTESIS '!$F104),'HIPOTESIS '!$L104*'HIPOTESIS '!$D104*(1+'HIPOTESIS '!$N$90)*(1+'HIPOTESIS '!$N$95)*(1+'HIPOTESIS '!$N$100)/12,0)</f>
        <v>0</v>
      </c>
      <c r="AZ166" s="719">
        <f>IF(AND(AZ$151&gt;='HIPOTESIS '!$E104,AZ$151&lt;='HIPOTESIS '!$F104),'HIPOTESIS '!$L104*'HIPOTESIS '!$D104*(1+'HIPOTESIS '!$N$90)*(1+'HIPOTESIS '!$N$95)*(1+'HIPOTESIS '!$N$100)^2/12,0)</f>
        <v>0</v>
      </c>
      <c r="BA166" s="719">
        <f>IF(AND(BA$151&gt;='HIPOTESIS '!$E104,BA$151&lt;='HIPOTESIS '!$F104),'HIPOTESIS '!$L104*'HIPOTESIS '!$D104*(1+'HIPOTESIS '!$N$90)*(1+'HIPOTESIS '!$N$95)*(1+'HIPOTESIS '!$N$100)^2/12,0)</f>
        <v>0</v>
      </c>
      <c r="BB166" s="719">
        <f>IF(AND(BB$151&gt;='HIPOTESIS '!$E104,BB$151&lt;='HIPOTESIS '!$F104),'HIPOTESIS '!$L104*'HIPOTESIS '!$D104*(1+'HIPOTESIS '!$N$90)*(1+'HIPOTESIS '!$N$95)*(1+'HIPOTESIS '!$N$100)^2/12,0)</f>
        <v>0</v>
      </c>
      <c r="BC166" s="719">
        <f>IF(AND(BC$151&gt;='HIPOTESIS '!$E104,BC$151&lt;='HIPOTESIS '!$F104),'HIPOTESIS '!$L104*'HIPOTESIS '!$D104*(1+'HIPOTESIS '!$N$90)*(1+'HIPOTESIS '!$N$95)*(1+'HIPOTESIS '!$N$100)^2/12,0)</f>
        <v>0</v>
      </c>
      <c r="BD166" s="719">
        <f>IF(AND(BD$151&gt;='HIPOTESIS '!$E104,BD$151&lt;='HIPOTESIS '!$F104),'HIPOTESIS '!$L104*'HIPOTESIS '!$D104*(1+'HIPOTESIS '!$N$90)*(1+'HIPOTESIS '!$N$95)*(1+'HIPOTESIS '!$N$100)^2/12,0)</f>
        <v>0</v>
      </c>
      <c r="BE166" s="719">
        <f>IF(AND(BE$151&gt;='HIPOTESIS '!$E104,BE$151&lt;='HIPOTESIS '!$F104),'HIPOTESIS '!$L104*'HIPOTESIS '!$D104*(1+'HIPOTESIS '!$N$90)*(1+'HIPOTESIS '!$N$95)*(1+'HIPOTESIS '!$N$100)^2/12,0)</f>
        <v>0</v>
      </c>
      <c r="BF166" s="719">
        <f>IF(AND(BF$151&gt;='HIPOTESIS '!$E104,BF$151&lt;='HIPOTESIS '!$F104),'HIPOTESIS '!$L104*'HIPOTESIS '!$D104*(1+'HIPOTESIS '!$N$90)*(1+'HIPOTESIS '!$N$95)*(1+'HIPOTESIS '!$N$100)^2/12,0)</f>
        <v>0</v>
      </c>
      <c r="BG166" s="719">
        <f>IF(AND(BG$151&gt;='HIPOTESIS '!$E104,BG$151&lt;='HIPOTESIS '!$F104),'HIPOTESIS '!$L104*'HIPOTESIS '!$D104*(1+'HIPOTESIS '!$N$90)*(1+'HIPOTESIS '!$N$95)*(1+'HIPOTESIS '!$N$100)^2/12,0)</f>
        <v>0</v>
      </c>
      <c r="BH166" s="719">
        <f>IF(AND(BH$151&gt;='HIPOTESIS '!$E104,BH$151&lt;='HIPOTESIS '!$F104),'HIPOTESIS '!$L104*'HIPOTESIS '!$D104*(1+'HIPOTESIS '!$N$90)*(1+'HIPOTESIS '!$N$95)*(1+'HIPOTESIS '!$N$100)^2/12,0)</f>
        <v>0</v>
      </c>
      <c r="BI166" s="719">
        <f>IF(AND(BI$151&gt;='HIPOTESIS '!$E104,BI$151&lt;='HIPOTESIS '!$F104),'HIPOTESIS '!$L104*'HIPOTESIS '!$D104*(1+'HIPOTESIS '!$N$90)*(1+'HIPOTESIS '!$N$95)*(1+'HIPOTESIS '!$N$100)^2/12,0)</f>
        <v>0</v>
      </c>
      <c r="BJ166" s="719">
        <f>IF(AND(BJ$151&gt;='HIPOTESIS '!$E104,BJ$151&lt;='HIPOTESIS '!$F104),'HIPOTESIS '!$L104*'HIPOTESIS '!$D104*(1+'HIPOTESIS '!$N$90)*(1+'HIPOTESIS '!$N$95)*(1+'HIPOTESIS '!$N$100)^2/12,0)</f>
        <v>0</v>
      </c>
      <c r="BK166" s="724">
        <f>IF(AND(BK$151&gt;='HIPOTESIS '!$E104,BK$151&lt;='HIPOTESIS '!$F104),'HIPOTESIS '!$L104*'HIPOTESIS '!$D104*(1+'HIPOTESIS '!$N$90)*(1+'HIPOTESIS '!$N$95)*(1+'HIPOTESIS '!$N$100)^2/12,0)</f>
        <v>0</v>
      </c>
      <c r="BL166" s="138"/>
      <c r="BM166" s="138"/>
      <c r="BN166" s="138"/>
      <c r="BO166" s="138"/>
      <c r="BP166" s="138"/>
      <c r="BQ166" s="138"/>
      <c r="BR166" s="138"/>
      <c r="BS166" s="138"/>
      <c r="BT166" s="138"/>
      <c r="BU166" s="138"/>
      <c r="BV166" s="138"/>
      <c r="BW166" s="138"/>
      <c r="BX166" s="138"/>
      <c r="BY166" s="138"/>
      <c r="BZ166" s="138"/>
      <c r="CA166" s="138"/>
      <c r="CB166" s="138"/>
      <c r="CC166" s="138"/>
      <c r="CD166" s="138"/>
      <c r="CE166" s="138"/>
      <c r="CF166" s="138"/>
      <c r="CG166" s="138"/>
      <c r="CH166" s="138"/>
      <c r="CI166" s="138"/>
      <c r="CJ166" s="138"/>
      <c r="CK166" s="138"/>
      <c r="CL166" s="138"/>
      <c r="CM166" s="138"/>
      <c r="CN166" s="138"/>
      <c r="CO166" s="138"/>
      <c r="CP166" s="138"/>
      <c r="CQ166" s="138"/>
      <c r="CR166" s="138"/>
      <c r="CS166" s="138"/>
    </row>
    <row r="167" spans="1:97" s="2" customFormat="1" ht="17.100000000000001" customHeight="1" x14ac:dyDescent="0.25">
      <c r="A167" s="138"/>
      <c r="B167" s="654" t="s">
        <v>418</v>
      </c>
      <c r="C167" s="734">
        <f t="shared" ref="C167:AH167" si="181">SUM(C152:C166)</f>
        <v>0</v>
      </c>
      <c r="D167" s="735">
        <f t="shared" si="181"/>
        <v>0</v>
      </c>
      <c r="E167" s="735">
        <f t="shared" si="181"/>
        <v>0</v>
      </c>
      <c r="F167" s="735">
        <f t="shared" si="181"/>
        <v>0</v>
      </c>
      <c r="G167" s="735">
        <f t="shared" si="181"/>
        <v>0</v>
      </c>
      <c r="H167" s="735">
        <f t="shared" si="181"/>
        <v>0</v>
      </c>
      <c r="I167" s="735">
        <f t="shared" si="181"/>
        <v>0</v>
      </c>
      <c r="J167" s="735">
        <f t="shared" si="181"/>
        <v>0</v>
      </c>
      <c r="K167" s="735">
        <f t="shared" si="181"/>
        <v>0</v>
      </c>
      <c r="L167" s="735">
        <f t="shared" si="181"/>
        <v>0</v>
      </c>
      <c r="M167" s="735">
        <f t="shared" si="181"/>
        <v>0</v>
      </c>
      <c r="N167" s="735">
        <f t="shared" si="181"/>
        <v>0</v>
      </c>
      <c r="O167" s="735">
        <f t="shared" si="181"/>
        <v>0</v>
      </c>
      <c r="P167" s="735">
        <f t="shared" si="181"/>
        <v>0</v>
      </c>
      <c r="Q167" s="735">
        <f t="shared" si="181"/>
        <v>0</v>
      </c>
      <c r="R167" s="735">
        <f t="shared" si="181"/>
        <v>0</v>
      </c>
      <c r="S167" s="735">
        <f t="shared" si="181"/>
        <v>0</v>
      </c>
      <c r="T167" s="735">
        <f t="shared" si="181"/>
        <v>0</v>
      </c>
      <c r="U167" s="735">
        <f t="shared" si="181"/>
        <v>0</v>
      </c>
      <c r="V167" s="735">
        <f t="shared" si="181"/>
        <v>0</v>
      </c>
      <c r="W167" s="735">
        <f t="shared" si="181"/>
        <v>0</v>
      </c>
      <c r="X167" s="735">
        <f t="shared" si="181"/>
        <v>0</v>
      </c>
      <c r="Y167" s="735">
        <f t="shared" si="181"/>
        <v>0</v>
      </c>
      <c r="Z167" s="735">
        <f t="shared" si="181"/>
        <v>0</v>
      </c>
      <c r="AA167" s="735">
        <f t="shared" si="181"/>
        <v>0</v>
      </c>
      <c r="AB167" s="735">
        <f t="shared" si="181"/>
        <v>0</v>
      </c>
      <c r="AC167" s="735">
        <f t="shared" si="181"/>
        <v>0</v>
      </c>
      <c r="AD167" s="735">
        <f t="shared" si="181"/>
        <v>0</v>
      </c>
      <c r="AE167" s="735">
        <f t="shared" si="181"/>
        <v>0</v>
      </c>
      <c r="AF167" s="735">
        <f t="shared" si="181"/>
        <v>0</v>
      </c>
      <c r="AG167" s="735">
        <f t="shared" si="181"/>
        <v>0</v>
      </c>
      <c r="AH167" s="735">
        <f t="shared" si="181"/>
        <v>0</v>
      </c>
      <c r="AI167" s="735">
        <f t="shared" ref="AI167:BN167" si="182">SUM(AI152:AI166)</f>
        <v>0</v>
      </c>
      <c r="AJ167" s="735">
        <f t="shared" si="182"/>
        <v>0</v>
      </c>
      <c r="AK167" s="735">
        <f t="shared" si="182"/>
        <v>0</v>
      </c>
      <c r="AL167" s="735">
        <f t="shared" si="182"/>
        <v>0</v>
      </c>
      <c r="AM167" s="735">
        <f t="shared" si="182"/>
        <v>0</v>
      </c>
      <c r="AN167" s="735">
        <f t="shared" si="182"/>
        <v>0</v>
      </c>
      <c r="AO167" s="735">
        <f t="shared" si="182"/>
        <v>0</v>
      </c>
      <c r="AP167" s="735">
        <f t="shared" si="182"/>
        <v>0</v>
      </c>
      <c r="AQ167" s="735">
        <f t="shared" si="182"/>
        <v>0</v>
      </c>
      <c r="AR167" s="735">
        <f t="shared" si="182"/>
        <v>0</v>
      </c>
      <c r="AS167" s="735">
        <f t="shared" si="182"/>
        <v>0</v>
      </c>
      <c r="AT167" s="735">
        <f t="shared" si="182"/>
        <v>0</v>
      </c>
      <c r="AU167" s="735">
        <f t="shared" si="182"/>
        <v>0</v>
      </c>
      <c r="AV167" s="735">
        <f t="shared" si="182"/>
        <v>0</v>
      </c>
      <c r="AW167" s="735">
        <f t="shared" si="182"/>
        <v>0</v>
      </c>
      <c r="AX167" s="735">
        <f t="shared" si="182"/>
        <v>0</v>
      </c>
      <c r="AY167" s="735">
        <f t="shared" si="182"/>
        <v>0</v>
      </c>
      <c r="AZ167" s="735">
        <f t="shared" si="182"/>
        <v>0</v>
      </c>
      <c r="BA167" s="735">
        <f t="shared" si="182"/>
        <v>0</v>
      </c>
      <c r="BB167" s="735">
        <f t="shared" si="182"/>
        <v>0</v>
      </c>
      <c r="BC167" s="735">
        <f t="shared" si="182"/>
        <v>0</v>
      </c>
      <c r="BD167" s="735">
        <f t="shared" si="182"/>
        <v>0</v>
      </c>
      <c r="BE167" s="735">
        <f t="shared" si="182"/>
        <v>0</v>
      </c>
      <c r="BF167" s="735">
        <f t="shared" si="182"/>
        <v>0</v>
      </c>
      <c r="BG167" s="735">
        <f t="shared" si="182"/>
        <v>0</v>
      </c>
      <c r="BH167" s="735">
        <f t="shared" si="182"/>
        <v>0</v>
      </c>
      <c r="BI167" s="735">
        <f t="shared" si="182"/>
        <v>0</v>
      </c>
      <c r="BJ167" s="735">
        <f t="shared" si="182"/>
        <v>0</v>
      </c>
      <c r="BK167" s="736">
        <f t="shared" si="182"/>
        <v>0</v>
      </c>
      <c r="BL167" s="138"/>
      <c r="BM167" s="138"/>
      <c r="BN167" s="138"/>
      <c r="BO167" s="138"/>
      <c r="BP167" s="138"/>
      <c r="BQ167" s="138"/>
      <c r="BR167" s="138"/>
      <c r="BS167" s="138"/>
      <c r="BT167" s="138"/>
      <c r="BU167" s="138"/>
      <c r="BV167" s="138"/>
      <c r="BW167" s="138"/>
      <c r="BX167" s="138"/>
      <c r="BY167" s="138"/>
      <c r="BZ167" s="138"/>
      <c r="CA167" s="138"/>
      <c r="CB167" s="138"/>
      <c r="CC167" s="138"/>
      <c r="CD167" s="138"/>
      <c r="CE167" s="138"/>
      <c r="CF167" s="138"/>
      <c r="CG167" s="138"/>
      <c r="CH167" s="138"/>
      <c r="CI167" s="138"/>
      <c r="CJ167" s="138"/>
      <c r="CK167" s="138"/>
      <c r="CL167" s="138"/>
      <c r="CM167" s="138"/>
      <c r="CN167" s="138"/>
      <c r="CO167" s="138"/>
      <c r="CP167" s="138"/>
      <c r="CQ167" s="138"/>
      <c r="CR167" s="138"/>
      <c r="CS167" s="138"/>
    </row>
    <row r="168" spans="1:97" x14ac:dyDescent="0.25">
      <c r="A168" s="138"/>
      <c r="B168" s="138"/>
      <c r="C168" s="13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138"/>
      <c r="AB168" s="138"/>
      <c r="AC168" s="138"/>
      <c r="AD168" s="138"/>
      <c r="AE168" s="138"/>
      <c r="AF168" s="138"/>
      <c r="AG168" s="138"/>
      <c r="AH168" s="138"/>
      <c r="AI168" s="138"/>
      <c r="AJ168" s="138"/>
      <c r="AK168" s="138"/>
      <c r="AL168" s="138"/>
      <c r="AM168" s="138"/>
      <c r="AN168" s="138"/>
      <c r="AO168" s="138"/>
      <c r="AP168" s="138"/>
      <c r="AQ168" s="138"/>
      <c r="AR168" s="138"/>
      <c r="AS168" s="138"/>
      <c r="AT168" s="138"/>
      <c r="AU168" s="138"/>
      <c r="AV168" s="138"/>
      <c r="AW168" s="138"/>
      <c r="AX168" s="138"/>
      <c r="AY168" s="138"/>
      <c r="AZ168" s="138"/>
      <c r="BA168" s="138"/>
      <c r="BB168" s="138"/>
      <c r="BC168" s="138"/>
      <c r="BD168" s="138"/>
      <c r="BE168" s="138"/>
      <c r="BF168" s="138"/>
      <c r="BG168" s="138"/>
      <c r="BH168" s="138"/>
      <c r="BI168" s="138"/>
      <c r="BJ168" s="138"/>
      <c r="BK168" s="138"/>
      <c r="BL168" s="138"/>
      <c r="BM168" s="138"/>
      <c r="BN168" s="138"/>
      <c r="BO168" s="138"/>
      <c r="BP168" s="138"/>
      <c r="BQ168" s="138"/>
      <c r="BR168" s="138"/>
      <c r="BS168" s="138"/>
      <c r="BT168" s="138"/>
      <c r="BU168" s="138"/>
      <c r="BV168" s="138"/>
      <c r="BW168" s="138"/>
      <c r="BX168" s="138"/>
      <c r="BY168" s="138"/>
      <c r="BZ168" s="138"/>
      <c r="CA168" s="138"/>
      <c r="CB168" s="138"/>
      <c r="CC168" s="138"/>
      <c r="CD168" s="138"/>
      <c r="CE168" s="138"/>
      <c r="CF168" s="138"/>
      <c r="CG168" s="138"/>
      <c r="CH168" s="138"/>
      <c r="CI168" s="138"/>
      <c r="CJ168" s="138"/>
      <c r="CK168" s="138"/>
      <c r="CL168" s="138"/>
      <c r="CM168" s="138"/>
      <c r="CN168" s="138"/>
      <c r="CO168" s="138"/>
      <c r="CP168" s="138"/>
      <c r="CQ168" s="138"/>
      <c r="CR168" s="138"/>
      <c r="CS168" s="138"/>
    </row>
    <row r="169" spans="1:97" s="2" customFormat="1" ht="30.95" customHeight="1" x14ac:dyDescent="0.25">
      <c r="A169" s="709"/>
      <c r="B169" s="710" t="s">
        <v>419</v>
      </c>
      <c r="C169" s="711">
        <v>0</v>
      </c>
      <c r="D169" s="712">
        <v>1</v>
      </c>
      <c r="E169" s="712">
        <v>2</v>
      </c>
      <c r="F169" s="712">
        <v>3</v>
      </c>
      <c r="G169" s="712">
        <v>4</v>
      </c>
      <c r="H169" s="712">
        <v>5</v>
      </c>
      <c r="I169" s="712">
        <v>6</v>
      </c>
      <c r="J169" s="712">
        <v>7</v>
      </c>
      <c r="K169" s="712">
        <v>8</v>
      </c>
      <c r="L169" s="712">
        <v>9</v>
      </c>
      <c r="M169" s="712">
        <v>10</v>
      </c>
      <c r="N169" s="712">
        <v>11</v>
      </c>
      <c r="O169" s="713">
        <v>12</v>
      </c>
      <c r="P169" s="712">
        <v>13</v>
      </c>
      <c r="Q169" s="712">
        <v>14</v>
      </c>
      <c r="R169" s="712">
        <v>15</v>
      </c>
      <c r="S169" s="712">
        <v>16</v>
      </c>
      <c r="T169" s="712">
        <v>17</v>
      </c>
      <c r="U169" s="712">
        <v>18</v>
      </c>
      <c r="V169" s="712">
        <v>19</v>
      </c>
      <c r="W169" s="712">
        <v>20</v>
      </c>
      <c r="X169" s="712">
        <v>21</v>
      </c>
      <c r="Y169" s="712">
        <v>22</v>
      </c>
      <c r="Z169" s="712">
        <v>23</v>
      </c>
      <c r="AA169" s="712">
        <v>24</v>
      </c>
      <c r="AB169" s="712">
        <v>25</v>
      </c>
      <c r="AC169" s="712">
        <v>26</v>
      </c>
      <c r="AD169" s="712">
        <v>27</v>
      </c>
      <c r="AE169" s="712">
        <v>28</v>
      </c>
      <c r="AF169" s="712">
        <v>29</v>
      </c>
      <c r="AG169" s="712">
        <v>30</v>
      </c>
      <c r="AH169" s="712">
        <v>31</v>
      </c>
      <c r="AI169" s="712">
        <v>32</v>
      </c>
      <c r="AJ169" s="712">
        <v>33</v>
      </c>
      <c r="AK169" s="712">
        <v>34</v>
      </c>
      <c r="AL169" s="712">
        <v>35</v>
      </c>
      <c r="AM169" s="713">
        <v>36</v>
      </c>
      <c r="AN169" s="712">
        <v>37</v>
      </c>
      <c r="AO169" s="712">
        <v>38</v>
      </c>
      <c r="AP169" s="712">
        <v>39</v>
      </c>
      <c r="AQ169" s="712">
        <v>40</v>
      </c>
      <c r="AR169" s="712">
        <v>41</v>
      </c>
      <c r="AS169" s="712">
        <v>42</v>
      </c>
      <c r="AT169" s="712">
        <v>43</v>
      </c>
      <c r="AU169" s="712">
        <v>44</v>
      </c>
      <c r="AV169" s="712">
        <v>45</v>
      </c>
      <c r="AW169" s="712">
        <v>46</v>
      </c>
      <c r="AX169" s="712">
        <v>47</v>
      </c>
      <c r="AY169" s="713">
        <v>48</v>
      </c>
      <c r="AZ169" s="712">
        <v>49</v>
      </c>
      <c r="BA169" s="712">
        <v>50</v>
      </c>
      <c r="BB169" s="712">
        <v>51</v>
      </c>
      <c r="BC169" s="712">
        <v>52</v>
      </c>
      <c r="BD169" s="712">
        <v>53</v>
      </c>
      <c r="BE169" s="712">
        <v>54</v>
      </c>
      <c r="BF169" s="712">
        <v>55</v>
      </c>
      <c r="BG169" s="712">
        <v>56</v>
      </c>
      <c r="BH169" s="712">
        <v>57</v>
      </c>
      <c r="BI169" s="737">
        <v>58</v>
      </c>
      <c r="BJ169" s="737">
        <v>59</v>
      </c>
      <c r="BK169" s="738">
        <v>60</v>
      </c>
      <c r="BL169" s="709"/>
      <c r="BM169" s="709"/>
      <c r="BN169" s="709"/>
      <c r="BO169" s="709"/>
      <c r="BP169" s="709"/>
      <c r="BQ169" s="709"/>
      <c r="BR169" s="709"/>
      <c r="BS169" s="709"/>
      <c r="BT169" s="709"/>
      <c r="BU169" s="709"/>
      <c r="BV169" s="709"/>
      <c r="BW169" s="709"/>
      <c r="BX169" s="709"/>
      <c r="BY169" s="709"/>
      <c r="BZ169" s="709"/>
      <c r="CA169" s="709"/>
      <c r="CB169" s="709"/>
      <c r="CC169" s="709"/>
      <c r="CD169" s="709"/>
      <c r="CE169" s="709"/>
      <c r="CF169" s="709"/>
      <c r="CG169" s="709"/>
      <c r="CH169" s="709"/>
      <c r="CI169" s="709"/>
      <c r="CJ169" s="709"/>
      <c r="CK169" s="709"/>
      <c r="CL169" s="709"/>
      <c r="CM169" s="709"/>
      <c r="CN169" s="709"/>
      <c r="CO169" s="709"/>
      <c r="CP169" s="709"/>
      <c r="CQ169" s="709"/>
      <c r="CR169" s="709"/>
      <c r="CS169" s="709"/>
    </row>
    <row r="170" spans="1:97" s="2" customFormat="1" ht="17.100000000000001" customHeight="1" x14ac:dyDescent="0.25">
      <c r="A170" s="138"/>
      <c r="B170" s="656" t="s">
        <v>407</v>
      </c>
      <c r="C170" s="716">
        <f>IF(AND(C$151&gt;='HIPOTESIS '!$E90,C$151&lt;='HIPOTESIS '!$F90),'HIPOTESIS '!$J90*'HIPOTESIS '!$D90/12,0)</f>
        <v>0</v>
      </c>
      <c r="D170" s="717">
        <f>IF(AND(D$151&gt;='HIPOTESIS '!$E90,D$151&lt;='HIPOTESIS '!$F90),'HIPOTESIS '!$J90*'HIPOTESIS '!$D90/12,0)</f>
        <v>0</v>
      </c>
      <c r="E170" s="717">
        <f>IF(AND(E$151&gt;='HIPOTESIS '!$E90,E$151&lt;='HIPOTESIS '!$F90),'HIPOTESIS '!$J90*'HIPOTESIS '!$D90/12,0)</f>
        <v>0</v>
      </c>
      <c r="F170" s="717">
        <f>IF(AND(F$151&gt;='HIPOTESIS '!$E90,F$151&lt;='HIPOTESIS '!$F90),'HIPOTESIS '!$J90*'HIPOTESIS '!$D90/12,0)</f>
        <v>0</v>
      </c>
      <c r="G170" s="717">
        <f>IF(AND(G$151&gt;='HIPOTESIS '!$E90,G$151&lt;='HIPOTESIS '!$F90),'HIPOTESIS '!$J90*'HIPOTESIS '!$D90/12,0)</f>
        <v>0</v>
      </c>
      <c r="H170" s="717">
        <f>IF(AND(H$151&gt;='HIPOTESIS '!$E90,H$151&lt;='HIPOTESIS '!$F90),'HIPOTESIS '!$J90*'HIPOTESIS '!$D90/12,0)</f>
        <v>0</v>
      </c>
      <c r="I170" s="717">
        <f>IF(AND(I$151&gt;='HIPOTESIS '!$E90,I$151&lt;='HIPOTESIS '!$F90),'HIPOTESIS '!$J90*'HIPOTESIS '!$D90/12,0)</f>
        <v>0</v>
      </c>
      <c r="J170" s="717">
        <f>IF(AND(J$151&gt;='HIPOTESIS '!$E90,J$151&lt;='HIPOTESIS '!$F90),'HIPOTESIS '!$J90*'HIPOTESIS '!$D90/12,0)</f>
        <v>0</v>
      </c>
      <c r="K170" s="717">
        <f>IF(AND(K$151&gt;='HIPOTESIS '!$E90,K$151&lt;='HIPOTESIS '!$F90),'HIPOTESIS '!$J90*'HIPOTESIS '!$D90/12,0)</f>
        <v>0</v>
      </c>
      <c r="L170" s="717">
        <f>IF(AND(L$151&gt;='HIPOTESIS '!$E90,L$151&lt;='HIPOTESIS '!$F90),'HIPOTESIS '!$J90*'HIPOTESIS '!$D90/12,0)</f>
        <v>0</v>
      </c>
      <c r="M170" s="717">
        <f>IF(AND(M$151&gt;='HIPOTESIS '!$E90,M$151&lt;='HIPOTESIS '!$F90),'HIPOTESIS '!$J90*'HIPOTESIS '!$D90/12,0)</f>
        <v>0</v>
      </c>
      <c r="N170" s="717">
        <f>IF(AND(N$151&gt;='HIPOTESIS '!$E90,N$151&lt;='HIPOTESIS '!$F90),'HIPOTESIS '!$J90*'HIPOTESIS '!$D90/12,0)</f>
        <v>0</v>
      </c>
      <c r="O170" s="718">
        <f>IF(AND(O$151&gt;='HIPOTESIS '!$E90,O$151&lt;='HIPOTESIS '!$F90),'HIPOTESIS '!$J90*'HIPOTESIS '!$D90/12,0)</f>
        <v>0</v>
      </c>
      <c r="P170" s="497">
        <f>IF(AND(P$151&gt;='HIPOTESIS '!$E90,P$151&lt;='HIPOTESIS '!$F90),'HIPOTESIS '!$J90*'HIPOTESIS '!$D90*(1+'HIPOTESIS '!$N$90)/12,0)</f>
        <v>0</v>
      </c>
      <c r="Q170" s="719">
        <f>IF(AND(Q$151&gt;='HIPOTESIS '!$E90,Q$151&lt;='HIPOTESIS '!$F90),'HIPOTESIS '!$J90*'HIPOTESIS '!$D90*(1+'HIPOTESIS '!$N$90)/12,0)</f>
        <v>0</v>
      </c>
      <c r="R170" s="719">
        <f>IF(AND(R$151&gt;='HIPOTESIS '!$E90,R$151&lt;='HIPOTESIS '!$F90),'HIPOTESIS '!$J90*'HIPOTESIS '!$D90*(1+'HIPOTESIS '!$N$90)/12,0)</f>
        <v>0</v>
      </c>
      <c r="S170" s="719">
        <f>IF(AND(S$151&gt;='HIPOTESIS '!$E90,S$151&lt;='HIPOTESIS '!$F90),'HIPOTESIS '!$J90*'HIPOTESIS '!$D90*(1+'HIPOTESIS '!$N$90)/12,0)</f>
        <v>0</v>
      </c>
      <c r="T170" s="719">
        <f>IF(AND(T$151&gt;='HIPOTESIS '!$E90,T$151&lt;='HIPOTESIS '!$F90),'HIPOTESIS '!$J90*'HIPOTESIS '!$D90*(1+'HIPOTESIS '!$N$90)/12,0)</f>
        <v>0</v>
      </c>
      <c r="U170" s="719">
        <f>IF(AND(U$151&gt;='HIPOTESIS '!$E90,U$151&lt;='HIPOTESIS '!$F90),'HIPOTESIS '!$J90*'HIPOTESIS '!$D90*(1+'HIPOTESIS '!$N$90)/12,0)</f>
        <v>0</v>
      </c>
      <c r="V170" s="719">
        <f>IF(AND(V$151&gt;='HIPOTESIS '!$E90,V$151&lt;='HIPOTESIS '!$F90),'HIPOTESIS '!$J90*'HIPOTESIS '!$D90*(1+'HIPOTESIS '!$N$90)/12,0)</f>
        <v>0</v>
      </c>
      <c r="W170" s="719">
        <f>IF(AND(W$151&gt;='HIPOTESIS '!$E90,W$151&lt;='HIPOTESIS '!$F90),'HIPOTESIS '!$J90*'HIPOTESIS '!$D90*(1+'HIPOTESIS '!$N$90)/12,0)</f>
        <v>0</v>
      </c>
      <c r="X170" s="719">
        <f>IF(AND(X$151&gt;='HIPOTESIS '!$E90,X$151&lt;='HIPOTESIS '!$F90),'HIPOTESIS '!$J90*'HIPOTESIS '!$D90*(1+'HIPOTESIS '!$N$90)/12,0)</f>
        <v>0</v>
      </c>
      <c r="Y170" s="719">
        <f>IF(AND(Y$151&gt;='HIPOTESIS '!$E90,Y$151&lt;='HIPOTESIS '!$F90),'HIPOTESIS '!$J90*'HIPOTESIS '!$D90*(1+'HIPOTESIS '!$N$90)/12,0)</f>
        <v>0</v>
      </c>
      <c r="Z170" s="719">
        <f>IF(AND(Z$151&gt;='HIPOTESIS '!$E90,Z$151&lt;='HIPOTESIS '!$F90),'HIPOTESIS '!$J90*'HIPOTESIS '!$D90*(1+'HIPOTESIS '!$N$90)/12,0)</f>
        <v>0</v>
      </c>
      <c r="AA170" s="719">
        <f>IF(AND(AA$151&gt;='HIPOTESIS '!$E90,AA$151&lt;='HIPOTESIS '!$F90),'HIPOTESIS '!$J90*'HIPOTESIS '!$D90*(1+'HIPOTESIS '!$N$90)/12,0)</f>
        <v>0</v>
      </c>
      <c r="AB170" s="719">
        <f>IF(AND(AB$151&gt;='HIPOTESIS '!$E90,AB$151&lt;='HIPOTESIS '!$F90),'HIPOTESIS '!$J90*'HIPOTESIS '!$D90*(1+'HIPOTESIS '!$N$90)*(1+'HIPOTESIS '!$N$95)/12,0)</f>
        <v>0</v>
      </c>
      <c r="AC170" s="719">
        <f>IF(AND(AC$151&gt;='HIPOTESIS '!$E90,AC$151&lt;='HIPOTESIS '!$F90),'HIPOTESIS '!$J90*'HIPOTESIS '!$D90*(1+'HIPOTESIS '!$N$90)*(1+'HIPOTESIS '!$N$95)/12,0)</f>
        <v>0</v>
      </c>
      <c r="AD170" s="719">
        <f>IF(AND(AD$151&gt;='HIPOTESIS '!$E90,AD$151&lt;='HIPOTESIS '!$F90),'HIPOTESIS '!$J90*'HIPOTESIS '!$D90*(1+'HIPOTESIS '!$N$90)*(1+'HIPOTESIS '!$N$95)/12,0)</f>
        <v>0</v>
      </c>
      <c r="AE170" s="719">
        <f>IF(AND(AE$151&gt;='HIPOTESIS '!$E90,AE$151&lt;='HIPOTESIS '!$F90),'HIPOTESIS '!$J90*'HIPOTESIS '!$D90*(1+'HIPOTESIS '!$N$90)*(1+'HIPOTESIS '!$N$95)/12,0)</f>
        <v>0</v>
      </c>
      <c r="AF170" s="719">
        <f>IF(AND(AF$151&gt;='HIPOTESIS '!$E90,AF$151&lt;='HIPOTESIS '!$F90),'HIPOTESIS '!$J90*'HIPOTESIS '!$D90*(1+'HIPOTESIS '!$N$90)*(1+'HIPOTESIS '!$N$95)/12,0)</f>
        <v>0</v>
      </c>
      <c r="AG170" s="719">
        <f>IF(AND(AG$151&gt;='HIPOTESIS '!$E90,AG$151&lt;='HIPOTESIS '!$F90),'HIPOTESIS '!$J90*'HIPOTESIS '!$D90*(1+'HIPOTESIS '!$N$90)*(1+'HIPOTESIS '!$N$95)/12,0)</f>
        <v>0</v>
      </c>
      <c r="AH170" s="719">
        <f>IF(AND(AH$151&gt;='HIPOTESIS '!$E90,AH$151&lt;='HIPOTESIS '!$F90),'HIPOTESIS '!$J90*'HIPOTESIS '!$D90*(1+'HIPOTESIS '!$N$90)*(1+'HIPOTESIS '!$N$95)/12,0)</f>
        <v>0</v>
      </c>
      <c r="AI170" s="719">
        <f>IF(AND(AI$151&gt;='HIPOTESIS '!$E90,AI$151&lt;='HIPOTESIS '!$F90),'HIPOTESIS '!$J90*'HIPOTESIS '!$D90*(1+'HIPOTESIS '!$N$90)*(1+'HIPOTESIS '!$N$95)/12,0)</f>
        <v>0</v>
      </c>
      <c r="AJ170" s="719">
        <f>IF(AND(AJ$151&gt;='HIPOTESIS '!$E90,AJ$151&lt;='HIPOTESIS '!$F90),'HIPOTESIS '!$J90*'HIPOTESIS '!$D90*(1+'HIPOTESIS '!$N$90)*(1+'HIPOTESIS '!$N$95)/12,0)</f>
        <v>0</v>
      </c>
      <c r="AK170" s="719">
        <f>IF(AND(AK$151&gt;='HIPOTESIS '!$E90,AK$151&lt;='HIPOTESIS '!$F90),'HIPOTESIS '!$J90*'HIPOTESIS '!$D90*(1+'HIPOTESIS '!$N$90)*(1+'HIPOTESIS '!$N$95)/12,0)</f>
        <v>0</v>
      </c>
      <c r="AL170" s="719">
        <f>IF(AND(AL$151&gt;='HIPOTESIS '!$E90,AL$151&lt;='HIPOTESIS '!$F90),'HIPOTESIS '!$J90*'HIPOTESIS '!$D90*(1+'HIPOTESIS '!$N$90)*(1+'HIPOTESIS '!$N$95)/12,0)</f>
        <v>0</v>
      </c>
      <c r="AM170" s="719">
        <f>IF(AND(AM$151&gt;='HIPOTESIS '!$E90,AM$151&lt;='HIPOTESIS '!$F90),'HIPOTESIS '!$J90*'HIPOTESIS '!$D90*(1+'HIPOTESIS '!$N$90)*(1+'HIPOTESIS '!$N$95)/12,0)</f>
        <v>0</v>
      </c>
      <c r="AN170" s="719">
        <f>IF(AND(AN$151&gt;='HIPOTESIS '!$E90,AN$151&lt;='HIPOTESIS '!$F90),'HIPOTESIS '!$J90*'HIPOTESIS '!$D90*(1+'HIPOTESIS '!$N$90)*(1+'HIPOTESIS '!$N$95)*(1+'HIPOTESIS '!$N$100)/12,0)</f>
        <v>0</v>
      </c>
      <c r="AO170" s="719">
        <f>IF(AND(AO$151&gt;='HIPOTESIS '!$E90,AO$151&lt;='HIPOTESIS '!$F90),'HIPOTESIS '!$J90*'HIPOTESIS '!$D90*(1+'HIPOTESIS '!$N$90)*(1+'HIPOTESIS '!$N$95)*(1+'HIPOTESIS '!$N$100)/12,0)</f>
        <v>0</v>
      </c>
      <c r="AP170" s="719">
        <f>IF(AND(AP$151&gt;='HIPOTESIS '!$E90,AP$151&lt;='HIPOTESIS '!$F90),'HIPOTESIS '!$J90*'HIPOTESIS '!$D90*(1+'HIPOTESIS '!$N$90)*(1+'HIPOTESIS '!$N$95)*(1+'HIPOTESIS '!$N$100)/12,0)</f>
        <v>0</v>
      </c>
      <c r="AQ170" s="719">
        <f>IF(AND(AQ$151&gt;='HIPOTESIS '!$E90,AQ$151&lt;='HIPOTESIS '!$F90),'HIPOTESIS '!$J90*'HIPOTESIS '!$D90*(1+'HIPOTESIS '!$N$90)*(1+'HIPOTESIS '!$N$95)*(1+'HIPOTESIS '!$N$100)/12,0)</f>
        <v>0</v>
      </c>
      <c r="AR170" s="719">
        <f>IF(AND(AR$151&gt;='HIPOTESIS '!$E90,AR$151&lt;='HIPOTESIS '!$F90),'HIPOTESIS '!$J90*'HIPOTESIS '!$D90*(1+'HIPOTESIS '!$N$90)*(1+'HIPOTESIS '!$N$95)*(1+'HIPOTESIS '!$N$100)/12,0)</f>
        <v>0</v>
      </c>
      <c r="AS170" s="719">
        <f>IF(AND(AS$151&gt;='HIPOTESIS '!$E90,AS$151&lt;='HIPOTESIS '!$F90),'HIPOTESIS '!$J90*'HIPOTESIS '!$D90*(1+'HIPOTESIS '!$N$90)*(1+'HIPOTESIS '!$N$95)*(1+'HIPOTESIS '!$N$100)/12,0)</f>
        <v>0</v>
      </c>
      <c r="AT170" s="719">
        <f>IF(AND(AT$151&gt;='HIPOTESIS '!$E90,AT$151&lt;='HIPOTESIS '!$F90),'HIPOTESIS '!$J90*'HIPOTESIS '!$D90*(1+'HIPOTESIS '!$N$90)*(1+'HIPOTESIS '!$N$95)*(1+'HIPOTESIS '!$N$100)/12,0)</f>
        <v>0</v>
      </c>
      <c r="AU170" s="719">
        <f>IF(AND(AU$151&gt;='HIPOTESIS '!$E90,AU$151&lt;='HIPOTESIS '!$F90),'HIPOTESIS '!$J90*'HIPOTESIS '!$D90*(1+'HIPOTESIS '!$N$90)*(1+'HIPOTESIS '!$N$95)*(1+'HIPOTESIS '!$N$100)/12,0)</f>
        <v>0</v>
      </c>
      <c r="AV170" s="719">
        <f>IF(AND(AV$151&gt;='HIPOTESIS '!$E90,AV$151&lt;='HIPOTESIS '!$F90),'HIPOTESIS '!$J90*'HIPOTESIS '!$D90*(1+'HIPOTESIS '!$N$90)*(1+'HIPOTESIS '!$N$95)*(1+'HIPOTESIS '!$N$100)/12,0)</f>
        <v>0</v>
      </c>
      <c r="AW170" s="719">
        <f>IF(AND(AW$151&gt;='HIPOTESIS '!$E90,AW$151&lt;='HIPOTESIS '!$F90),'HIPOTESIS '!$J90*'HIPOTESIS '!$D90*(1+'HIPOTESIS '!$N$90)*(1+'HIPOTESIS '!$N$95)*(1+'HIPOTESIS '!$N$100)/12,0)</f>
        <v>0</v>
      </c>
      <c r="AX170" s="719">
        <f>IF(AND(AX$151&gt;='HIPOTESIS '!$E90,AX$151&lt;='HIPOTESIS '!$F90),'HIPOTESIS '!$J90*'HIPOTESIS '!$D90*(1+'HIPOTESIS '!$N$90)*(1+'HIPOTESIS '!$N$95)*(1+'HIPOTESIS '!$N$100)/12,0)</f>
        <v>0</v>
      </c>
      <c r="AY170" s="719">
        <f>IF(AND(AY$151&gt;='HIPOTESIS '!$E90,AY$151&lt;='HIPOTESIS '!$F90),'HIPOTESIS '!$J90*'HIPOTESIS '!$D90*(1+'HIPOTESIS '!$N$90)*(1+'HIPOTESIS '!$N$95)*(1+'HIPOTESIS '!$N$100)/12,0)</f>
        <v>0</v>
      </c>
      <c r="AZ170" s="719">
        <f>IF(AND(AZ$151&gt;='HIPOTESIS '!$E90,AZ$151&lt;='HIPOTESIS '!$F90),'HIPOTESIS '!$J90*'HIPOTESIS '!$D90*(1+'HIPOTESIS '!$N$90)*(1+'HIPOTESIS '!$N$95)*(1+'HIPOTESIS '!$N$100)^2/12,0)</f>
        <v>0</v>
      </c>
      <c r="BA170" s="719">
        <f>IF(AND(BA$151&gt;='HIPOTESIS '!$E90,BA$151&lt;='HIPOTESIS '!$F90),'HIPOTESIS '!$J90*'HIPOTESIS '!$D90*(1+'HIPOTESIS '!$N$90)*(1+'HIPOTESIS '!$N$95)*(1+'HIPOTESIS '!$N$100)^2/12,0)</f>
        <v>0</v>
      </c>
      <c r="BB170" s="719">
        <f>IF(AND(BB$151&gt;='HIPOTESIS '!$E90,BB$151&lt;='HIPOTESIS '!$F90),'HIPOTESIS '!$J90*'HIPOTESIS '!$D90*(1+'HIPOTESIS '!$N$90)*(1+'HIPOTESIS '!$N$95)*(1+'HIPOTESIS '!$N$100)^2/12,0)</f>
        <v>0</v>
      </c>
      <c r="BC170" s="719">
        <f>IF(AND(BC$151&gt;='HIPOTESIS '!$E90,BC$151&lt;='HIPOTESIS '!$F90),'HIPOTESIS '!$J90*'HIPOTESIS '!$D90*(1+'HIPOTESIS '!$N$90)*(1+'HIPOTESIS '!$N$95)*(1+'HIPOTESIS '!$N$100)^2/12,0)</f>
        <v>0</v>
      </c>
      <c r="BD170" s="719">
        <f>IF(AND(BD$151&gt;='HIPOTESIS '!$E90,BD$151&lt;='HIPOTESIS '!$F90),'HIPOTESIS '!$J90*'HIPOTESIS '!$D90*(1+'HIPOTESIS '!$N$90)*(1+'HIPOTESIS '!$N$95)*(1+'HIPOTESIS '!$N$100)^2/12,0)</f>
        <v>0</v>
      </c>
      <c r="BE170" s="719">
        <f>IF(AND(BE$151&gt;='HIPOTESIS '!$E90,BE$151&lt;='HIPOTESIS '!$F90),'HIPOTESIS '!$J90*'HIPOTESIS '!$D90*(1+'HIPOTESIS '!$N$90)*(1+'HIPOTESIS '!$N$95)*(1+'HIPOTESIS '!$N$100)^2/12,0)</f>
        <v>0</v>
      </c>
      <c r="BF170" s="719">
        <f>IF(AND(BF$151&gt;='HIPOTESIS '!$E90,BF$151&lt;='HIPOTESIS '!$F90),'HIPOTESIS '!$J90*'HIPOTESIS '!$D90*(1+'HIPOTESIS '!$N$90)*(1+'HIPOTESIS '!$N$95)*(1+'HIPOTESIS '!$N$100)^2/12,0)</f>
        <v>0</v>
      </c>
      <c r="BG170" s="719">
        <f>IF(AND(BG$151&gt;='HIPOTESIS '!$E90,BG$151&lt;='HIPOTESIS '!$F90),'HIPOTESIS '!$J90*'HIPOTESIS '!$D90*(1+'HIPOTESIS '!$N$90)*(1+'HIPOTESIS '!$N$95)*(1+'HIPOTESIS '!$N$100)^2/12,0)</f>
        <v>0</v>
      </c>
      <c r="BH170" s="719">
        <f>IF(AND(BH$151&gt;='HIPOTESIS '!$E90,BH$151&lt;='HIPOTESIS '!$F90),'HIPOTESIS '!$J90*'HIPOTESIS '!$D90*(1+'HIPOTESIS '!$N$90)*(1+'HIPOTESIS '!$N$95)*(1+'HIPOTESIS '!$N$100)^2/12,0)</f>
        <v>0</v>
      </c>
      <c r="BI170" s="719">
        <f>IF(AND(BI$151&gt;='HIPOTESIS '!$E90,BI$151&lt;='HIPOTESIS '!$F90),'HIPOTESIS '!$J90*'HIPOTESIS '!$D90*(1+'HIPOTESIS '!$N$90)*(1+'HIPOTESIS '!$N$95)*(1+'HIPOTESIS '!$N$100)^2/12,0)</f>
        <v>0</v>
      </c>
      <c r="BJ170" s="719">
        <f>IF(AND(BJ$151&gt;='HIPOTESIS '!$E90,BJ$151&lt;='HIPOTESIS '!$F90),'HIPOTESIS '!$J90*'HIPOTESIS '!$D90*(1+'HIPOTESIS '!$N$90)*(1+'HIPOTESIS '!$N$95)*(1+'HIPOTESIS '!$N$100)^2/12,0)</f>
        <v>0</v>
      </c>
      <c r="BK170" s="724">
        <f>IF(AND(BK$151&gt;='HIPOTESIS '!$E90,BK$151&lt;='HIPOTESIS '!$F90),'HIPOTESIS '!$J90*'HIPOTESIS '!$D90*(1+'HIPOTESIS '!$N$90)*(1+'HIPOTESIS '!$N$95)*(1+'HIPOTESIS '!$N$100)^2/12,0)</f>
        <v>0</v>
      </c>
      <c r="BL170" s="138"/>
      <c r="BM170" s="138"/>
      <c r="BN170" s="138"/>
      <c r="BO170" s="138"/>
      <c r="BP170" s="138"/>
      <c r="BQ170" s="138"/>
      <c r="BR170" s="138"/>
      <c r="BS170" s="138"/>
      <c r="BT170" s="138"/>
      <c r="BU170" s="138"/>
      <c r="BV170" s="138"/>
      <c r="BW170" s="138"/>
      <c r="BX170" s="138"/>
      <c r="BY170" s="138"/>
      <c r="BZ170" s="138"/>
      <c r="CA170" s="138"/>
      <c r="CB170" s="138"/>
      <c r="CC170" s="138"/>
      <c r="CD170" s="138"/>
      <c r="CE170" s="138"/>
      <c r="CF170" s="138"/>
      <c r="CG170" s="138"/>
      <c r="CH170" s="138"/>
      <c r="CI170" s="138"/>
      <c r="CJ170" s="138"/>
      <c r="CK170" s="138"/>
      <c r="CL170" s="138"/>
      <c r="CM170" s="138"/>
      <c r="CN170" s="138"/>
      <c r="CO170" s="138"/>
      <c r="CP170" s="138"/>
      <c r="CQ170" s="138"/>
      <c r="CR170" s="138"/>
      <c r="CS170" s="138"/>
    </row>
    <row r="171" spans="1:97" s="2" customFormat="1" ht="17.100000000000001" customHeight="1" x14ac:dyDescent="0.25">
      <c r="A171" s="138"/>
      <c r="B171" s="536" t="s">
        <v>213</v>
      </c>
      <c r="C171" s="722">
        <f>IF(AND(C$151&gt;='HIPOTESIS '!$E91,C$151&lt;='HIPOTESIS '!$F91),'HIPOTESIS '!$J91*'HIPOTESIS '!$D91/12,0)</f>
        <v>0</v>
      </c>
      <c r="D171" s="497">
        <f>IF(AND(D$151&gt;='HIPOTESIS '!$E91,D$151&lt;='HIPOTESIS '!$F91),'HIPOTESIS '!$J91*'HIPOTESIS '!$D91/12,0)</f>
        <v>0</v>
      </c>
      <c r="E171" s="497">
        <f>IF(AND(E$151&gt;='HIPOTESIS '!$E91,E$151&lt;='HIPOTESIS '!$F91),'HIPOTESIS '!$J91*'HIPOTESIS '!$D91/12,0)</f>
        <v>0</v>
      </c>
      <c r="F171" s="497">
        <f>IF(AND(F$151&gt;='HIPOTESIS '!$E91,F$151&lt;='HIPOTESIS '!$F91),'HIPOTESIS '!$J91*'HIPOTESIS '!$D91/12,0)</f>
        <v>0</v>
      </c>
      <c r="G171" s="497">
        <f>IF(AND(G$151&gt;='HIPOTESIS '!$E91,G$151&lt;='HIPOTESIS '!$F91),'HIPOTESIS '!$J91*'HIPOTESIS '!$D91/12,0)</f>
        <v>0</v>
      </c>
      <c r="H171" s="497">
        <f>IF(AND(H$151&gt;='HIPOTESIS '!$E91,H$151&lt;='HIPOTESIS '!$F91),'HIPOTESIS '!$J91*'HIPOTESIS '!$D91/12,0)</f>
        <v>0</v>
      </c>
      <c r="I171" s="497">
        <f>IF(AND(I$151&gt;='HIPOTESIS '!$E91,I$151&lt;='HIPOTESIS '!$F91),'HIPOTESIS '!$J91*'HIPOTESIS '!$D91/12,0)</f>
        <v>0</v>
      </c>
      <c r="J171" s="497">
        <f>IF(AND(J$151&gt;='HIPOTESIS '!$E91,J$151&lt;='HIPOTESIS '!$F91),'HIPOTESIS '!$J91*'HIPOTESIS '!$D91/12,0)</f>
        <v>0</v>
      </c>
      <c r="K171" s="497">
        <f>IF(AND(K$151&gt;='HIPOTESIS '!$E91,K$151&lt;='HIPOTESIS '!$F91),'HIPOTESIS '!$J91*'HIPOTESIS '!$D91/12,0)</f>
        <v>0</v>
      </c>
      <c r="L171" s="497">
        <f>IF(AND(L$151&gt;='HIPOTESIS '!$E91,L$151&lt;='HIPOTESIS '!$F91),'HIPOTESIS '!$J91*'HIPOTESIS '!$D91/12,0)</f>
        <v>0</v>
      </c>
      <c r="M171" s="497">
        <f>IF(AND(M$151&gt;='HIPOTESIS '!$E91,M$151&lt;='HIPOTESIS '!$F91),'HIPOTESIS '!$J91*'HIPOTESIS '!$D91/12,0)</f>
        <v>0</v>
      </c>
      <c r="N171" s="497">
        <f>IF(AND(N$151&gt;='HIPOTESIS '!$E91,N$151&lt;='HIPOTESIS '!$F91),'HIPOTESIS '!$J91*'HIPOTESIS '!$D91/12,0)</f>
        <v>0</v>
      </c>
      <c r="O171" s="723">
        <f>IF(AND(O$151&gt;='HIPOTESIS '!$E91,O$151&lt;='HIPOTESIS '!$F91),'HIPOTESIS '!$J91*'HIPOTESIS '!$D91/12,0)</f>
        <v>0</v>
      </c>
      <c r="P171" s="497">
        <f>IF(AND(P$151&gt;='HIPOTESIS '!$E91,P$151&lt;='HIPOTESIS '!$F91),'HIPOTESIS '!$J91*'HIPOTESIS '!$D91*(1+'HIPOTESIS '!$N$90)/12,0)</f>
        <v>0</v>
      </c>
      <c r="Q171" s="719">
        <f>IF(AND(Q$151&gt;='HIPOTESIS '!$E91,Q$151&lt;='HIPOTESIS '!$F91),'HIPOTESIS '!$J91*'HIPOTESIS '!$D91*(1+'HIPOTESIS '!$N$90)/12,0)</f>
        <v>0</v>
      </c>
      <c r="R171" s="719">
        <f>IF(AND(R$151&gt;='HIPOTESIS '!$E91,R$151&lt;='HIPOTESIS '!$F91),'HIPOTESIS '!$J91*'HIPOTESIS '!$D91*(1+'HIPOTESIS '!$N$90)/12,0)</f>
        <v>0</v>
      </c>
      <c r="S171" s="719">
        <f>IF(AND(S$151&gt;='HIPOTESIS '!$E91,S$151&lt;='HIPOTESIS '!$F91),'HIPOTESIS '!$J91*'HIPOTESIS '!$D91*(1+'HIPOTESIS '!$N$90)/12,0)</f>
        <v>0</v>
      </c>
      <c r="T171" s="719">
        <f>IF(AND(T$151&gt;='HIPOTESIS '!$E91,T$151&lt;='HIPOTESIS '!$F91),'HIPOTESIS '!$J91*'HIPOTESIS '!$D91*(1+'HIPOTESIS '!$N$90)/12,0)</f>
        <v>0</v>
      </c>
      <c r="U171" s="719">
        <f>IF(AND(U$151&gt;='HIPOTESIS '!$E91,U$151&lt;='HIPOTESIS '!$F91),'HIPOTESIS '!$J91*'HIPOTESIS '!$D91*(1+'HIPOTESIS '!$N$90)/12,0)</f>
        <v>0</v>
      </c>
      <c r="V171" s="719">
        <f>IF(AND(V$151&gt;='HIPOTESIS '!$E91,V$151&lt;='HIPOTESIS '!$F91),'HIPOTESIS '!$J91*'HIPOTESIS '!$D91*(1+'HIPOTESIS '!$N$90)/12,0)</f>
        <v>0</v>
      </c>
      <c r="W171" s="719">
        <f>IF(AND(W$151&gt;='HIPOTESIS '!$E91,W$151&lt;='HIPOTESIS '!$F91),'HIPOTESIS '!$J91*'HIPOTESIS '!$D91*(1+'HIPOTESIS '!$N$90)/12,0)</f>
        <v>0</v>
      </c>
      <c r="X171" s="719">
        <f>IF(AND(X$151&gt;='HIPOTESIS '!$E91,X$151&lt;='HIPOTESIS '!$F91),'HIPOTESIS '!$J91*'HIPOTESIS '!$D91*(1+'HIPOTESIS '!$N$90)/12,0)</f>
        <v>0</v>
      </c>
      <c r="Y171" s="719">
        <f>IF(AND(Y$151&gt;='HIPOTESIS '!$E91,Y$151&lt;='HIPOTESIS '!$F91),'HIPOTESIS '!$J91*'HIPOTESIS '!$D91*(1+'HIPOTESIS '!$N$90)/12,0)</f>
        <v>0</v>
      </c>
      <c r="Z171" s="719">
        <f>IF(AND(Z$151&gt;='HIPOTESIS '!$E91,Z$151&lt;='HIPOTESIS '!$F91),'HIPOTESIS '!$J91*'HIPOTESIS '!$D91*(1+'HIPOTESIS '!$N$90)/12,0)</f>
        <v>0</v>
      </c>
      <c r="AA171" s="719">
        <f>IF(AND(AA$151&gt;='HIPOTESIS '!$E91,AA$151&lt;='HIPOTESIS '!$F91),'HIPOTESIS '!$J91*'HIPOTESIS '!$D91*(1+'HIPOTESIS '!$N$90)/12,0)</f>
        <v>0</v>
      </c>
      <c r="AB171" s="719">
        <f>IF(AND(AB$151&gt;='HIPOTESIS '!$E91,AB$151&lt;='HIPOTESIS '!$F91),'HIPOTESIS '!$J91*'HIPOTESIS '!$D91*(1+'HIPOTESIS '!$N$90)*(1+'HIPOTESIS '!$N$95)/12,0)</f>
        <v>0</v>
      </c>
      <c r="AC171" s="719">
        <f>IF(AND(AC$151&gt;='HIPOTESIS '!$E91,AC$151&lt;='HIPOTESIS '!$F91),'HIPOTESIS '!$J91*'HIPOTESIS '!$D91*(1+'HIPOTESIS '!$N$90)*(1+'HIPOTESIS '!$N$95)/12,0)</f>
        <v>0</v>
      </c>
      <c r="AD171" s="719">
        <f>IF(AND(AD$151&gt;='HIPOTESIS '!$E91,AD$151&lt;='HIPOTESIS '!$F91),'HIPOTESIS '!$J91*'HIPOTESIS '!$D91*(1+'HIPOTESIS '!$N$90)*(1+'HIPOTESIS '!$N$95)/12,0)</f>
        <v>0</v>
      </c>
      <c r="AE171" s="719">
        <f>IF(AND(AE$151&gt;='HIPOTESIS '!$E91,AE$151&lt;='HIPOTESIS '!$F91),'HIPOTESIS '!$J91*'HIPOTESIS '!$D91*(1+'HIPOTESIS '!$N$90)*(1+'HIPOTESIS '!$N$95)/12,0)</f>
        <v>0</v>
      </c>
      <c r="AF171" s="719">
        <f>IF(AND(AF$151&gt;='HIPOTESIS '!$E91,AF$151&lt;='HIPOTESIS '!$F91),'HIPOTESIS '!$J91*'HIPOTESIS '!$D91*(1+'HIPOTESIS '!$N$90)*(1+'HIPOTESIS '!$N$95)/12,0)</f>
        <v>0</v>
      </c>
      <c r="AG171" s="719">
        <f>IF(AND(AG$151&gt;='HIPOTESIS '!$E91,AG$151&lt;='HIPOTESIS '!$F91),'HIPOTESIS '!$J91*'HIPOTESIS '!$D91*(1+'HIPOTESIS '!$N$90)*(1+'HIPOTESIS '!$N$95)/12,0)</f>
        <v>0</v>
      </c>
      <c r="AH171" s="719">
        <f>IF(AND(AH$151&gt;='HIPOTESIS '!$E91,AH$151&lt;='HIPOTESIS '!$F91),'HIPOTESIS '!$J91*'HIPOTESIS '!$D91*(1+'HIPOTESIS '!$N$90)*(1+'HIPOTESIS '!$N$95)/12,0)</f>
        <v>0</v>
      </c>
      <c r="AI171" s="719">
        <f>IF(AND(AI$151&gt;='HIPOTESIS '!$E91,AI$151&lt;='HIPOTESIS '!$F91),'HIPOTESIS '!$J91*'HIPOTESIS '!$D91*(1+'HIPOTESIS '!$N$90)*(1+'HIPOTESIS '!$N$95)/12,0)</f>
        <v>0</v>
      </c>
      <c r="AJ171" s="719">
        <f>IF(AND(AJ$151&gt;='HIPOTESIS '!$E91,AJ$151&lt;='HIPOTESIS '!$F91),'HIPOTESIS '!$J91*'HIPOTESIS '!$D91*(1+'HIPOTESIS '!$N$90)*(1+'HIPOTESIS '!$N$95)/12,0)</f>
        <v>0</v>
      </c>
      <c r="AK171" s="719">
        <f>IF(AND(AK$151&gt;='HIPOTESIS '!$E91,AK$151&lt;='HIPOTESIS '!$F91),'HIPOTESIS '!$J91*'HIPOTESIS '!$D91*(1+'HIPOTESIS '!$N$90)*(1+'HIPOTESIS '!$N$95)/12,0)</f>
        <v>0</v>
      </c>
      <c r="AL171" s="719">
        <f>IF(AND(AL$151&gt;='HIPOTESIS '!$E91,AL$151&lt;='HIPOTESIS '!$F91),'HIPOTESIS '!$J91*'HIPOTESIS '!$D91*(1+'HIPOTESIS '!$N$90)*(1+'HIPOTESIS '!$N$95)/12,0)</f>
        <v>0</v>
      </c>
      <c r="AM171" s="719">
        <f>IF(AND(AM$151&gt;='HIPOTESIS '!$E91,AM$151&lt;='HIPOTESIS '!$F91),'HIPOTESIS '!$J91*'HIPOTESIS '!$D91*(1+'HIPOTESIS '!$N$90)*(1+'HIPOTESIS '!$N$95)/12,0)</f>
        <v>0</v>
      </c>
      <c r="AN171" s="719">
        <f>IF(AND(AN$151&gt;='HIPOTESIS '!$E91,AN$151&lt;='HIPOTESIS '!$F91),'HIPOTESIS '!$J91*'HIPOTESIS '!$D91*(1+'HIPOTESIS '!$N$90)*(1+'HIPOTESIS '!$N$95)*(1+'HIPOTESIS '!$N$100)/12,0)</f>
        <v>0</v>
      </c>
      <c r="AO171" s="719">
        <f>IF(AND(AO$151&gt;='HIPOTESIS '!$E91,AO$151&lt;='HIPOTESIS '!$F91),'HIPOTESIS '!$J91*'HIPOTESIS '!$D91*(1+'HIPOTESIS '!$N$90)*(1+'HIPOTESIS '!$N$95)*(1+'HIPOTESIS '!$N$100)/12,0)</f>
        <v>0</v>
      </c>
      <c r="AP171" s="719">
        <f>IF(AND(AP$151&gt;='HIPOTESIS '!$E91,AP$151&lt;='HIPOTESIS '!$F91),'HIPOTESIS '!$J91*'HIPOTESIS '!$D91*(1+'HIPOTESIS '!$N$90)*(1+'HIPOTESIS '!$N$95)*(1+'HIPOTESIS '!$N$100)/12,0)</f>
        <v>0</v>
      </c>
      <c r="AQ171" s="719">
        <f>IF(AND(AQ$151&gt;='HIPOTESIS '!$E91,AQ$151&lt;='HIPOTESIS '!$F91),'HIPOTESIS '!$J91*'HIPOTESIS '!$D91*(1+'HIPOTESIS '!$N$90)*(1+'HIPOTESIS '!$N$95)*(1+'HIPOTESIS '!$N$100)/12,0)</f>
        <v>0</v>
      </c>
      <c r="AR171" s="719">
        <f>IF(AND(AR$151&gt;='HIPOTESIS '!$E91,AR$151&lt;='HIPOTESIS '!$F91),'HIPOTESIS '!$J91*'HIPOTESIS '!$D91*(1+'HIPOTESIS '!$N$90)*(1+'HIPOTESIS '!$N$95)*(1+'HIPOTESIS '!$N$100)/12,0)</f>
        <v>0</v>
      </c>
      <c r="AS171" s="719">
        <f>IF(AND(AS$151&gt;='HIPOTESIS '!$E91,AS$151&lt;='HIPOTESIS '!$F91),'HIPOTESIS '!$J91*'HIPOTESIS '!$D91*(1+'HIPOTESIS '!$N$90)*(1+'HIPOTESIS '!$N$95)*(1+'HIPOTESIS '!$N$100)/12,0)</f>
        <v>0</v>
      </c>
      <c r="AT171" s="719">
        <f>IF(AND(AT$151&gt;='HIPOTESIS '!$E91,AT$151&lt;='HIPOTESIS '!$F91),'HIPOTESIS '!$J91*'HIPOTESIS '!$D91*(1+'HIPOTESIS '!$N$90)*(1+'HIPOTESIS '!$N$95)*(1+'HIPOTESIS '!$N$100)/12,0)</f>
        <v>0</v>
      </c>
      <c r="AU171" s="719">
        <f>IF(AND(AU$151&gt;='HIPOTESIS '!$E91,AU$151&lt;='HIPOTESIS '!$F91),'HIPOTESIS '!$J91*'HIPOTESIS '!$D91*(1+'HIPOTESIS '!$N$90)*(1+'HIPOTESIS '!$N$95)*(1+'HIPOTESIS '!$N$100)/12,0)</f>
        <v>0</v>
      </c>
      <c r="AV171" s="719">
        <f>IF(AND(AV$151&gt;='HIPOTESIS '!$E91,AV$151&lt;='HIPOTESIS '!$F91),'HIPOTESIS '!$J91*'HIPOTESIS '!$D91*(1+'HIPOTESIS '!$N$90)*(1+'HIPOTESIS '!$N$95)*(1+'HIPOTESIS '!$N$100)/12,0)</f>
        <v>0</v>
      </c>
      <c r="AW171" s="719">
        <f>IF(AND(AW$151&gt;='HIPOTESIS '!$E91,AW$151&lt;='HIPOTESIS '!$F91),'HIPOTESIS '!$J91*'HIPOTESIS '!$D91*(1+'HIPOTESIS '!$N$90)*(1+'HIPOTESIS '!$N$95)*(1+'HIPOTESIS '!$N$100)/12,0)</f>
        <v>0</v>
      </c>
      <c r="AX171" s="719">
        <f>IF(AND(AX$151&gt;='HIPOTESIS '!$E91,AX$151&lt;='HIPOTESIS '!$F91),'HIPOTESIS '!$J91*'HIPOTESIS '!$D91*(1+'HIPOTESIS '!$N$90)*(1+'HIPOTESIS '!$N$95)*(1+'HIPOTESIS '!$N$100)/12,0)</f>
        <v>0</v>
      </c>
      <c r="AY171" s="719">
        <f>IF(AND(AY$151&gt;='HIPOTESIS '!$E91,AY$151&lt;='HIPOTESIS '!$F91),'HIPOTESIS '!$J91*'HIPOTESIS '!$D91*(1+'HIPOTESIS '!$N$90)*(1+'HIPOTESIS '!$N$95)*(1+'HIPOTESIS '!$N$100)/12,0)</f>
        <v>0</v>
      </c>
      <c r="AZ171" s="719">
        <f>IF(AND(AZ$151&gt;='HIPOTESIS '!$E91,AZ$151&lt;='HIPOTESIS '!$F91),'HIPOTESIS '!$J91*'HIPOTESIS '!$D91*(1+'HIPOTESIS '!$N$90)*(1+'HIPOTESIS '!$N$95)*(1+'HIPOTESIS '!$N$100)^2/12,0)</f>
        <v>0</v>
      </c>
      <c r="BA171" s="719">
        <f>IF(AND(BA$151&gt;='HIPOTESIS '!$E91,BA$151&lt;='HIPOTESIS '!$F91),'HIPOTESIS '!$J91*'HIPOTESIS '!$D91*(1+'HIPOTESIS '!$N$90)*(1+'HIPOTESIS '!$N$95)*(1+'HIPOTESIS '!$N$100)^2/12,0)</f>
        <v>0</v>
      </c>
      <c r="BB171" s="719">
        <f>IF(AND(BB$151&gt;='HIPOTESIS '!$E91,BB$151&lt;='HIPOTESIS '!$F91),'HIPOTESIS '!$J91*'HIPOTESIS '!$D91*(1+'HIPOTESIS '!$N$90)*(1+'HIPOTESIS '!$N$95)*(1+'HIPOTESIS '!$N$100)^2/12,0)</f>
        <v>0</v>
      </c>
      <c r="BC171" s="719">
        <f>IF(AND(BC$151&gt;='HIPOTESIS '!$E91,BC$151&lt;='HIPOTESIS '!$F91),'HIPOTESIS '!$J91*'HIPOTESIS '!$D91*(1+'HIPOTESIS '!$N$90)*(1+'HIPOTESIS '!$N$95)*(1+'HIPOTESIS '!$N$100)^2/12,0)</f>
        <v>0</v>
      </c>
      <c r="BD171" s="719">
        <f>IF(AND(BD$151&gt;='HIPOTESIS '!$E91,BD$151&lt;='HIPOTESIS '!$F91),'HIPOTESIS '!$J91*'HIPOTESIS '!$D91*(1+'HIPOTESIS '!$N$90)*(1+'HIPOTESIS '!$N$95)*(1+'HIPOTESIS '!$N$100)^2/12,0)</f>
        <v>0</v>
      </c>
      <c r="BE171" s="719">
        <f>IF(AND(BE$151&gt;='HIPOTESIS '!$E91,BE$151&lt;='HIPOTESIS '!$F91),'HIPOTESIS '!$J91*'HIPOTESIS '!$D91*(1+'HIPOTESIS '!$N$90)*(1+'HIPOTESIS '!$N$95)*(1+'HIPOTESIS '!$N$100)^2/12,0)</f>
        <v>0</v>
      </c>
      <c r="BF171" s="719">
        <f>IF(AND(BF$151&gt;='HIPOTESIS '!$E91,BF$151&lt;='HIPOTESIS '!$F91),'HIPOTESIS '!$J91*'HIPOTESIS '!$D91*(1+'HIPOTESIS '!$N$90)*(1+'HIPOTESIS '!$N$95)*(1+'HIPOTESIS '!$N$100)^2/12,0)</f>
        <v>0</v>
      </c>
      <c r="BG171" s="719">
        <f>IF(AND(BG$151&gt;='HIPOTESIS '!$E91,BG$151&lt;='HIPOTESIS '!$F91),'HIPOTESIS '!$J91*'HIPOTESIS '!$D91*(1+'HIPOTESIS '!$N$90)*(1+'HIPOTESIS '!$N$95)*(1+'HIPOTESIS '!$N$100)^2/12,0)</f>
        <v>0</v>
      </c>
      <c r="BH171" s="719">
        <f>IF(AND(BH$151&gt;='HIPOTESIS '!$E91,BH$151&lt;='HIPOTESIS '!$F91),'HIPOTESIS '!$J91*'HIPOTESIS '!$D91*(1+'HIPOTESIS '!$N$90)*(1+'HIPOTESIS '!$N$95)*(1+'HIPOTESIS '!$N$100)^2/12,0)</f>
        <v>0</v>
      </c>
      <c r="BI171" s="719">
        <f>IF(AND(BI$151&gt;='HIPOTESIS '!$E91,BI$151&lt;='HIPOTESIS '!$F91),'HIPOTESIS '!$J91*'HIPOTESIS '!$D91*(1+'HIPOTESIS '!$N$90)*(1+'HIPOTESIS '!$N$95)*(1+'HIPOTESIS '!$N$100)^2/12,0)</f>
        <v>0</v>
      </c>
      <c r="BJ171" s="719">
        <f>IF(AND(BJ$151&gt;='HIPOTESIS '!$E91,BJ$151&lt;='HIPOTESIS '!$F91),'HIPOTESIS '!$J91*'HIPOTESIS '!$D91*(1+'HIPOTESIS '!$N$90)*(1+'HIPOTESIS '!$N$95)*(1+'HIPOTESIS '!$N$100)^2/12,0)</f>
        <v>0</v>
      </c>
      <c r="BK171" s="724">
        <f>IF(AND(BK$151&gt;='HIPOTESIS '!$E91,BK$151&lt;='HIPOTESIS '!$F91),'HIPOTESIS '!$J91*'HIPOTESIS '!$D91*(1+'HIPOTESIS '!$N$90)*(1+'HIPOTESIS '!$N$95)*(1+'HIPOTESIS '!$N$100)^2/12,0)</f>
        <v>0</v>
      </c>
      <c r="BL171" s="138"/>
      <c r="BM171" s="138"/>
      <c r="BN171" s="138"/>
      <c r="BO171" s="138"/>
      <c r="BP171" s="138"/>
      <c r="BQ171" s="138"/>
      <c r="BR171" s="138"/>
      <c r="BS171" s="138"/>
      <c r="BT171" s="138"/>
      <c r="BU171" s="138"/>
      <c r="BV171" s="138"/>
      <c r="BW171" s="138"/>
      <c r="BX171" s="138"/>
      <c r="BY171" s="138"/>
      <c r="BZ171" s="138"/>
      <c r="CA171" s="138"/>
      <c r="CB171" s="138"/>
      <c r="CC171" s="138"/>
      <c r="CD171" s="138"/>
      <c r="CE171" s="138"/>
      <c r="CF171" s="138"/>
      <c r="CG171" s="138"/>
      <c r="CH171" s="138"/>
      <c r="CI171" s="138"/>
      <c r="CJ171" s="138"/>
      <c r="CK171" s="138"/>
      <c r="CL171" s="138"/>
      <c r="CM171" s="138"/>
      <c r="CN171" s="138"/>
      <c r="CO171" s="138"/>
      <c r="CP171" s="138"/>
      <c r="CQ171" s="138"/>
      <c r="CR171" s="138"/>
      <c r="CS171" s="138"/>
    </row>
    <row r="172" spans="1:97" s="2" customFormat="1" ht="17.100000000000001" customHeight="1" x14ac:dyDescent="0.25">
      <c r="A172" s="138"/>
      <c r="B172" s="536" t="s">
        <v>214</v>
      </c>
      <c r="C172" s="722">
        <f>IF(AND(C$151&gt;='HIPOTESIS '!$E92,C$151&lt;='HIPOTESIS '!$F92),'HIPOTESIS '!$J92*'HIPOTESIS '!$D92/12,0)</f>
        <v>0</v>
      </c>
      <c r="D172" s="497">
        <f>IF(AND(D$151&gt;='HIPOTESIS '!$E92,D$151&lt;='HIPOTESIS '!$F92),'HIPOTESIS '!$J92*'HIPOTESIS '!$D92/12,0)</f>
        <v>0</v>
      </c>
      <c r="E172" s="497">
        <f>IF(AND(E$151&gt;='HIPOTESIS '!$E92,E$151&lt;='HIPOTESIS '!$F92),'HIPOTESIS '!$J92*'HIPOTESIS '!$D92/12,0)</f>
        <v>0</v>
      </c>
      <c r="F172" s="497">
        <f>IF(AND(F$151&gt;='HIPOTESIS '!$E92,F$151&lt;='HIPOTESIS '!$F92),'HIPOTESIS '!$J92*'HIPOTESIS '!$D92/12,0)</f>
        <v>0</v>
      </c>
      <c r="G172" s="497">
        <f>IF(AND(G$151&gt;='HIPOTESIS '!$E92,G$151&lt;='HIPOTESIS '!$F92),'HIPOTESIS '!$J92*'HIPOTESIS '!$D92/12,0)</f>
        <v>0</v>
      </c>
      <c r="H172" s="497">
        <f>IF(AND(H$151&gt;='HIPOTESIS '!$E92,H$151&lt;='HIPOTESIS '!$F92),'HIPOTESIS '!$J92*'HIPOTESIS '!$D92/12,0)</f>
        <v>0</v>
      </c>
      <c r="I172" s="497">
        <f>IF(AND(I$151&gt;='HIPOTESIS '!$E92,I$151&lt;='HIPOTESIS '!$F92),'HIPOTESIS '!$J92*'HIPOTESIS '!$D92/12,0)</f>
        <v>0</v>
      </c>
      <c r="J172" s="497">
        <f>IF(AND(J$151&gt;='HIPOTESIS '!$E92,J$151&lt;='HIPOTESIS '!$F92),'HIPOTESIS '!$J92*'HIPOTESIS '!$D92/12,0)</f>
        <v>0</v>
      </c>
      <c r="K172" s="497">
        <f>IF(AND(K$151&gt;='HIPOTESIS '!$E92,K$151&lt;='HIPOTESIS '!$F92),'HIPOTESIS '!$J92*'HIPOTESIS '!$D92/12,0)</f>
        <v>0</v>
      </c>
      <c r="L172" s="497">
        <f>IF(AND(L$151&gt;='HIPOTESIS '!$E92,L$151&lt;='HIPOTESIS '!$F92),'HIPOTESIS '!$J92*'HIPOTESIS '!$D92/12,0)</f>
        <v>0</v>
      </c>
      <c r="M172" s="497">
        <f>IF(AND(M$151&gt;='HIPOTESIS '!$E92,M$151&lt;='HIPOTESIS '!$F92),'HIPOTESIS '!$J92*'HIPOTESIS '!$D92/12,0)</f>
        <v>0</v>
      </c>
      <c r="N172" s="497">
        <f>IF(AND(N$151&gt;='HIPOTESIS '!$E92,N$151&lt;='HIPOTESIS '!$F92),'HIPOTESIS '!$J92*'HIPOTESIS '!$D92/12,0)</f>
        <v>0</v>
      </c>
      <c r="O172" s="723">
        <f>IF(AND(O$151&gt;='HIPOTESIS '!$E92,O$151&lt;='HIPOTESIS '!$F92),'HIPOTESIS '!$J92*'HIPOTESIS '!$D92/12,0)</f>
        <v>0</v>
      </c>
      <c r="P172" s="497">
        <f>IF(AND(P$151&gt;='HIPOTESIS '!$E92,P$151&lt;='HIPOTESIS '!$F92),'HIPOTESIS '!$J92*'HIPOTESIS '!$D92*(1+'HIPOTESIS '!$N$90)/12,0)</f>
        <v>0</v>
      </c>
      <c r="Q172" s="719">
        <f>IF(AND(Q$151&gt;='HIPOTESIS '!$E92,Q$151&lt;='HIPOTESIS '!$F92),'HIPOTESIS '!$J92*'HIPOTESIS '!$D92*(1+'HIPOTESIS '!$N$90)/12,0)</f>
        <v>0</v>
      </c>
      <c r="R172" s="719">
        <f>IF(AND(R$151&gt;='HIPOTESIS '!$E92,R$151&lt;='HIPOTESIS '!$F92),'HIPOTESIS '!$J92*'HIPOTESIS '!$D92*(1+'HIPOTESIS '!$N$90)/12,0)</f>
        <v>0</v>
      </c>
      <c r="S172" s="719">
        <f>IF(AND(S$151&gt;='HIPOTESIS '!$E92,S$151&lt;='HIPOTESIS '!$F92),'HIPOTESIS '!$J92*'HIPOTESIS '!$D92*(1+'HIPOTESIS '!$N$90)/12,0)</f>
        <v>0</v>
      </c>
      <c r="T172" s="719">
        <f>IF(AND(T$151&gt;='HIPOTESIS '!$E92,T$151&lt;='HIPOTESIS '!$F92),'HIPOTESIS '!$J92*'HIPOTESIS '!$D92*(1+'HIPOTESIS '!$N$90)/12,0)</f>
        <v>0</v>
      </c>
      <c r="U172" s="719">
        <f>IF(AND(U$151&gt;='HIPOTESIS '!$E92,U$151&lt;='HIPOTESIS '!$F92),'HIPOTESIS '!$J92*'HIPOTESIS '!$D92*(1+'HIPOTESIS '!$N$90)/12,0)</f>
        <v>0</v>
      </c>
      <c r="V172" s="719">
        <f>IF(AND(V$151&gt;='HIPOTESIS '!$E92,V$151&lt;='HIPOTESIS '!$F92),'HIPOTESIS '!$J92*'HIPOTESIS '!$D92*(1+'HIPOTESIS '!$N$90)/12,0)</f>
        <v>0</v>
      </c>
      <c r="W172" s="719">
        <f>IF(AND(W$151&gt;='HIPOTESIS '!$E92,W$151&lt;='HIPOTESIS '!$F92),'HIPOTESIS '!$J92*'HIPOTESIS '!$D92*(1+'HIPOTESIS '!$N$90)/12,0)</f>
        <v>0</v>
      </c>
      <c r="X172" s="719">
        <f>IF(AND(X$151&gt;='HIPOTESIS '!$E92,X$151&lt;='HIPOTESIS '!$F92),'HIPOTESIS '!$J92*'HIPOTESIS '!$D92*(1+'HIPOTESIS '!$N$90)/12,0)</f>
        <v>0</v>
      </c>
      <c r="Y172" s="719">
        <f>IF(AND(Y$151&gt;='HIPOTESIS '!$E92,Y$151&lt;='HIPOTESIS '!$F92),'HIPOTESIS '!$J92*'HIPOTESIS '!$D92*(1+'HIPOTESIS '!$N$90)/12,0)</f>
        <v>0</v>
      </c>
      <c r="Z172" s="719">
        <f>IF(AND(Z$151&gt;='HIPOTESIS '!$E92,Z$151&lt;='HIPOTESIS '!$F92),'HIPOTESIS '!$J92*'HIPOTESIS '!$D92*(1+'HIPOTESIS '!$N$90)/12,0)</f>
        <v>0</v>
      </c>
      <c r="AA172" s="719">
        <f>IF(AND(AA$151&gt;='HIPOTESIS '!$E92,AA$151&lt;='HIPOTESIS '!$F92),'HIPOTESIS '!$J92*'HIPOTESIS '!$D92*(1+'HIPOTESIS '!$N$90)/12,0)</f>
        <v>0</v>
      </c>
      <c r="AB172" s="719">
        <f>IF(AND(AB$151&gt;='HIPOTESIS '!$E92,AB$151&lt;='HIPOTESIS '!$F92),'HIPOTESIS '!$J92*'HIPOTESIS '!$D92*(1+'HIPOTESIS '!$N$90)*(1+'HIPOTESIS '!$N$95)/12,0)</f>
        <v>0</v>
      </c>
      <c r="AC172" s="719">
        <f>IF(AND(AC$151&gt;='HIPOTESIS '!$E92,AC$151&lt;='HIPOTESIS '!$F92),'HIPOTESIS '!$J92*'HIPOTESIS '!$D92*(1+'HIPOTESIS '!$N$90)*(1+'HIPOTESIS '!$N$95)/12,0)</f>
        <v>0</v>
      </c>
      <c r="AD172" s="719">
        <f>IF(AND(AD$151&gt;='HIPOTESIS '!$E92,AD$151&lt;='HIPOTESIS '!$F92),'HIPOTESIS '!$J92*'HIPOTESIS '!$D92*(1+'HIPOTESIS '!$N$90)*(1+'HIPOTESIS '!$N$95)/12,0)</f>
        <v>0</v>
      </c>
      <c r="AE172" s="719">
        <f>IF(AND(AE$151&gt;='HIPOTESIS '!$E92,AE$151&lt;='HIPOTESIS '!$F92),'HIPOTESIS '!$J92*'HIPOTESIS '!$D92*(1+'HIPOTESIS '!$N$90)*(1+'HIPOTESIS '!$N$95)/12,0)</f>
        <v>0</v>
      </c>
      <c r="AF172" s="719">
        <f>IF(AND(AF$151&gt;='HIPOTESIS '!$E92,AF$151&lt;='HIPOTESIS '!$F92),'HIPOTESIS '!$J92*'HIPOTESIS '!$D92*(1+'HIPOTESIS '!$N$90)*(1+'HIPOTESIS '!$N$95)/12,0)</f>
        <v>0</v>
      </c>
      <c r="AG172" s="719">
        <f>IF(AND(AG$151&gt;='HIPOTESIS '!$E92,AG$151&lt;='HIPOTESIS '!$F92),'HIPOTESIS '!$J92*'HIPOTESIS '!$D92*(1+'HIPOTESIS '!$N$90)*(1+'HIPOTESIS '!$N$95)/12,0)</f>
        <v>0</v>
      </c>
      <c r="AH172" s="719">
        <f>IF(AND(AH$151&gt;='HIPOTESIS '!$E92,AH$151&lt;='HIPOTESIS '!$F92),'HIPOTESIS '!$J92*'HIPOTESIS '!$D92*(1+'HIPOTESIS '!$N$90)*(1+'HIPOTESIS '!$N$95)/12,0)</f>
        <v>0</v>
      </c>
      <c r="AI172" s="719">
        <f>IF(AND(AI$151&gt;='HIPOTESIS '!$E92,AI$151&lt;='HIPOTESIS '!$F92),'HIPOTESIS '!$J92*'HIPOTESIS '!$D92*(1+'HIPOTESIS '!$N$90)*(1+'HIPOTESIS '!$N$95)/12,0)</f>
        <v>0</v>
      </c>
      <c r="AJ172" s="719">
        <f>IF(AND(AJ$151&gt;='HIPOTESIS '!$E92,AJ$151&lt;='HIPOTESIS '!$F92),'HIPOTESIS '!$J92*'HIPOTESIS '!$D92*(1+'HIPOTESIS '!$N$90)*(1+'HIPOTESIS '!$N$95)/12,0)</f>
        <v>0</v>
      </c>
      <c r="AK172" s="719">
        <f>IF(AND(AK$151&gt;='HIPOTESIS '!$E92,AK$151&lt;='HIPOTESIS '!$F92),'HIPOTESIS '!$J92*'HIPOTESIS '!$D92*(1+'HIPOTESIS '!$N$90)*(1+'HIPOTESIS '!$N$95)/12,0)</f>
        <v>0</v>
      </c>
      <c r="AL172" s="719">
        <f>IF(AND(AL$151&gt;='HIPOTESIS '!$E92,AL$151&lt;='HIPOTESIS '!$F92),'HIPOTESIS '!$J92*'HIPOTESIS '!$D92*(1+'HIPOTESIS '!$N$90)*(1+'HIPOTESIS '!$N$95)/12,0)</f>
        <v>0</v>
      </c>
      <c r="AM172" s="719">
        <f>IF(AND(AM$151&gt;='HIPOTESIS '!$E92,AM$151&lt;='HIPOTESIS '!$F92),'HIPOTESIS '!$J92*'HIPOTESIS '!$D92*(1+'HIPOTESIS '!$N$90)*(1+'HIPOTESIS '!$N$95)/12,0)</f>
        <v>0</v>
      </c>
      <c r="AN172" s="719">
        <f>IF(AND(AN$151&gt;='HIPOTESIS '!$E92,AN$151&lt;='HIPOTESIS '!$F92),'HIPOTESIS '!$J92*'HIPOTESIS '!$D92*(1+'HIPOTESIS '!$N$90)*(1+'HIPOTESIS '!$N$95)*(1+'HIPOTESIS '!$N$100)/12,0)</f>
        <v>0</v>
      </c>
      <c r="AO172" s="719">
        <f>IF(AND(AO$151&gt;='HIPOTESIS '!$E92,AO$151&lt;='HIPOTESIS '!$F92),'HIPOTESIS '!$J92*'HIPOTESIS '!$D92*(1+'HIPOTESIS '!$N$90)*(1+'HIPOTESIS '!$N$95)*(1+'HIPOTESIS '!$N$100)/12,0)</f>
        <v>0</v>
      </c>
      <c r="AP172" s="719">
        <f>IF(AND(AP$151&gt;='HIPOTESIS '!$E92,AP$151&lt;='HIPOTESIS '!$F92),'HIPOTESIS '!$J92*'HIPOTESIS '!$D92*(1+'HIPOTESIS '!$N$90)*(1+'HIPOTESIS '!$N$95)*(1+'HIPOTESIS '!$N$100)/12,0)</f>
        <v>0</v>
      </c>
      <c r="AQ172" s="719">
        <f>IF(AND(AQ$151&gt;='HIPOTESIS '!$E92,AQ$151&lt;='HIPOTESIS '!$F92),'HIPOTESIS '!$J92*'HIPOTESIS '!$D92*(1+'HIPOTESIS '!$N$90)*(1+'HIPOTESIS '!$N$95)*(1+'HIPOTESIS '!$N$100)/12,0)</f>
        <v>0</v>
      </c>
      <c r="AR172" s="719">
        <f>IF(AND(AR$151&gt;='HIPOTESIS '!$E92,AR$151&lt;='HIPOTESIS '!$F92),'HIPOTESIS '!$J92*'HIPOTESIS '!$D92*(1+'HIPOTESIS '!$N$90)*(1+'HIPOTESIS '!$N$95)*(1+'HIPOTESIS '!$N$100)/12,0)</f>
        <v>0</v>
      </c>
      <c r="AS172" s="719">
        <f>IF(AND(AS$151&gt;='HIPOTESIS '!$E92,AS$151&lt;='HIPOTESIS '!$F92),'HIPOTESIS '!$J92*'HIPOTESIS '!$D92*(1+'HIPOTESIS '!$N$90)*(1+'HIPOTESIS '!$N$95)*(1+'HIPOTESIS '!$N$100)/12,0)</f>
        <v>0</v>
      </c>
      <c r="AT172" s="719">
        <f>IF(AND(AT$151&gt;='HIPOTESIS '!$E92,AT$151&lt;='HIPOTESIS '!$F92),'HIPOTESIS '!$J92*'HIPOTESIS '!$D92*(1+'HIPOTESIS '!$N$90)*(1+'HIPOTESIS '!$N$95)*(1+'HIPOTESIS '!$N$100)/12,0)</f>
        <v>0</v>
      </c>
      <c r="AU172" s="719">
        <f>IF(AND(AU$151&gt;='HIPOTESIS '!$E92,AU$151&lt;='HIPOTESIS '!$F92),'HIPOTESIS '!$J92*'HIPOTESIS '!$D92*(1+'HIPOTESIS '!$N$90)*(1+'HIPOTESIS '!$N$95)*(1+'HIPOTESIS '!$N$100)/12,0)</f>
        <v>0</v>
      </c>
      <c r="AV172" s="719">
        <f>IF(AND(AV$151&gt;='HIPOTESIS '!$E92,AV$151&lt;='HIPOTESIS '!$F92),'HIPOTESIS '!$J92*'HIPOTESIS '!$D92*(1+'HIPOTESIS '!$N$90)*(1+'HIPOTESIS '!$N$95)*(1+'HIPOTESIS '!$N$100)/12,0)</f>
        <v>0</v>
      </c>
      <c r="AW172" s="719">
        <f>IF(AND(AW$151&gt;='HIPOTESIS '!$E92,AW$151&lt;='HIPOTESIS '!$F92),'HIPOTESIS '!$J92*'HIPOTESIS '!$D92*(1+'HIPOTESIS '!$N$90)*(1+'HIPOTESIS '!$N$95)*(1+'HIPOTESIS '!$N$100)/12,0)</f>
        <v>0</v>
      </c>
      <c r="AX172" s="719">
        <f>IF(AND(AX$151&gt;='HIPOTESIS '!$E92,AX$151&lt;='HIPOTESIS '!$F92),'HIPOTESIS '!$J92*'HIPOTESIS '!$D92*(1+'HIPOTESIS '!$N$90)*(1+'HIPOTESIS '!$N$95)*(1+'HIPOTESIS '!$N$100)/12,0)</f>
        <v>0</v>
      </c>
      <c r="AY172" s="719">
        <f>IF(AND(AY$151&gt;='HIPOTESIS '!$E92,AY$151&lt;='HIPOTESIS '!$F92),'HIPOTESIS '!$J92*'HIPOTESIS '!$D92*(1+'HIPOTESIS '!$N$90)*(1+'HIPOTESIS '!$N$95)*(1+'HIPOTESIS '!$N$100)/12,0)</f>
        <v>0</v>
      </c>
      <c r="AZ172" s="719">
        <f>IF(AND(AZ$151&gt;='HIPOTESIS '!$E92,AZ$151&lt;='HIPOTESIS '!$F92),'HIPOTESIS '!$J92*'HIPOTESIS '!$D92*(1+'HIPOTESIS '!$N$90)*(1+'HIPOTESIS '!$N$95)*(1+'HIPOTESIS '!$N$100)^2/12,0)</f>
        <v>0</v>
      </c>
      <c r="BA172" s="719">
        <f>IF(AND(BA$151&gt;='HIPOTESIS '!$E92,BA$151&lt;='HIPOTESIS '!$F92),'HIPOTESIS '!$J92*'HIPOTESIS '!$D92*(1+'HIPOTESIS '!$N$90)*(1+'HIPOTESIS '!$N$95)*(1+'HIPOTESIS '!$N$100)^2/12,0)</f>
        <v>0</v>
      </c>
      <c r="BB172" s="719">
        <f>IF(AND(BB$151&gt;='HIPOTESIS '!$E92,BB$151&lt;='HIPOTESIS '!$F92),'HIPOTESIS '!$J92*'HIPOTESIS '!$D92*(1+'HIPOTESIS '!$N$90)*(1+'HIPOTESIS '!$N$95)*(1+'HIPOTESIS '!$N$100)^2/12,0)</f>
        <v>0</v>
      </c>
      <c r="BC172" s="719">
        <f>IF(AND(BC$151&gt;='HIPOTESIS '!$E92,BC$151&lt;='HIPOTESIS '!$F92),'HIPOTESIS '!$J92*'HIPOTESIS '!$D92*(1+'HIPOTESIS '!$N$90)*(1+'HIPOTESIS '!$N$95)*(1+'HIPOTESIS '!$N$100)^2/12,0)</f>
        <v>0</v>
      </c>
      <c r="BD172" s="719">
        <f>IF(AND(BD$151&gt;='HIPOTESIS '!$E92,BD$151&lt;='HIPOTESIS '!$F92),'HIPOTESIS '!$J92*'HIPOTESIS '!$D92*(1+'HIPOTESIS '!$N$90)*(1+'HIPOTESIS '!$N$95)*(1+'HIPOTESIS '!$N$100)^2/12,0)</f>
        <v>0</v>
      </c>
      <c r="BE172" s="719">
        <f>IF(AND(BE$151&gt;='HIPOTESIS '!$E92,BE$151&lt;='HIPOTESIS '!$F92),'HIPOTESIS '!$J92*'HIPOTESIS '!$D92*(1+'HIPOTESIS '!$N$90)*(1+'HIPOTESIS '!$N$95)*(1+'HIPOTESIS '!$N$100)^2/12,0)</f>
        <v>0</v>
      </c>
      <c r="BF172" s="719">
        <f>IF(AND(BF$151&gt;='HIPOTESIS '!$E92,BF$151&lt;='HIPOTESIS '!$F92),'HIPOTESIS '!$J92*'HIPOTESIS '!$D92*(1+'HIPOTESIS '!$N$90)*(1+'HIPOTESIS '!$N$95)*(1+'HIPOTESIS '!$N$100)^2/12,0)</f>
        <v>0</v>
      </c>
      <c r="BG172" s="719">
        <f>IF(AND(BG$151&gt;='HIPOTESIS '!$E92,BG$151&lt;='HIPOTESIS '!$F92),'HIPOTESIS '!$J92*'HIPOTESIS '!$D92*(1+'HIPOTESIS '!$N$90)*(1+'HIPOTESIS '!$N$95)*(1+'HIPOTESIS '!$N$100)^2/12,0)</f>
        <v>0</v>
      </c>
      <c r="BH172" s="719">
        <f>IF(AND(BH$151&gt;='HIPOTESIS '!$E92,BH$151&lt;='HIPOTESIS '!$F92),'HIPOTESIS '!$J92*'HIPOTESIS '!$D92*(1+'HIPOTESIS '!$N$90)*(1+'HIPOTESIS '!$N$95)*(1+'HIPOTESIS '!$N$100)^2/12,0)</f>
        <v>0</v>
      </c>
      <c r="BI172" s="719">
        <f>IF(AND(BI$151&gt;='HIPOTESIS '!$E92,BI$151&lt;='HIPOTESIS '!$F92),'HIPOTESIS '!$J92*'HIPOTESIS '!$D92*(1+'HIPOTESIS '!$N$90)*(1+'HIPOTESIS '!$N$95)*(1+'HIPOTESIS '!$N$100)^2/12,0)</f>
        <v>0</v>
      </c>
      <c r="BJ172" s="719">
        <f>IF(AND(BJ$151&gt;='HIPOTESIS '!$E92,BJ$151&lt;='HIPOTESIS '!$F92),'HIPOTESIS '!$J92*'HIPOTESIS '!$D92*(1+'HIPOTESIS '!$N$90)*(1+'HIPOTESIS '!$N$95)*(1+'HIPOTESIS '!$N$100)^2/12,0)</f>
        <v>0</v>
      </c>
      <c r="BK172" s="724">
        <f>IF(AND(BK$151&gt;='HIPOTESIS '!$E92,BK$151&lt;='HIPOTESIS '!$F92),'HIPOTESIS '!$J92*'HIPOTESIS '!$D92*(1+'HIPOTESIS '!$N$90)*(1+'HIPOTESIS '!$N$95)*(1+'HIPOTESIS '!$N$100)^2/12,0)</f>
        <v>0</v>
      </c>
      <c r="BL172" s="138"/>
      <c r="BM172" s="138"/>
      <c r="BN172" s="138"/>
      <c r="BO172" s="138"/>
      <c r="BP172" s="138"/>
      <c r="BQ172" s="138"/>
      <c r="BR172" s="138"/>
      <c r="BS172" s="138"/>
      <c r="BT172" s="138"/>
      <c r="BU172" s="138"/>
      <c r="BV172" s="138"/>
      <c r="BW172" s="138"/>
      <c r="BX172" s="138"/>
      <c r="BY172" s="138"/>
      <c r="BZ172" s="138"/>
      <c r="CA172" s="138"/>
      <c r="CB172" s="138"/>
      <c r="CC172" s="138"/>
      <c r="CD172" s="138"/>
      <c r="CE172" s="138"/>
      <c r="CF172" s="138"/>
      <c r="CG172" s="138"/>
      <c r="CH172" s="138"/>
      <c r="CI172" s="138"/>
      <c r="CJ172" s="138"/>
      <c r="CK172" s="138"/>
      <c r="CL172" s="138"/>
      <c r="CM172" s="138"/>
      <c r="CN172" s="138"/>
      <c r="CO172" s="138"/>
      <c r="CP172" s="138"/>
      <c r="CQ172" s="138"/>
      <c r="CR172" s="138"/>
      <c r="CS172" s="138"/>
    </row>
    <row r="173" spans="1:97" s="2" customFormat="1" ht="17.100000000000001" customHeight="1" x14ac:dyDescent="0.25">
      <c r="A173" s="138"/>
      <c r="B173" s="536" t="s">
        <v>215</v>
      </c>
      <c r="C173" s="722">
        <f>IF(AND(C$151&gt;='HIPOTESIS '!$E93,C$151&lt;='HIPOTESIS '!$F93),'HIPOTESIS '!$J93*'HIPOTESIS '!$D93/12,0)</f>
        <v>0</v>
      </c>
      <c r="D173" s="497">
        <f>IF(AND(D$151&gt;='HIPOTESIS '!$E93,D$151&lt;='HIPOTESIS '!$F93),'HIPOTESIS '!$J93*'HIPOTESIS '!$D93/12,0)</f>
        <v>0</v>
      </c>
      <c r="E173" s="497">
        <f>IF(AND(E$151&gt;='HIPOTESIS '!$E93,E$151&lt;='HIPOTESIS '!$F93),'HIPOTESIS '!$J93*'HIPOTESIS '!$D93/12,0)</f>
        <v>0</v>
      </c>
      <c r="F173" s="497">
        <f>IF(AND(F$151&gt;='HIPOTESIS '!$E93,F$151&lt;='HIPOTESIS '!$F93),'HIPOTESIS '!$J93*'HIPOTESIS '!$D93/12,0)</f>
        <v>0</v>
      </c>
      <c r="G173" s="497">
        <f>IF(AND(G$151&gt;='HIPOTESIS '!$E93,G$151&lt;='HIPOTESIS '!$F93),'HIPOTESIS '!$J93*'HIPOTESIS '!$D93/12,0)</f>
        <v>0</v>
      </c>
      <c r="H173" s="497">
        <f>IF(AND(H$151&gt;='HIPOTESIS '!$E93,H$151&lt;='HIPOTESIS '!$F93),'HIPOTESIS '!$J93*'HIPOTESIS '!$D93/12,0)</f>
        <v>0</v>
      </c>
      <c r="I173" s="497">
        <f>IF(AND(I$151&gt;='HIPOTESIS '!$E93,I$151&lt;='HIPOTESIS '!$F93),'HIPOTESIS '!$J93*'HIPOTESIS '!$D93/12,0)</f>
        <v>0</v>
      </c>
      <c r="J173" s="497">
        <f>IF(AND(J$151&gt;='HIPOTESIS '!$E93,J$151&lt;='HIPOTESIS '!$F93),'HIPOTESIS '!$J93*'HIPOTESIS '!$D93/12,0)</f>
        <v>0</v>
      </c>
      <c r="K173" s="497">
        <f>IF(AND(K$151&gt;='HIPOTESIS '!$E93,K$151&lt;='HIPOTESIS '!$F93),'HIPOTESIS '!$J93*'HIPOTESIS '!$D93/12,0)</f>
        <v>0</v>
      </c>
      <c r="L173" s="497">
        <f>IF(AND(L$151&gt;='HIPOTESIS '!$E93,L$151&lt;='HIPOTESIS '!$F93),'HIPOTESIS '!$J93*'HIPOTESIS '!$D93/12,0)</f>
        <v>0</v>
      </c>
      <c r="M173" s="497">
        <f>IF(AND(M$151&gt;='HIPOTESIS '!$E93,M$151&lt;='HIPOTESIS '!$F93),'HIPOTESIS '!$J93*'HIPOTESIS '!$D93/12,0)</f>
        <v>0</v>
      </c>
      <c r="N173" s="497">
        <f>IF(AND(N$151&gt;='HIPOTESIS '!$E93,N$151&lt;='HIPOTESIS '!$F93),'HIPOTESIS '!$J93*'HIPOTESIS '!$D93/12,0)</f>
        <v>0</v>
      </c>
      <c r="O173" s="723">
        <f>IF(AND(O$151&gt;='HIPOTESIS '!$E93,O$151&lt;='HIPOTESIS '!$F93),'HIPOTESIS '!$J93*'HIPOTESIS '!$D93/12,0)</f>
        <v>0</v>
      </c>
      <c r="P173" s="497">
        <f>IF(AND(P$151&gt;='HIPOTESIS '!$E93,P$151&lt;='HIPOTESIS '!$F93),'HIPOTESIS '!$J93*'HIPOTESIS '!$D93*(1+'HIPOTESIS '!$N$90)/12,0)</f>
        <v>0</v>
      </c>
      <c r="Q173" s="719">
        <f>IF(AND(Q$151&gt;='HIPOTESIS '!$E93,Q$151&lt;='HIPOTESIS '!$F93),'HIPOTESIS '!$J93*'HIPOTESIS '!$D93*(1+'HIPOTESIS '!$N$90)/12,0)</f>
        <v>0</v>
      </c>
      <c r="R173" s="719">
        <f>IF(AND(R$151&gt;='HIPOTESIS '!$E93,R$151&lt;='HIPOTESIS '!$F93),'HIPOTESIS '!$J93*'HIPOTESIS '!$D93*(1+'HIPOTESIS '!$N$90)/12,0)</f>
        <v>0</v>
      </c>
      <c r="S173" s="719">
        <f>IF(AND(S$151&gt;='HIPOTESIS '!$E93,S$151&lt;='HIPOTESIS '!$F93),'HIPOTESIS '!$J93*'HIPOTESIS '!$D93*(1+'HIPOTESIS '!$N$90)/12,0)</f>
        <v>0</v>
      </c>
      <c r="T173" s="719">
        <f>IF(AND(T$151&gt;='HIPOTESIS '!$E93,T$151&lt;='HIPOTESIS '!$F93),'HIPOTESIS '!$J93*'HIPOTESIS '!$D93*(1+'HIPOTESIS '!$N$90)/12,0)</f>
        <v>0</v>
      </c>
      <c r="U173" s="719">
        <f>IF(AND(U$151&gt;='HIPOTESIS '!$E93,U$151&lt;='HIPOTESIS '!$F93),'HIPOTESIS '!$J93*'HIPOTESIS '!$D93*(1+'HIPOTESIS '!$N$90)/12,0)</f>
        <v>0</v>
      </c>
      <c r="V173" s="719">
        <f>IF(AND(V$151&gt;='HIPOTESIS '!$E93,V$151&lt;='HIPOTESIS '!$F93),'HIPOTESIS '!$J93*'HIPOTESIS '!$D93*(1+'HIPOTESIS '!$N$90)/12,0)</f>
        <v>0</v>
      </c>
      <c r="W173" s="719">
        <f>IF(AND(W$151&gt;='HIPOTESIS '!$E93,W$151&lt;='HIPOTESIS '!$F93),'HIPOTESIS '!$J93*'HIPOTESIS '!$D93*(1+'HIPOTESIS '!$N$90)/12,0)</f>
        <v>0</v>
      </c>
      <c r="X173" s="719">
        <f>IF(AND(X$151&gt;='HIPOTESIS '!$E93,X$151&lt;='HIPOTESIS '!$F93),'HIPOTESIS '!$J93*'HIPOTESIS '!$D93*(1+'HIPOTESIS '!$N$90)/12,0)</f>
        <v>0</v>
      </c>
      <c r="Y173" s="719">
        <f>IF(AND(Y$151&gt;='HIPOTESIS '!$E93,Y$151&lt;='HIPOTESIS '!$F93),'HIPOTESIS '!$J93*'HIPOTESIS '!$D93*(1+'HIPOTESIS '!$N$90)/12,0)</f>
        <v>0</v>
      </c>
      <c r="Z173" s="719">
        <f>IF(AND(Z$151&gt;='HIPOTESIS '!$E93,Z$151&lt;='HIPOTESIS '!$F93),'HIPOTESIS '!$J93*'HIPOTESIS '!$D93*(1+'HIPOTESIS '!$N$90)/12,0)</f>
        <v>0</v>
      </c>
      <c r="AA173" s="719">
        <f>IF(AND(AA$151&gt;='HIPOTESIS '!$E93,AA$151&lt;='HIPOTESIS '!$F93),'HIPOTESIS '!$J93*'HIPOTESIS '!$D93*(1+'HIPOTESIS '!$N$90)/12,0)</f>
        <v>0</v>
      </c>
      <c r="AB173" s="719">
        <f>IF(AND(AB$151&gt;='HIPOTESIS '!$E93,AB$151&lt;='HIPOTESIS '!$F93),'HIPOTESIS '!$J93*'HIPOTESIS '!$D93*(1+'HIPOTESIS '!$N$90)*(1+'HIPOTESIS '!$N$95)/12,0)</f>
        <v>0</v>
      </c>
      <c r="AC173" s="719">
        <f>IF(AND(AC$151&gt;='HIPOTESIS '!$E93,AC$151&lt;='HIPOTESIS '!$F93),'HIPOTESIS '!$J93*'HIPOTESIS '!$D93*(1+'HIPOTESIS '!$N$90)*(1+'HIPOTESIS '!$N$95)/12,0)</f>
        <v>0</v>
      </c>
      <c r="AD173" s="719">
        <f>IF(AND(AD$151&gt;='HIPOTESIS '!$E93,AD$151&lt;='HIPOTESIS '!$F93),'HIPOTESIS '!$J93*'HIPOTESIS '!$D93*(1+'HIPOTESIS '!$N$90)*(1+'HIPOTESIS '!$N$95)/12,0)</f>
        <v>0</v>
      </c>
      <c r="AE173" s="719">
        <f>IF(AND(AE$151&gt;='HIPOTESIS '!$E93,AE$151&lt;='HIPOTESIS '!$F93),'HIPOTESIS '!$J93*'HIPOTESIS '!$D93*(1+'HIPOTESIS '!$N$90)*(1+'HIPOTESIS '!$N$95)/12,0)</f>
        <v>0</v>
      </c>
      <c r="AF173" s="719">
        <f>IF(AND(AF$151&gt;='HIPOTESIS '!$E93,AF$151&lt;='HIPOTESIS '!$F93),'HIPOTESIS '!$J93*'HIPOTESIS '!$D93*(1+'HIPOTESIS '!$N$90)*(1+'HIPOTESIS '!$N$95)/12,0)</f>
        <v>0</v>
      </c>
      <c r="AG173" s="719">
        <f>IF(AND(AG$151&gt;='HIPOTESIS '!$E93,AG$151&lt;='HIPOTESIS '!$F93),'HIPOTESIS '!$J93*'HIPOTESIS '!$D93*(1+'HIPOTESIS '!$N$90)*(1+'HIPOTESIS '!$N$95)/12,0)</f>
        <v>0</v>
      </c>
      <c r="AH173" s="719">
        <f>IF(AND(AH$151&gt;='HIPOTESIS '!$E93,AH$151&lt;='HIPOTESIS '!$F93),'HIPOTESIS '!$J93*'HIPOTESIS '!$D93*(1+'HIPOTESIS '!$N$90)*(1+'HIPOTESIS '!$N$95)/12,0)</f>
        <v>0</v>
      </c>
      <c r="AI173" s="719">
        <f>IF(AND(AI$151&gt;='HIPOTESIS '!$E93,AI$151&lt;='HIPOTESIS '!$F93),'HIPOTESIS '!$J93*'HIPOTESIS '!$D93*(1+'HIPOTESIS '!$N$90)*(1+'HIPOTESIS '!$N$95)/12,0)</f>
        <v>0</v>
      </c>
      <c r="AJ173" s="719">
        <f>IF(AND(AJ$151&gt;='HIPOTESIS '!$E93,AJ$151&lt;='HIPOTESIS '!$F93),'HIPOTESIS '!$J93*'HIPOTESIS '!$D93*(1+'HIPOTESIS '!$N$90)*(1+'HIPOTESIS '!$N$95)/12,0)</f>
        <v>0</v>
      </c>
      <c r="AK173" s="719">
        <f>IF(AND(AK$151&gt;='HIPOTESIS '!$E93,AK$151&lt;='HIPOTESIS '!$F93),'HIPOTESIS '!$J93*'HIPOTESIS '!$D93*(1+'HIPOTESIS '!$N$90)*(1+'HIPOTESIS '!$N$95)/12,0)</f>
        <v>0</v>
      </c>
      <c r="AL173" s="719">
        <f>IF(AND(AL$151&gt;='HIPOTESIS '!$E93,AL$151&lt;='HIPOTESIS '!$F93),'HIPOTESIS '!$J93*'HIPOTESIS '!$D93*(1+'HIPOTESIS '!$N$90)*(1+'HIPOTESIS '!$N$95)/12,0)</f>
        <v>0</v>
      </c>
      <c r="AM173" s="719">
        <f>IF(AND(AM$151&gt;='HIPOTESIS '!$E93,AM$151&lt;='HIPOTESIS '!$F93),'HIPOTESIS '!$J93*'HIPOTESIS '!$D93*(1+'HIPOTESIS '!$N$90)*(1+'HIPOTESIS '!$N$95)/12,0)</f>
        <v>0</v>
      </c>
      <c r="AN173" s="719">
        <f>IF(AND(AN$151&gt;='HIPOTESIS '!$E93,AN$151&lt;='HIPOTESIS '!$F93),'HIPOTESIS '!$J93*'HIPOTESIS '!$D93*(1+'HIPOTESIS '!$N$90)*(1+'HIPOTESIS '!$N$95)*(1+'HIPOTESIS '!$N$100)/12,0)</f>
        <v>0</v>
      </c>
      <c r="AO173" s="719">
        <f>IF(AND(AO$151&gt;='HIPOTESIS '!$E93,AO$151&lt;='HIPOTESIS '!$F93),'HIPOTESIS '!$J93*'HIPOTESIS '!$D93*(1+'HIPOTESIS '!$N$90)*(1+'HIPOTESIS '!$N$95)*(1+'HIPOTESIS '!$N$100)/12,0)</f>
        <v>0</v>
      </c>
      <c r="AP173" s="719">
        <f>IF(AND(AP$151&gt;='HIPOTESIS '!$E93,AP$151&lt;='HIPOTESIS '!$F93),'HIPOTESIS '!$J93*'HIPOTESIS '!$D93*(1+'HIPOTESIS '!$N$90)*(1+'HIPOTESIS '!$N$95)*(1+'HIPOTESIS '!$N$100)/12,0)</f>
        <v>0</v>
      </c>
      <c r="AQ173" s="719">
        <f>IF(AND(AQ$151&gt;='HIPOTESIS '!$E93,AQ$151&lt;='HIPOTESIS '!$F93),'HIPOTESIS '!$J93*'HIPOTESIS '!$D93*(1+'HIPOTESIS '!$N$90)*(1+'HIPOTESIS '!$N$95)*(1+'HIPOTESIS '!$N$100)/12,0)</f>
        <v>0</v>
      </c>
      <c r="AR173" s="719">
        <f>IF(AND(AR$151&gt;='HIPOTESIS '!$E93,AR$151&lt;='HIPOTESIS '!$F93),'HIPOTESIS '!$J93*'HIPOTESIS '!$D93*(1+'HIPOTESIS '!$N$90)*(1+'HIPOTESIS '!$N$95)*(1+'HIPOTESIS '!$N$100)/12,0)</f>
        <v>0</v>
      </c>
      <c r="AS173" s="719">
        <f>IF(AND(AS$151&gt;='HIPOTESIS '!$E93,AS$151&lt;='HIPOTESIS '!$F93),'HIPOTESIS '!$J93*'HIPOTESIS '!$D93*(1+'HIPOTESIS '!$N$90)*(1+'HIPOTESIS '!$N$95)*(1+'HIPOTESIS '!$N$100)/12,0)</f>
        <v>0</v>
      </c>
      <c r="AT173" s="719">
        <f>IF(AND(AT$151&gt;='HIPOTESIS '!$E93,AT$151&lt;='HIPOTESIS '!$F93),'HIPOTESIS '!$J93*'HIPOTESIS '!$D93*(1+'HIPOTESIS '!$N$90)*(1+'HIPOTESIS '!$N$95)*(1+'HIPOTESIS '!$N$100)/12,0)</f>
        <v>0</v>
      </c>
      <c r="AU173" s="719">
        <f>IF(AND(AU$151&gt;='HIPOTESIS '!$E93,AU$151&lt;='HIPOTESIS '!$F93),'HIPOTESIS '!$J93*'HIPOTESIS '!$D93*(1+'HIPOTESIS '!$N$90)*(1+'HIPOTESIS '!$N$95)*(1+'HIPOTESIS '!$N$100)/12,0)</f>
        <v>0</v>
      </c>
      <c r="AV173" s="719">
        <f>IF(AND(AV$151&gt;='HIPOTESIS '!$E93,AV$151&lt;='HIPOTESIS '!$F93),'HIPOTESIS '!$J93*'HIPOTESIS '!$D93*(1+'HIPOTESIS '!$N$90)*(1+'HIPOTESIS '!$N$95)*(1+'HIPOTESIS '!$N$100)/12,0)</f>
        <v>0</v>
      </c>
      <c r="AW173" s="719">
        <f>IF(AND(AW$151&gt;='HIPOTESIS '!$E93,AW$151&lt;='HIPOTESIS '!$F93),'HIPOTESIS '!$J93*'HIPOTESIS '!$D93*(1+'HIPOTESIS '!$N$90)*(1+'HIPOTESIS '!$N$95)*(1+'HIPOTESIS '!$N$100)/12,0)</f>
        <v>0</v>
      </c>
      <c r="AX173" s="719">
        <f>IF(AND(AX$151&gt;='HIPOTESIS '!$E93,AX$151&lt;='HIPOTESIS '!$F93),'HIPOTESIS '!$J93*'HIPOTESIS '!$D93*(1+'HIPOTESIS '!$N$90)*(1+'HIPOTESIS '!$N$95)*(1+'HIPOTESIS '!$N$100)/12,0)</f>
        <v>0</v>
      </c>
      <c r="AY173" s="719">
        <f>IF(AND(AY$151&gt;='HIPOTESIS '!$E93,AY$151&lt;='HIPOTESIS '!$F93),'HIPOTESIS '!$J93*'HIPOTESIS '!$D93*(1+'HIPOTESIS '!$N$90)*(1+'HIPOTESIS '!$N$95)*(1+'HIPOTESIS '!$N$100)/12,0)</f>
        <v>0</v>
      </c>
      <c r="AZ173" s="719">
        <f>IF(AND(AZ$151&gt;='HIPOTESIS '!$E93,AZ$151&lt;='HIPOTESIS '!$F93),'HIPOTESIS '!$J93*'HIPOTESIS '!$D93*(1+'HIPOTESIS '!$N$90)*(1+'HIPOTESIS '!$N$95)*(1+'HIPOTESIS '!$N$100)^2/12,0)</f>
        <v>0</v>
      </c>
      <c r="BA173" s="719">
        <f>IF(AND(BA$151&gt;='HIPOTESIS '!$E93,BA$151&lt;='HIPOTESIS '!$F93),'HIPOTESIS '!$J93*'HIPOTESIS '!$D93*(1+'HIPOTESIS '!$N$90)*(1+'HIPOTESIS '!$N$95)*(1+'HIPOTESIS '!$N$100)^2/12,0)</f>
        <v>0</v>
      </c>
      <c r="BB173" s="719">
        <f>IF(AND(BB$151&gt;='HIPOTESIS '!$E93,BB$151&lt;='HIPOTESIS '!$F93),'HIPOTESIS '!$J93*'HIPOTESIS '!$D93*(1+'HIPOTESIS '!$N$90)*(1+'HIPOTESIS '!$N$95)*(1+'HIPOTESIS '!$N$100)^2/12,0)</f>
        <v>0</v>
      </c>
      <c r="BC173" s="719">
        <f>IF(AND(BC$151&gt;='HIPOTESIS '!$E93,BC$151&lt;='HIPOTESIS '!$F93),'HIPOTESIS '!$J93*'HIPOTESIS '!$D93*(1+'HIPOTESIS '!$N$90)*(1+'HIPOTESIS '!$N$95)*(1+'HIPOTESIS '!$N$100)^2/12,0)</f>
        <v>0</v>
      </c>
      <c r="BD173" s="719">
        <f>IF(AND(BD$151&gt;='HIPOTESIS '!$E93,BD$151&lt;='HIPOTESIS '!$F93),'HIPOTESIS '!$J93*'HIPOTESIS '!$D93*(1+'HIPOTESIS '!$N$90)*(1+'HIPOTESIS '!$N$95)*(1+'HIPOTESIS '!$N$100)^2/12,0)</f>
        <v>0</v>
      </c>
      <c r="BE173" s="719">
        <f>IF(AND(BE$151&gt;='HIPOTESIS '!$E93,BE$151&lt;='HIPOTESIS '!$F93),'HIPOTESIS '!$J93*'HIPOTESIS '!$D93*(1+'HIPOTESIS '!$N$90)*(1+'HIPOTESIS '!$N$95)*(1+'HIPOTESIS '!$N$100)^2/12,0)</f>
        <v>0</v>
      </c>
      <c r="BF173" s="719">
        <f>IF(AND(BF$151&gt;='HIPOTESIS '!$E93,BF$151&lt;='HIPOTESIS '!$F93),'HIPOTESIS '!$J93*'HIPOTESIS '!$D93*(1+'HIPOTESIS '!$N$90)*(1+'HIPOTESIS '!$N$95)*(1+'HIPOTESIS '!$N$100)^2/12,0)</f>
        <v>0</v>
      </c>
      <c r="BG173" s="719">
        <f>IF(AND(BG$151&gt;='HIPOTESIS '!$E93,BG$151&lt;='HIPOTESIS '!$F93),'HIPOTESIS '!$J93*'HIPOTESIS '!$D93*(1+'HIPOTESIS '!$N$90)*(1+'HIPOTESIS '!$N$95)*(1+'HIPOTESIS '!$N$100)^2/12,0)</f>
        <v>0</v>
      </c>
      <c r="BH173" s="719">
        <f>IF(AND(BH$151&gt;='HIPOTESIS '!$E93,BH$151&lt;='HIPOTESIS '!$F93),'HIPOTESIS '!$J93*'HIPOTESIS '!$D93*(1+'HIPOTESIS '!$N$90)*(1+'HIPOTESIS '!$N$95)*(1+'HIPOTESIS '!$N$100)^2/12,0)</f>
        <v>0</v>
      </c>
      <c r="BI173" s="719">
        <f>IF(AND(BI$151&gt;='HIPOTESIS '!$E93,BI$151&lt;='HIPOTESIS '!$F93),'HIPOTESIS '!$J93*'HIPOTESIS '!$D93*(1+'HIPOTESIS '!$N$90)*(1+'HIPOTESIS '!$N$95)*(1+'HIPOTESIS '!$N$100)^2/12,0)</f>
        <v>0</v>
      </c>
      <c r="BJ173" s="719">
        <f>IF(AND(BJ$151&gt;='HIPOTESIS '!$E93,BJ$151&lt;='HIPOTESIS '!$F93),'HIPOTESIS '!$J93*'HIPOTESIS '!$D93*(1+'HIPOTESIS '!$N$90)*(1+'HIPOTESIS '!$N$95)*(1+'HIPOTESIS '!$N$100)^2/12,0)</f>
        <v>0</v>
      </c>
      <c r="BK173" s="724">
        <f>IF(AND(BK$151&gt;='HIPOTESIS '!$E93,BK$151&lt;='HIPOTESIS '!$F93),'HIPOTESIS '!$J93*'HIPOTESIS '!$D93*(1+'HIPOTESIS '!$N$90)*(1+'HIPOTESIS '!$N$95)*(1+'HIPOTESIS '!$N$100)^2/12,0)</f>
        <v>0</v>
      </c>
      <c r="BL173" s="138"/>
      <c r="BM173" s="138"/>
      <c r="BN173" s="138"/>
      <c r="BO173" s="138"/>
      <c r="BP173" s="138"/>
      <c r="BQ173" s="138"/>
      <c r="BR173" s="138"/>
      <c r="BS173" s="138"/>
      <c r="BT173" s="138"/>
      <c r="BU173" s="138"/>
      <c r="BV173" s="138"/>
      <c r="BW173" s="138"/>
      <c r="BX173" s="138"/>
      <c r="BY173" s="138"/>
      <c r="BZ173" s="138"/>
      <c r="CA173" s="138"/>
      <c r="CB173" s="138"/>
      <c r="CC173" s="138"/>
      <c r="CD173" s="138"/>
      <c r="CE173" s="138"/>
      <c r="CF173" s="138"/>
      <c r="CG173" s="138"/>
      <c r="CH173" s="138"/>
      <c r="CI173" s="138"/>
      <c r="CJ173" s="138"/>
      <c r="CK173" s="138"/>
      <c r="CL173" s="138"/>
      <c r="CM173" s="138"/>
      <c r="CN173" s="138"/>
      <c r="CO173" s="138"/>
      <c r="CP173" s="138"/>
      <c r="CQ173" s="138"/>
      <c r="CR173" s="138"/>
      <c r="CS173" s="138"/>
    </row>
    <row r="174" spans="1:97" s="2" customFormat="1" ht="17.100000000000001" customHeight="1" x14ac:dyDescent="0.25">
      <c r="A174" s="138"/>
      <c r="B174" s="538" t="s">
        <v>216</v>
      </c>
      <c r="C174" s="725">
        <f>IF(AND(C$151&gt;='HIPOTESIS '!$E94,C$151&lt;='HIPOTESIS '!$F94),'HIPOTESIS '!$J94*'HIPOTESIS '!$D94/12,0)</f>
        <v>0</v>
      </c>
      <c r="D174" s="726">
        <f>IF(AND(D$151&gt;='HIPOTESIS '!$E94,D$151&lt;='HIPOTESIS '!$F94),'HIPOTESIS '!$J94*'HIPOTESIS '!$D94/12,0)</f>
        <v>0</v>
      </c>
      <c r="E174" s="726">
        <f>IF(AND(E$151&gt;='HIPOTESIS '!$E94,E$151&lt;='HIPOTESIS '!$F94),'HIPOTESIS '!$J94*'HIPOTESIS '!$D94/12,0)</f>
        <v>0</v>
      </c>
      <c r="F174" s="726">
        <f>IF(AND(F$151&gt;='HIPOTESIS '!$E94,F$151&lt;='HIPOTESIS '!$F94),'HIPOTESIS '!$J94*'HIPOTESIS '!$D94/12,0)</f>
        <v>0</v>
      </c>
      <c r="G174" s="726">
        <f>IF(AND(G$151&gt;='HIPOTESIS '!$E94,G$151&lt;='HIPOTESIS '!$F94),'HIPOTESIS '!$J94*'HIPOTESIS '!$D94/12,0)</f>
        <v>0</v>
      </c>
      <c r="H174" s="726">
        <f>IF(AND(H$151&gt;='HIPOTESIS '!$E94,H$151&lt;='HIPOTESIS '!$F94),'HIPOTESIS '!$J94*'HIPOTESIS '!$D94/12,0)</f>
        <v>0</v>
      </c>
      <c r="I174" s="726">
        <f>IF(AND(I$151&gt;='HIPOTESIS '!$E94,I$151&lt;='HIPOTESIS '!$F94),'HIPOTESIS '!$J94*'HIPOTESIS '!$D94/12,0)</f>
        <v>0</v>
      </c>
      <c r="J174" s="726">
        <f>IF(AND(J$151&gt;='HIPOTESIS '!$E94,J$151&lt;='HIPOTESIS '!$F94),'HIPOTESIS '!$J94*'HIPOTESIS '!$D94/12,0)</f>
        <v>0</v>
      </c>
      <c r="K174" s="726">
        <f>IF(AND(K$151&gt;='HIPOTESIS '!$E94,K$151&lt;='HIPOTESIS '!$F94),'HIPOTESIS '!$J94*'HIPOTESIS '!$D94/12,0)</f>
        <v>0</v>
      </c>
      <c r="L174" s="726">
        <f>IF(AND(L$151&gt;='HIPOTESIS '!$E94,L$151&lt;='HIPOTESIS '!$F94),'HIPOTESIS '!$J94*'HIPOTESIS '!$D94/12,0)</f>
        <v>0</v>
      </c>
      <c r="M174" s="726">
        <f>IF(AND(M$151&gt;='HIPOTESIS '!$E94,M$151&lt;='HIPOTESIS '!$F94),'HIPOTESIS '!$J94*'HIPOTESIS '!$D94/12,0)</f>
        <v>0</v>
      </c>
      <c r="N174" s="726">
        <f>IF(AND(N$151&gt;='HIPOTESIS '!$E94,N$151&lt;='HIPOTESIS '!$F94),'HIPOTESIS '!$J94*'HIPOTESIS '!$D94/12,0)</f>
        <v>0</v>
      </c>
      <c r="O174" s="727">
        <f>IF(AND(O$151&gt;='HIPOTESIS '!$E94,O$151&lt;='HIPOTESIS '!$F94),'HIPOTESIS '!$J94*'HIPOTESIS '!$D94/12,0)</f>
        <v>0</v>
      </c>
      <c r="P174" s="497">
        <f>IF(AND(P$151&gt;='HIPOTESIS '!$E94,P$151&lt;='HIPOTESIS '!$F94),'HIPOTESIS '!$J94*'HIPOTESIS '!$D94*(1+'HIPOTESIS '!$N$90)/12,0)</f>
        <v>0</v>
      </c>
      <c r="Q174" s="719">
        <f>IF(AND(Q$151&gt;='HIPOTESIS '!$E94,Q$151&lt;='HIPOTESIS '!$F94),'HIPOTESIS '!$J94*'HIPOTESIS '!$D94*(1+'HIPOTESIS '!$N$90)/12,0)</f>
        <v>0</v>
      </c>
      <c r="R174" s="719">
        <f>IF(AND(R$151&gt;='HIPOTESIS '!$E94,R$151&lt;='HIPOTESIS '!$F94),'HIPOTESIS '!$J94*'HIPOTESIS '!$D94*(1+'HIPOTESIS '!$N$90)/12,0)</f>
        <v>0</v>
      </c>
      <c r="S174" s="719">
        <f>IF(AND(S$151&gt;='HIPOTESIS '!$E94,S$151&lt;='HIPOTESIS '!$F94),'HIPOTESIS '!$J94*'HIPOTESIS '!$D94*(1+'HIPOTESIS '!$N$90)/12,0)</f>
        <v>0</v>
      </c>
      <c r="T174" s="719">
        <f>IF(AND(T$151&gt;='HIPOTESIS '!$E94,T$151&lt;='HIPOTESIS '!$F94),'HIPOTESIS '!$J94*'HIPOTESIS '!$D94*(1+'HIPOTESIS '!$N$90)/12,0)</f>
        <v>0</v>
      </c>
      <c r="U174" s="719">
        <f>IF(AND(U$151&gt;='HIPOTESIS '!$E94,U$151&lt;='HIPOTESIS '!$F94),'HIPOTESIS '!$J94*'HIPOTESIS '!$D94*(1+'HIPOTESIS '!$N$90)/12,0)</f>
        <v>0</v>
      </c>
      <c r="V174" s="719">
        <f>IF(AND(V$151&gt;='HIPOTESIS '!$E94,V$151&lt;='HIPOTESIS '!$F94),'HIPOTESIS '!$J94*'HIPOTESIS '!$D94*(1+'HIPOTESIS '!$N$90)/12,0)</f>
        <v>0</v>
      </c>
      <c r="W174" s="719">
        <f>IF(AND(W$151&gt;='HIPOTESIS '!$E94,W$151&lt;='HIPOTESIS '!$F94),'HIPOTESIS '!$J94*'HIPOTESIS '!$D94*(1+'HIPOTESIS '!$N$90)/12,0)</f>
        <v>0</v>
      </c>
      <c r="X174" s="719">
        <f>IF(AND(X$151&gt;='HIPOTESIS '!$E94,X$151&lt;='HIPOTESIS '!$F94),'HIPOTESIS '!$J94*'HIPOTESIS '!$D94*(1+'HIPOTESIS '!$N$90)/12,0)</f>
        <v>0</v>
      </c>
      <c r="Y174" s="719">
        <f>IF(AND(Y$151&gt;='HIPOTESIS '!$E94,Y$151&lt;='HIPOTESIS '!$F94),'HIPOTESIS '!$J94*'HIPOTESIS '!$D94*(1+'HIPOTESIS '!$N$90)/12,0)</f>
        <v>0</v>
      </c>
      <c r="Z174" s="719">
        <f>IF(AND(Z$151&gt;='HIPOTESIS '!$E94,Z$151&lt;='HIPOTESIS '!$F94),'HIPOTESIS '!$J94*'HIPOTESIS '!$D94*(1+'HIPOTESIS '!$N$90)/12,0)</f>
        <v>0</v>
      </c>
      <c r="AA174" s="719">
        <f>IF(AND(AA$151&gt;='HIPOTESIS '!$E94,AA$151&lt;='HIPOTESIS '!$F94),'HIPOTESIS '!$J94*'HIPOTESIS '!$D94*(1+'HIPOTESIS '!$N$90)/12,0)</f>
        <v>0</v>
      </c>
      <c r="AB174" s="719">
        <f>IF(AND(AB$151&gt;='HIPOTESIS '!$E94,AB$151&lt;='HIPOTESIS '!$F94),'HIPOTESIS '!$J94*'HIPOTESIS '!$D94*(1+'HIPOTESIS '!$N$90)*(1+'HIPOTESIS '!$N$95)/12,0)</f>
        <v>0</v>
      </c>
      <c r="AC174" s="719">
        <f>IF(AND(AC$151&gt;='HIPOTESIS '!$E94,AC$151&lt;='HIPOTESIS '!$F94),'HIPOTESIS '!$J94*'HIPOTESIS '!$D94*(1+'HIPOTESIS '!$N$90)*(1+'HIPOTESIS '!$N$95)/12,0)</f>
        <v>0</v>
      </c>
      <c r="AD174" s="719">
        <f>IF(AND(AD$151&gt;='HIPOTESIS '!$E94,AD$151&lt;='HIPOTESIS '!$F94),'HIPOTESIS '!$J94*'HIPOTESIS '!$D94*(1+'HIPOTESIS '!$N$90)*(1+'HIPOTESIS '!$N$95)/12,0)</f>
        <v>0</v>
      </c>
      <c r="AE174" s="719">
        <f>IF(AND(AE$151&gt;='HIPOTESIS '!$E94,AE$151&lt;='HIPOTESIS '!$F94),'HIPOTESIS '!$J94*'HIPOTESIS '!$D94*(1+'HIPOTESIS '!$N$90)*(1+'HIPOTESIS '!$N$95)/12,0)</f>
        <v>0</v>
      </c>
      <c r="AF174" s="719">
        <f>IF(AND(AF$151&gt;='HIPOTESIS '!$E94,AF$151&lt;='HIPOTESIS '!$F94),'HIPOTESIS '!$J94*'HIPOTESIS '!$D94*(1+'HIPOTESIS '!$N$90)*(1+'HIPOTESIS '!$N$95)/12,0)</f>
        <v>0</v>
      </c>
      <c r="AG174" s="719">
        <f>IF(AND(AG$151&gt;='HIPOTESIS '!$E94,AG$151&lt;='HIPOTESIS '!$F94),'HIPOTESIS '!$J94*'HIPOTESIS '!$D94*(1+'HIPOTESIS '!$N$90)*(1+'HIPOTESIS '!$N$95)/12,0)</f>
        <v>0</v>
      </c>
      <c r="AH174" s="719">
        <f>IF(AND(AH$151&gt;='HIPOTESIS '!$E94,AH$151&lt;='HIPOTESIS '!$F94),'HIPOTESIS '!$J94*'HIPOTESIS '!$D94*(1+'HIPOTESIS '!$N$90)*(1+'HIPOTESIS '!$N$95)/12,0)</f>
        <v>0</v>
      </c>
      <c r="AI174" s="719">
        <f>IF(AND(AI$151&gt;='HIPOTESIS '!$E94,AI$151&lt;='HIPOTESIS '!$F94),'HIPOTESIS '!$J94*'HIPOTESIS '!$D94*(1+'HIPOTESIS '!$N$90)*(1+'HIPOTESIS '!$N$95)/12,0)</f>
        <v>0</v>
      </c>
      <c r="AJ174" s="719">
        <f>IF(AND(AJ$151&gt;='HIPOTESIS '!$E94,AJ$151&lt;='HIPOTESIS '!$F94),'HIPOTESIS '!$J94*'HIPOTESIS '!$D94*(1+'HIPOTESIS '!$N$90)*(1+'HIPOTESIS '!$N$95)/12,0)</f>
        <v>0</v>
      </c>
      <c r="AK174" s="719">
        <f>IF(AND(AK$151&gt;='HIPOTESIS '!$E94,AK$151&lt;='HIPOTESIS '!$F94),'HIPOTESIS '!$J94*'HIPOTESIS '!$D94*(1+'HIPOTESIS '!$N$90)*(1+'HIPOTESIS '!$N$95)/12,0)</f>
        <v>0</v>
      </c>
      <c r="AL174" s="719">
        <f>IF(AND(AL$151&gt;='HIPOTESIS '!$E94,AL$151&lt;='HIPOTESIS '!$F94),'HIPOTESIS '!$J94*'HIPOTESIS '!$D94*(1+'HIPOTESIS '!$N$90)*(1+'HIPOTESIS '!$N$95)/12,0)</f>
        <v>0</v>
      </c>
      <c r="AM174" s="719">
        <f>IF(AND(AM$151&gt;='HIPOTESIS '!$E94,AM$151&lt;='HIPOTESIS '!$F94),'HIPOTESIS '!$J94*'HIPOTESIS '!$D94*(1+'HIPOTESIS '!$N$90)*(1+'HIPOTESIS '!$N$95)/12,0)</f>
        <v>0</v>
      </c>
      <c r="AN174" s="719">
        <f>IF(AND(AN$151&gt;='HIPOTESIS '!$E94,AN$151&lt;='HIPOTESIS '!$F94),'HIPOTESIS '!$J94*'HIPOTESIS '!$D94*(1+'HIPOTESIS '!$N$90)*(1+'HIPOTESIS '!$N$95)*(1+'HIPOTESIS '!$N$100)/12,0)</f>
        <v>0</v>
      </c>
      <c r="AO174" s="719">
        <f>IF(AND(AO$151&gt;='HIPOTESIS '!$E94,AO$151&lt;='HIPOTESIS '!$F94),'HIPOTESIS '!$J94*'HIPOTESIS '!$D94*(1+'HIPOTESIS '!$N$90)*(1+'HIPOTESIS '!$N$95)*(1+'HIPOTESIS '!$N$100)/12,0)</f>
        <v>0</v>
      </c>
      <c r="AP174" s="719">
        <f>IF(AND(AP$151&gt;='HIPOTESIS '!$E94,AP$151&lt;='HIPOTESIS '!$F94),'HIPOTESIS '!$J94*'HIPOTESIS '!$D94*(1+'HIPOTESIS '!$N$90)*(1+'HIPOTESIS '!$N$95)*(1+'HIPOTESIS '!$N$100)/12,0)</f>
        <v>0</v>
      </c>
      <c r="AQ174" s="719">
        <f>IF(AND(AQ$151&gt;='HIPOTESIS '!$E94,AQ$151&lt;='HIPOTESIS '!$F94),'HIPOTESIS '!$J94*'HIPOTESIS '!$D94*(1+'HIPOTESIS '!$N$90)*(1+'HIPOTESIS '!$N$95)*(1+'HIPOTESIS '!$N$100)/12,0)</f>
        <v>0</v>
      </c>
      <c r="AR174" s="719">
        <f>IF(AND(AR$151&gt;='HIPOTESIS '!$E94,AR$151&lt;='HIPOTESIS '!$F94),'HIPOTESIS '!$J94*'HIPOTESIS '!$D94*(1+'HIPOTESIS '!$N$90)*(1+'HIPOTESIS '!$N$95)*(1+'HIPOTESIS '!$N$100)/12,0)</f>
        <v>0</v>
      </c>
      <c r="AS174" s="719">
        <f>IF(AND(AS$151&gt;='HIPOTESIS '!$E94,AS$151&lt;='HIPOTESIS '!$F94),'HIPOTESIS '!$J94*'HIPOTESIS '!$D94*(1+'HIPOTESIS '!$N$90)*(1+'HIPOTESIS '!$N$95)*(1+'HIPOTESIS '!$N$100)/12,0)</f>
        <v>0</v>
      </c>
      <c r="AT174" s="719">
        <f>IF(AND(AT$151&gt;='HIPOTESIS '!$E94,AT$151&lt;='HIPOTESIS '!$F94),'HIPOTESIS '!$J94*'HIPOTESIS '!$D94*(1+'HIPOTESIS '!$N$90)*(1+'HIPOTESIS '!$N$95)*(1+'HIPOTESIS '!$N$100)/12,0)</f>
        <v>0</v>
      </c>
      <c r="AU174" s="719">
        <f>IF(AND(AU$151&gt;='HIPOTESIS '!$E94,AU$151&lt;='HIPOTESIS '!$F94),'HIPOTESIS '!$J94*'HIPOTESIS '!$D94*(1+'HIPOTESIS '!$N$90)*(1+'HIPOTESIS '!$N$95)*(1+'HIPOTESIS '!$N$100)/12,0)</f>
        <v>0</v>
      </c>
      <c r="AV174" s="719">
        <f>IF(AND(AV$151&gt;='HIPOTESIS '!$E94,AV$151&lt;='HIPOTESIS '!$F94),'HIPOTESIS '!$J94*'HIPOTESIS '!$D94*(1+'HIPOTESIS '!$N$90)*(1+'HIPOTESIS '!$N$95)*(1+'HIPOTESIS '!$N$100)/12,0)</f>
        <v>0</v>
      </c>
      <c r="AW174" s="719">
        <f>IF(AND(AW$151&gt;='HIPOTESIS '!$E94,AW$151&lt;='HIPOTESIS '!$F94),'HIPOTESIS '!$J94*'HIPOTESIS '!$D94*(1+'HIPOTESIS '!$N$90)*(1+'HIPOTESIS '!$N$95)*(1+'HIPOTESIS '!$N$100)/12,0)</f>
        <v>0</v>
      </c>
      <c r="AX174" s="719">
        <f>IF(AND(AX$151&gt;='HIPOTESIS '!$E94,AX$151&lt;='HIPOTESIS '!$F94),'HIPOTESIS '!$J94*'HIPOTESIS '!$D94*(1+'HIPOTESIS '!$N$90)*(1+'HIPOTESIS '!$N$95)*(1+'HIPOTESIS '!$N$100)/12,0)</f>
        <v>0</v>
      </c>
      <c r="AY174" s="719">
        <f>IF(AND(AY$151&gt;='HIPOTESIS '!$E94,AY$151&lt;='HIPOTESIS '!$F94),'HIPOTESIS '!$J94*'HIPOTESIS '!$D94*(1+'HIPOTESIS '!$N$90)*(1+'HIPOTESIS '!$N$95)*(1+'HIPOTESIS '!$N$100)/12,0)</f>
        <v>0</v>
      </c>
      <c r="AZ174" s="719">
        <f>IF(AND(AZ$151&gt;='HIPOTESIS '!$E94,AZ$151&lt;='HIPOTESIS '!$F94),'HIPOTESIS '!$J94*'HIPOTESIS '!$D94*(1+'HIPOTESIS '!$N$90)*(1+'HIPOTESIS '!$N$95)*(1+'HIPOTESIS '!$N$100)^2/12,0)</f>
        <v>0</v>
      </c>
      <c r="BA174" s="719">
        <f>IF(AND(BA$151&gt;='HIPOTESIS '!$E94,BA$151&lt;='HIPOTESIS '!$F94),'HIPOTESIS '!$J94*'HIPOTESIS '!$D94*(1+'HIPOTESIS '!$N$90)*(1+'HIPOTESIS '!$N$95)*(1+'HIPOTESIS '!$N$100)^2/12,0)</f>
        <v>0</v>
      </c>
      <c r="BB174" s="719">
        <f>IF(AND(BB$151&gt;='HIPOTESIS '!$E94,BB$151&lt;='HIPOTESIS '!$F94),'HIPOTESIS '!$J94*'HIPOTESIS '!$D94*(1+'HIPOTESIS '!$N$90)*(1+'HIPOTESIS '!$N$95)*(1+'HIPOTESIS '!$N$100)^2/12,0)</f>
        <v>0</v>
      </c>
      <c r="BC174" s="719">
        <f>IF(AND(BC$151&gt;='HIPOTESIS '!$E94,BC$151&lt;='HIPOTESIS '!$F94),'HIPOTESIS '!$J94*'HIPOTESIS '!$D94*(1+'HIPOTESIS '!$N$90)*(1+'HIPOTESIS '!$N$95)*(1+'HIPOTESIS '!$N$100)^2/12,0)</f>
        <v>0</v>
      </c>
      <c r="BD174" s="719">
        <f>IF(AND(BD$151&gt;='HIPOTESIS '!$E94,BD$151&lt;='HIPOTESIS '!$F94),'HIPOTESIS '!$J94*'HIPOTESIS '!$D94*(1+'HIPOTESIS '!$N$90)*(1+'HIPOTESIS '!$N$95)*(1+'HIPOTESIS '!$N$100)^2/12,0)</f>
        <v>0</v>
      </c>
      <c r="BE174" s="719">
        <f>IF(AND(BE$151&gt;='HIPOTESIS '!$E94,BE$151&lt;='HIPOTESIS '!$F94),'HIPOTESIS '!$J94*'HIPOTESIS '!$D94*(1+'HIPOTESIS '!$N$90)*(1+'HIPOTESIS '!$N$95)*(1+'HIPOTESIS '!$N$100)^2/12,0)</f>
        <v>0</v>
      </c>
      <c r="BF174" s="719">
        <f>IF(AND(BF$151&gt;='HIPOTESIS '!$E94,BF$151&lt;='HIPOTESIS '!$F94),'HIPOTESIS '!$J94*'HIPOTESIS '!$D94*(1+'HIPOTESIS '!$N$90)*(1+'HIPOTESIS '!$N$95)*(1+'HIPOTESIS '!$N$100)^2/12,0)</f>
        <v>0</v>
      </c>
      <c r="BG174" s="719">
        <f>IF(AND(BG$151&gt;='HIPOTESIS '!$E94,BG$151&lt;='HIPOTESIS '!$F94),'HIPOTESIS '!$J94*'HIPOTESIS '!$D94*(1+'HIPOTESIS '!$N$90)*(1+'HIPOTESIS '!$N$95)*(1+'HIPOTESIS '!$N$100)^2/12,0)</f>
        <v>0</v>
      </c>
      <c r="BH174" s="719">
        <f>IF(AND(BH$151&gt;='HIPOTESIS '!$E94,BH$151&lt;='HIPOTESIS '!$F94),'HIPOTESIS '!$J94*'HIPOTESIS '!$D94*(1+'HIPOTESIS '!$N$90)*(1+'HIPOTESIS '!$N$95)*(1+'HIPOTESIS '!$N$100)^2/12,0)</f>
        <v>0</v>
      </c>
      <c r="BI174" s="719">
        <f>IF(AND(BI$151&gt;='HIPOTESIS '!$E94,BI$151&lt;='HIPOTESIS '!$F94),'HIPOTESIS '!$J94*'HIPOTESIS '!$D94*(1+'HIPOTESIS '!$N$90)*(1+'HIPOTESIS '!$N$95)*(1+'HIPOTESIS '!$N$100)^2/12,0)</f>
        <v>0</v>
      </c>
      <c r="BJ174" s="719">
        <f>IF(AND(BJ$151&gt;='HIPOTESIS '!$E94,BJ$151&lt;='HIPOTESIS '!$F94),'HIPOTESIS '!$J94*'HIPOTESIS '!$D94*(1+'HIPOTESIS '!$N$90)*(1+'HIPOTESIS '!$N$95)*(1+'HIPOTESIS '!$N$100)^2/12,0)</f>
        <v>0</v>
      </c>
      <c r="BK174" s="724">
        <f>IF(AND(BK$151&gt;='HIPOTESIS '!$E94,BK$151&lt;='HIPOTESIS '!$F94),'HIPOTESIS '!$J94*'HIPOTESIS '!$D94*(1+'HIPOTESIS '!$N$90)*(1+'HIPOTESIS '!$N$95)*(1+'HIPOTESIS '!$N$100)^2/12,0)</f>
        <v>0</v>
      </c>
      <c r="BL174" s="138"/>
      <c r="BM174" s="138"/>
      <c r="BN174" s="138"/>
      <c r="BO174" s="138"/>
      <c r="BP174" s="138"/>
      <c r="BQ174" s="138"/>
      <c r="BR174" s="138"/>
      <c r="BS174" s="138"/>
      <c r="BT174" s="138"/>
      <c r="BU174" s="138"/>
      <c r="BV174" s="138"/>
      <c r="BW174" s="138"/>
      <c r="BX174" s="138"/>
      <c r="BY174" s="138"/>
      <c r="BZ174" s="138"/>
      <c r="CA174" s="138"/>
      <c r="CB174" s="138"/>
      <c r="CC174" s="138"/>
      <c r="CD174" s="138"/>
      <c r="CE174" s="138"/>
      <c r="CF174" s="138"/>
      <c r="CG174" s="138"/>
      <c r="CH174" s="138"/>
      <c r="CI174" s="138"/>
      <c r="CJ174" s="138"/>
      <c r="CK174" s="138"/>
      <c r="CL174" s="138"/>
      <c r="CM174" s="138"/>
      <c r="CN174" s="138"/>
      <c r="CO174" s="138"/>
      <c r="CP174" s="138"/>
      <c r="CQ174" s="138"/>
      <c r="CR174" s="138"/>
      <c r="CS174" s="138"/>
    </row>
    <row r="175" spans="1:97" s="2" customFormat="1" ht="17.100000000000001" customHeight="1" x14ac:dyDescent="0.25">
      <c r="A175" s="138"/>
      <c r="B175" s="656" t="s">
        <v>408</v>
      </c>
      <c r="C175" s="716">
        <f>IF(AND(C$151&gt;='HIPOTESIS '!$E95,C$151&lt;='HIPOTESIS '!$F95),'HIPOTESIS '!$J95*'HIPOTESIS '!$D95/12,0)</f>
        <v>0</v>
      </c>
      <c r="D175" s="717">
        <f>IF(AND(D$151&gt;='HIPOTESIS '!$E95,D$151&lt;='HIPOTESIS '!$F95),'HIPOTESIS '!$J95*'HIPOTESIS '!$D95/12,0)</f>
        <v>0</v>
      </c>
      <c r="E175" s="717">
        <f>IF(AND(E$151&gt;='HIPOTESIS '!$E95,E$151&lt;='HIPOTESIS '!$F95),'HIPOTESIS '!$J95*'HIPOTESIS '!$D95/12,0)</f>
        <v>0</v>
      </c>
      <c r="F175" s="717">
        <f>IF(AND(F$151&gt;='HIPOTESIS '!$E95,F$151&lt;='HIPOTESIS '!$F95),'HIPOTESIS '!$J95*'HIPOTESIS '!$D95/12,0)</f>
        <v>0</v>
      </c>
      <c r="G175" s="717">
        <f>IF(AND(G$151&gt;='HIPOTESIS '!$E95,G$151&lt;='HIPOTESIS '!$F95),'HIPOTESIS '!$J95*'HIPOTESIS '!$D95/12,0)</f>
        <v>0</v>
      </c>
      <c r="H175" s="717">
        <f>IF(AND(H$151&gt;='HIPOTESIS '!$E95,H$151&lt;='HIPOTESIS '!$F95),'HIPOTESIS '!$J95*'HIPOTESIS '!$D95/12,0)</f>
        <v>0</v>
      </c>
      <c r="I175" s="717">
        <f>IF(AND(I$151&gt;='HIPOTESIS '!$E95,I$151&lt;='HIPOTESIS '!$F95),'HIPOTESIS '!$J95*'HIPOTESIS '!$D95/12,0)</f>
        <v>0</v>
      </c>
      <c r="J175" s="717">
        <f>IF(AND(J$151&gt;='HIPOTESIS '!$E95,J$151&lt;='HIPOTESIS '!$F95),'HIPOTESIS '!$J95*'HIPOTESIS '!$D95/12,0)</f>
        <v>0</v>
      </c>
      <c r="K175" s="717">
        <f>IF(AND(K$151&gt;='HIPOTESIS '!$E95,K$151&lt;='HIPOTESIS '!$F95),'HIPOTESIS '!$J95*'HIPOTESIS '!$D95/12,0)</f>
        <v>0</v>
      </c>
      <c r="L175" s="717">
        <f>IF(AND(L$151&gt;='HIPOTESIS '!$E95,L$151&lt;='HIPOTESIS '!$F95),'HIPOTESIS '!$J95*'HIPOTESIS '!$D95/12,0)</f>
        <v>0</v>
      </c>
      <c r="M175" s="717">
        <f>IF(AND(M$151&gt;='HIPOTESIS '!$E95,M$151&lt;='HIPOTESIS '!$F95),'HIPOTESIS '!$J95*'HIPOTESIS '!$D95/12,0)</f>
        <v>0</v>
      </c>
      <c r="N175" s="717">
        <f>IF(AND(N$151&gt;='HIPOTESIS '!$E95,N$151&lt;='HIPOTESIS '!$F95),'HIPOTESIS '!$J95*'HIPOTESIS '!$D95/12,0)</f>
        <v>0</v>
      </c>
      <c r="O175" s="718">
        <f>IF(AND(O$151&gt;='HIPOTESIS '!$E95,O$151&lt;='HIPOTESIS '!$F95),'HIPOTESIS '!$J95*'HIPOTESIS '!$D95/12,0)</f>
        <v>0</v>
      </c>
      <c r="P175" s="497">
        <f>IF(AND(P$151&gt;='HIPOTESIS '!$E95,P$151&lt;='HIPOTESIS '!$F95),'HIPOTESIS '!$J95*'HIPOTESIS '!$D95*(1+'HIPOTESIS '!$N$90)/12,0)</f>
        <v>0</v>
      </c>
      <c r="Q175" s="719">
        <f>IF(AND(Q$151&gt;='HIPOTESIS '!$E95,Q$151&lt;='HIPOTESIS '!$F95),'HIPOTESIS '!$J95*'HIPOTESIS '!$D95*(1+'HIPOTESIS '!$N$90)/12,0)</f>
        <v>0</v>
      </c>
      <c r="R175" s="719">
        <f>IF(AND(R$151&gt;='HIPOTESIS '!$E95,R$151&lt;='HIPOTESIS '!$F95),'HIPOTESIS '!$J95*'HIPOTESIS '!$D95*(1+'HIPOTESIS '!$N$90)/12,0)</f>
        <v>0</v>
      </c>
      <c r="S175" s="719">
        <f>IF(AND(S$151&gt;='HIPOTESIS '!$E95,S$151&lt;='HIPOTESIS '!$F95),'HIPOTESIS '!$J95*'HIPOTESIS '!$D95*(1+'HIPOTESIS '!$N$90)/12,0)</f>
        <v>0</v>
      </c>
      <c r="T175" s="719">
        <f>IF(AND(T$151&gt;='HIPOTESIS '!$E95,T$151&lt;='HIPOTESIS '!$F95),'HIPOTESIS '!$J95*'HIPOTESIS '!$D95*(1+'HIPOTESIS '!$N$90)/12,0)</f>
        <v>0</v>
      </c>
      <c r="U175" s="719">
        <f>IF(AND(U$151&gt;='HIPOTESIS '!$E95,U$151&lt;='HIPOTESIS '!$F95),'HIPOTESIS '!$J95*'HIPOTESIS '!$D95*(1+'HIPOTESIS '!$N$90)/12,0)</f>
        <v>0</v>
      </c>
      <c r="V175" s="719">
        <f>IF(AND(V$151&gt;='HIPOTESIS '!$E95,V$151&lt;='HIPOTESIS '!$F95),'HIPOTESIS '!$J95*'HIPOTESIS '!$D95*(1+'HIPOTESIS '!$N$90)/12,0)</f>
        <v>0</v>
      </c>
      <c r="W175" s="719">
        <f>IF(AND(W$151&gt;='HIPOTESIS '!$E95,W$151&lt;='HIPOTESIS '!$F95),'HIPOTESIS '!$J95*'HIPOTESIS '!$D95*(1+'HIPOTESIS '!$N$90)/12,0)</f>
        <v>0</v>
      </c>
      <c r="X175" s="719">
        <f>IF(AND(X$151&gt;='HIPOTESIS '!$E95,X$151&lt;='HIPOTESIS '!$F95),'HIPOTESIS '!$J95*'HIPOTESIS '!$D95*(1+'HIPOTESIS '!$N$90)/12,0)</f>
        <v>0</v>
      </c>
      <c r="Y175" s="719">
        <f>IF(AND(Y$151&gt;='HIPOTESIS '!$E95,Y$151&lt;='HIPOTESIS '!$F95),'HIPOTESIS '!$J95*'HIPOTESIS '!$D95*(1+'HIPOTESIS '!$N$90)/12,0)</f>
        <v>0</v>
      </c>
      <c r="Z175" s="719">
        <f>IF(AND(Z$151&gt;='HIPOTESIS '!$E95,Z$151&lt;='HIPOTESIS '!$F95),'HIPOTESIS '!$J95*'HIPOTESIS '!$D95*(1+'HIPOTESIS '!$N$90)/12,0)</f>
        <v>0</v>
      </c>
      <c r="AA175" s="719">
        <f>IF(AND(AA$151&gt;='HIPOTESIS '!$E95,AA$151&lt;='HIPOTESIS '!$F95),'HIPOTESIS '!$J95*'HIPOTESIS '!$D95*(1+'HIPOTESIS '!$N$90)/12,0)</f>
        <v>0</v>
      </c>
      <c r="AB175" s="719">
        <f>IF(AND(AB$151&gt;='HIPOTESIS '!$E95,AB$151&lt;='HIPOTESIS '!$F95),'HIPOTESIS '!$J95*'HIPOTESIS '!$D95*(1+'HIPOTESIS '!$N$90)*(1+'HIPOTESIS '!$N$95)/12,0)</f>
        <v>0</v>
      </c>
      <c r="AC175" s="719">
        <f>IF(AND(AC$151&gt;='HIPOTESIS '!$E95,AC$151&lt;='HIPOTESIS '!$F95),'HIPOTESIS '!$J95*'HIPOTESIS '!$D95*(1+'HIPOTESIS '!$N$90)*(1+'HIPOTESIS '!$N$95)/12,0)</f>
        <v>0</v>
      </c>
      <c r="AD175" s="719">
        <f>IF(AND(AD$151&gt;='HIPOTESIS '!$E95,AD$151&lt;='HIPOTESIS '!$F95),'HIPOTESIS '!$J95*'HIPOTESIS '!$D95*(1+'HIPOTESIS '!$N$90)*(1+'HIPOTESIS '!$N$95)/12,0)</f>
        <v>0</v>
      </c>
      <c r="AE175" s="719">
        <f>IF(AND(AE$151&gt;='HIPOTESIS '!$E95,AE$151&lt;='HIPOTESIS '!$F95),'HIPOTESIS '!$J95*'HIPOTESIS '!$D95*(1+'HIPOTESIS '!$N$90)*(1+'HIPOTESIS '!$N$95)/12,0)</f>
        <v>0</v>
      </c>
      <c r="AF175" s="719">
        <f>IF(AND(AF$151&gt;='HIPOTESIS '!$E95,AF$151&lt;='HIPOTESIS '!$F95),'HIPOTESIS '!$J95*'HIPOTESIS '!$D95*(1+'HIPOTESIS '!$N$90)*(1+'HIPOTESIS '!$N$95)/12,0)</f>
        <v>0</v>
      </c>
      <c r="AG175" s="719">
        <f>IF(AND(AG$151&gt;='HIPOTESIS '!$E95,AG$151&lt;='HIPOTESIS '!$F95),'HIPOTESIS '!$J95*'HIPOTESIS '!$D95*(1+'HIPOTESIS '!$N$90)*(1+'HIPOTESIS '!$N$95)/12,0)</f>
        <v>0</v>
      </c>
      <c r="AH175" s="719">
        <f>IF(AND(AH$151&gt;='HIPOTESIS '!$E95,AH$151&lt;='HIPOTESIS '!$F95),'HIPOTESIS '!$J95*'HIPOTESIS '!$D95*(1+'HIPOTESIS '!$N$90)*(1+'HIPOTESIS '!$N$95)/12,0)</f>
        <v>0</v>
      </c>
      <c r="AI175" s="719">
        <f>IF(AND(AI$151&gt;='HIPOTESIS '!$E95,AI$151&lt;='HIPOTESIS '!$F95),'HIPOTESIS '!$J95*'HIPOTESIS '!$D95*(1+'HIPOTESIS '!$N$90)*(1+'HIPOTESIS '!$N$95)/12,0)</f>
        <v>0</v>
      </c>
      <c r="AJ175" s="719">
        <f>IF(AND(AJ$151&gt;='HIPOTESIS '!$E95,AJ$151&lt;='HIPOTESIS '!$F95),'HIPOTESIS '!$J95*'HIPOTESIS '!$D95*(1+'HIPOTESIS '!$N$90)*(1+'HIPOTESIS '!$N$95)/12,0)</f>
        <v>0</v>
      </c>
      <c r="AK175" s="719">
        <f>IF(AND(AK$151&gt;='HIPOTESIS '!$E95,AK$151&lt;='HIPOTESIS '!$F95),'HIPOTESIS '!$J95*'HIPOTESIS '!$D95*(1+'HIPOTESIS '!$N$90)*(1+'HIPOTESIS '!$N$95)/12,0)</f>
        <v>0</v>
      </c>
      <c r="AL175" s="719">
        <f>IF(AND(AL$151&gt;='HIPOTESIS '!$E95,AL$151&lt;='HIPOTESIS '!$F95),'HIPOTESIS '!$J95*'HIPOTESIS '!$D95*(1+'HIPOTESIS '!$N$90)*(1+'HIPOTESIS '!$N$95)/12,0)</f>
        <v>0</v>
      </c>
      <c r="AM175" s="719">
        <f>IF(AND(AM$151&gt;='HIPOTESIS '!$E95,AM$151&lt;='HIPOTESIS '!$F95),'HIPOTESIS '!$J95*'HIPOTESIS '!$D95*(1+'HIPOTESIS '!$N$90)*(1+'HIPOTESIS '!$N$95)/12,0)</f>
        <v>0</v>
      </c>
      <c r="AN175" s="719">
        <f>IF(AND(AN$151&gt;='HIPOTESIS '!$E95,AN$151&lt;='HIPOTESIS '!$F95),'HIPOTESIS '!$J95*'HIPOTESIS '!$D95*(1+'HIPOTESIS '!$N$90)*(1+'HIPOTESIS '!$N$95)*(1+'HIPOTESIS '!$N$100)/12,0)</f>
        <v>0</v>
      </c>
      <c r="AO175" s="719">
        <f>IF(AND(AO$151&gt;='HIPOTESIS '!$E95,AO$151&lt;='HIPOTESIS '!$F95),'HIPOTESIS '!$J95*'HIPOTESIS '!$D95*(1+'HIPOTESIS '!$N$90)*(1+'HIPOTESIS '!$N$95)*(1+'HIPOTESIS '!$N$100)/12,0)</f>
        <v>0</v>
      </c>
      <c r="AP175" s="719">
        <f>IF(AND(AP$151&gt;='HIPOTESIS '!$E95,AP$151&lt;='HIPOTESIS '!$F95),'HIPOTESIS '!$J95*'HIPOTESIS '!$D95*(1+'HIPOTESIS '!$N$90)*(1+'HIPOTESIS '!$N$95)*(1+'HIPOTESIS '!$N$100)/12,0)</f>
        <v>0</v>
      </c>
      <c r="AQ175" s="719">
        <f>IF(AND(AQ$151&gt;='HIPOTESIS '!$E95,AQ$151&lt;='HIPOTESIS '!$F95),'HIPOTESIS '!$J95*'HIPOTESIS '!$D95*(1+'HIPOTESIS '!$N$90)*(1+'HIPOTESIS '!$N$95)*(1+'HIPOTESIS '!$N$100)/12,0)</f>
        <v>0</v>
      </c>
      <c r="AR175" s="719">
        <f>IF(AND(AR$151&gt;='HIPOTESIS '!$E95,AR$151&lt;='HIPOTESIS '!$F95),'HIPOTESIS '!$J95*'HIPOTESIS '!$D95*(1+'HIPOTESIS '!$N$90)*(1+'HIPOTESIS '!$N$95)*(1+'HIPOTESIS '!$N$100)/12,0)</f>
        <v>0</v>
      </c>
      <c r="AS175" s="719">
        <f>IF(AND(AS$151&gt;='HIPOTESIS '!$E95,AS$151&lt;='HIPOTESIS '!$F95),'HIPOTESIS '!$J95*'HIPOTESIS '!$D95*(1+'HIPOTESIS '!$N$90)*(1+'HIPOTESIS '!$N$95)*(1+'HIPOTESIS '!$N$100)/12,0)</f>
        <v>0</v>
      </c>
      <c r="AT175" s="719">
        <f>IF(AND(AT$151&gt;='HIPOTESIS '!$E95,AT$151&lt;='HIPOTESIS '!$F95),'HIPOTESIS '!$J95*'HIPOTESIS '!$D95*(1+'HIPOTESIS '!$N$90)*(1+'HIPOTESIS '!$N$95)*(1+'HIPOTESIS '!$N$100)/12,0)</f>
        <v>0</v>
      </c>
      <c r="AU175" s="719">
        <f>IF(AND(AU$151&gt;='HIPOTESIS '!$E95,AU$151&lt;='HIPOTESIS '!$F95),'HIPOTESIS '!$J95*'HIPOTESIS '!$D95*(1+'HIPOTESIS '!$N$90)*(1+'HIPOTESIS '!$N$95)*(1+'HIPOTESIS '!$N$100)/12,0)</f>
        <v>0</v>
      </c>
      <c r="AV175" s="719">
        <f>IF(AND(AV$151&gt;='HIPOTESIS '!$E95,AV$151&lt;='HIPOTESIS '!$F95),'HIPOTESIS '!$J95*'HIPOTESIS '!$D95*(1+'HIPOTESIS '!$N$90)*(1+'HIPOTESIS '!$N$95)*(1+'HIPOTESIS '!$N$100)/12,0)</f>
        <v>0</v>
      </c>
      <c r="AW175" s="719">
        <f>IF(AND(AW$151&gt;='HIPOTESIS '!$E95,AW$151&lt;='HIPOTESIS '!$F95),'HIPOTESIS '!$J95*'HIPOTESIS '!$D95*(1+'HIPOTESIS '!$N$90)*(1+'HIPOTESIS '!$N$95)*(1+'HIPOTESIS '!$N$100)/12,0)</f>
        <v>0</v>
      </c>
      <c r="AX175" s="719">
        <f>IF(AND(AX$151&gt;='HIPOTESIS '!$E95,AX$151&lt;='HIPOTESIS '!$F95),'HIPOTESIS '!$J95*'HIPOTESIS '!$D95*(1+'HIPOTESIS '!$N$90)*(1+'HIPOTESIS '!$N$95)*(1+'HIPOTESIS '!$N$100)/12,0)</f>
        <v>0</v>
      </c>
      <c r="AY175" s="719">
        <f>IF(AND(AY$151&gt;='HIPOTESIS '!$E95,AY$151&lt;='HIPOTESIS '!$F95),'HIPOTESIS '!$J95*'HIPOTESIS '!$D95*(1+'HIPOTESIS '!$N$90)*(1+'HIPOTESIS '!$N$95)*(1+'HIPOTESIS '!$N$100)/12,0)</f>
        <v>0</v>
      </c>
      <c r="AZ175" s="719">
        <f>IF(AND(AZ$151&gt;='HIPOTESIS '!$E95,AZ$151&lt;='HIPOTESIS '!$F95),'HIPOTESIS '!$J95*'HIPOTESIS '!$D95*(1+'HIPOTESIS '!$N$90)*(1+'HIPOTESIS '!$N$95)*(1+'HIPOTESIS '!$N$100)^2/12,0)</f>
        <v>0</v>
      </c>
      <c r="BA175" s="719">
        <f>IF(AND(BA$151&gt;='HIPOTESIS '!$E95,BA$151&lt;='HIPOTESIS '!$F95),'HIPOTESIS '!$J95*'HIPOTESIS '!$D95*(1+'HIPOTESIS '!$N$90)*(1+'HIPOTESIS '!$N$95)*(1+'HIPOTESIS '!$N$100)^2/12,0)</f>
        <v>0</v>
      </c>
      <c r="BB175" s="719">
        <f>IF(AND(BB$151&gt;='HIPOTESIS '!$E95,BB$151&lt;='HIPOTESIS '!$F95),'HIPOTESIS '!$J95*'HIPOTESIS '!$D95*(1+'HIPOTESIS '!$N$90)*(1+'HIPOTESIS '!$N$95)*(1+'HIPOTESIS '!$N$100)^2/12,0)</f>
        <v>0</v>
      </c>
      <c r="BC175" s="719">
        <f>IF(AND(BC$151&gt;='HIPOTESIS '!$E95,BC$151&lt;='HIPOTESIS '!$F95),'HIPOTESIS '!$J95*'HIPOTESIS '!$D95*(1+'HIPOTESIS '!$N$90)*(1+'HIPOTESIS '!$N$95)*(1+'HIPOTESIS '!$N$100)^2/12,0)</f>
        <v>0</v>
      </c>
      <c r="BD175" s="719">
        <f>IF(AND(BD$151&gt;='HIPOTESIS '!$E95,BD$151&lt;='HIPOTESIS '!$F95),'HIPOTESIS '!$J95*'HIPOTESIS '!$D95*(1+'HIPOTESIS '!$N$90)*(1+'HIPOTESIS '!$N$95)*(1+'HIPOTESIS '!$N$100)^2/12,0)</f>
        <v>0</v>
      </c>
      <c r="BE175" s="719">
        <f>IF(AND(BE$151&gt;='HIPOTESIS '!$E95,BE$151&lt;='HIPOTESIS '!$F95),'HIPOTESIS '!$J95*'HIPOTESIS '!$D95*(1+'HIPOTESIS '!$N$90)*(1+'HIPOTESIS '!$N$95)*(1+'HIPOTESIS '!$N$100)^2/12,0)</f>
        <v>0</v>
      </c>
      <c r="BF175" s="719">
        <f>IF(AND(BF$151&gt;='HIPOTESIS '!$E95,BF$151&lt;='HIPOTESIS '!$F95),'HIPOTESIS '!$J95*'HIPOTESIS '!$D95*(1+'HIPOTESIS '!$N$90)*(1+'HIPOTESIS '!$N$95)*(1+'HIPOTESIS '!$N$100)^2/12,0)</f>
        <v>0</v>
      </c>
      <c r="BG175" s="719">
        <f>IF(AND(BG$151&gt;='HIPOTESIS '!$E95,BG$151&lt;='HIPOTESIS '!$F95),'HIPOTESIS '!$J95*'HIPOTESIS '!$D95*(1+'HIPOTESIS '!$N$90)*(1+'HIPOTESIS '!$N$95)*(1+'HIPOTESIS '!$N$100)^2/12,0)</f>
        <v>0</v>
      </c>
      <c r="BH175" s="719">
        <f>IF(AND(BH$151&gt;='HIPOTESIS '!$E95,BH$151&lt;='HIPOTESIS '!$F95),'HIPOTESIS '!$J95*'HIPOTESIS '!$D95*(1+'HIPOTESIS '!$N$90)*(1+'HIPOTESIS '!$N$95)*(1+'HIPOTESIS '!$N$100)^2/12,0)</f>
        <v>0</v>
      </c>
      <c r="BI175" s="719">
        <f>IF(AND(BI$151&gt;='HIPOTESIS '!$E95,BI$151&lt;='HIPOTESIS '!$F95),'HIPOTESIS '!$J95*'HIPOTESIS '!$D95*(1+'HIPOTESIS '!$N$90)*(1+'HIPOTESIS '!$N$95)*(1+'HIPOTESIS '!$N$100)^2/12,0)</f>
        <v>0</v>
      </c>
      <c r="BJ175" s="719">
        <f>IF(AND(BJ$151&gt;='HIPOTESIS '!$E95,BJ$151&lt;='HIPOTESIS '!$F95),'HIPOTESIS '!$J95*'HIPOTESIS '!$D95*(1+'HIPOTESIS '!$N$90)*(1+'HIPOTESIS '!$N$95)*(1+'HIPOTESIS '!$N$100)^2/12,0)</f>
        <v>0</v>
      </c>
      <c r="BK175" s="724">
        <f>IF(AND(BK$151&gt;='HIPOTESIS '!$E95,BK$151&lt;='HIPOTESIS '!$F95),'HIPOTESIS '!$J95*'HIPOTESIS '!$D95*(1+'HIPOTESIS '!$N$90)*(1+'HIPOTESIS '!$N$95)*(1+'HIPOTESIS '!$N$100)^2/12,0)</f>
        <v>0</v>
      </c>
      <c r="BL175" s="138"/>
      <c r="BM175" s="138"/>
      <c r="BN175" s="138"/>
      <c r="BO175" s="138"/>
      <c r="BP175" s="138"/>
      <c r="BQ175" s="138"/>
      <c r="BR175" s="138"/>
      <c r="BS175" s="138"/>
      <c r="BT175" s="138"/>
      <c r="BU175" s="138"/>
      <c r="BV175" s="138"/>
      <c r="BW175" s="138"/>
      <c r="BX175" s="138"/>
      <c r="BY175" s="138"/>
      <c r="BZ175" s="138"/>
      <c r="CA175" s="138"/>
      <c r="CB175" s="138"/>
      <c r="CC175" s="138"/>
      <c r="CD175" s="138"/>
      <c r="CE175" s="138"/>
      <c r="CF175" s="138"/>
      <c r="CG175" s="138"/>
      <c r="CH175" s="138"/>
      <c r="CI175" s="138"/>
      <c r="CJ175" s="138"/>
      <c r="CK175" s="138"/>
      <c r="CL175" s="138"/>
      <c r="CM175" s="138"/>
      <c r="CN175" s="138"/>
      <c r="CO175" s="138"/>
      <c r="CP175" s="138"/>
      <c r="CQ175" s="138"/>
      <c r="CR175" s="138"/>
      <c r="CS175" s="138"/>
    </row>
    <row r="176" spans="1:97" s="2" customFormat="1" ht="17.100000000000001" customHeight="1" x14ac:dyDescent="0.25">
      <c r="A176" s="138"/>
      <c r="B176" s="536" t="s">
        <v>409</v>
      </c>
      <c r="C176" s="722">
        <f>IF(AND(C$151&gt;='HIPOTESIS '!$E96,C$151&lt;='HIPOTESIS '!$F96),'HIPOTESIS '!$J96*'HIPOTESIS '!$D96/12,0)</f>
        <v>0</v>
      </c>
      <c r="D176" s="497">
        <f>IF(AND(D$151&gt;='HIPOTESIS '!$E96,D$151&lt;='HIPOTESIS '!$F96),'HIPOTESIS '!$J96*'HIPOTESIS '!$D96/12,0)</f>
        <v>0</v>
      </c>
      <c r="E176" s="497">
        <f>IF(AND(E$151&gt;='HIPOTESIS '!$E96,E$151&lt;='HIPOTESIS '!$F96),'HIPOTESIS '!$J96*'HIPOTESIS '!$D96/12,0)</f>
        <v>0</v>
      </c>
      <c r="F176" s="497">
        <f>IF(AND(F$151&gt;='HIPOTESIS '!$E96,F$151&lt;='HIPOTESIS '!$F96),'HIPOTESIS '!$J96*'HIPOTESIS '!$D96/12,0)</f>
        <v>0</v>
      </c>
      <c r="G176" s="497">
        <f>IF(AND(G$151&gt;='HIPOTESIS '!$E96,G$151&lt;='HIPOTESIS '!$F96),'HIPOTESIS '!$J96*'HIPOTESIS '!$D96/12,0)</f>
        <v>0</v>
      </c>
      <c r="H176" s="497">
        <f>IF(AND(H$151&gt;='HIPOTESIS '!$E96,H$151&lt;='HIPOTESIS '!$F96),'HIPOTESIS '!$J96*'HIPOTESIS '!$D96/12,0)</f>
        <v>0</v>
      </c>
      <c r="I176" s="497">
        <f>IF(AND(I$151&gt;='HIPOTESIS '!$E96,I$151&lt;='HIPOTESIS '!$F96),'HIPOTESIS '!$J96*'HIPOTESIS '!$D96/12,0)</f>
        <v>0</v>
      </c>
      <c r="J176" s="497">
        <f>IF(AND(J$151&gt;='HIPOTESIS '!$E96,J$151&lt;='HIPOTESIS '!$F96),'HIPOTESIS '!$J96*'HIPOTESIS '!$D96/12,0)</f>
        <v>0</v>
      </c>
      <c r="K176" s="497">
        <f>IF(AND(K$151&gt;='HIPOTESIS '!$E96,K$151&lt;='HIPOTESIS '!$F96),'HIPOTESIS '!$J96*'HIPOTESIS '!$D96/12,0)</f>
        <v>0</v>
      </c>
      <c r="L176" s="497">
        <f>IF(AND(L$151&gt;='HIPOTESIS '!$E96,L$151&lt;='HIPOTESIS '!$F96),'HIPOTESIS '!$J96*'HIPOTESIS '!$D96/12,0)</f>
        <v>0</v>
      </c>
      <c r="M176" s="497">
        <f>IF(AND(M$151&gt;='HIPOTESIS '!$E96,M$151&lt;='HIPOTESIS '!$F96),'HIPOTESIS '!$J96*'HIPOTESIS '!$D96/12,0)</f>
        <v>0</v>
      </c>
      <c r="N176" s="497">
        <f>IF(AND(N$151&gt;='HIPOTESIS '!$E96,N$151&lt;='HIPOTESIS '!$F96),'HIPOTESIS '!$J96*'HIPOTESIS '!$D96/12,0)</f>
        <v>0</v>
      </c>
      <c r="O176" s="723">
        <f>IF(AND(O$151&gt;='HIPOTESIS '!$E96,O$151&lt;='HIPOTESIS '!$F96),'HIPOTESIS '!$J96*'HIPOTESIS '!$D96/12,0)</f>
        <v>0</v>
      </c>
      <c r="P176" s="497">
        <f>IF(AND(P$151&gt;='HIPOTESIS '!$E96,P$151&lt;='HIPOTESIS '!$F96),'HIPOTESIS '!$J96*'HIPOTESIS '!$D96*(1+'HIPOTESIS '!$N$90)/12,0)</f>
        <v>0</v>
      </c>
      <c r="Q176" s="719">
        <f>IF(AND(Q$151&gt;='HIPOTESIS '!$E96,Q$151&lt;='HIPOTESIS '!$F96),'HIPOTESIS '!$J96*'HIPOTESIS '!$D96*(1+'HIPOTESIS '!$N$90)/12,0)</f>
        <v>0</v>
      </c>
      <c r="R176" s="719">
        <f>IF(AND(R$151&gt;='HIPOTESIS '!$E96,R$151&lt;='HIPOTESIS '!$F96),'HIPOTESIS '!$J96*'HIPOTESIS '!$D96*(1+'HIPOTESIS '!$N$90)/12,0)</f>
        <v>0</v>
      </c>
      <c r="S176" s="719">
        <f>IF(AND(S$151&gt;='HIPOTESIS '!$E96,S$151&lt;='HIPOTESIS '!$F96),'HIPOTESIS '!$J96*'HIPOTESIS '!$D96*(1+'HIPOTESIS '!$N$90)/12,0)</f>
        <v>0</v>
      </c>
      <c r="T176" s="719">
        <f>IF(AND(T$151&gt;='HIPOTESIS '!$E96,T$151&lt;='HIPOTESIS '!$F96),'HIPOTESIS '!$J96*'HIPOTESIS '!$D96*(1+'HIPOTESIS '!$N$90)/12,0)</f>
        <v>0</v>
      </c>
      <c r="U176" s="719">
        <f>IF(AND(U$151&gt;='HIPOTESIS '!$E96,U$151&lt;='HIPOTESIS '!$F96),'HIPOTESIS '!$J96*'HIPOTESIS '!$D96*(1+'HIPOTESIS '!$N$90)/12,0)</f>
        <v>0</v>
      </c>
      <c r="V176" s="719">
        <f>IF(AND(V$151&gt;='HIPOTESIS '!$E96,V$151&lt;='HIPOTESIS '!$F96),'HIPOTESIS '!$J96*'HIPOTESIS '!$D96*(1+'HIPOTESIS '!$N$90)/12,0)</f>
        <v>0</v>
      </c>
      <c r="W176" s="719">
        <f>IF(AND(W$151&gt;='HIPOTESIS '!$E96,W$151&lt;='HIPOTESIS '!$F96),'HIPOTESIS '!$J96*'HIPOTESIS '!$D96*(1+'HIPOTESIS '!$N$90)/12,0)</f>
        <v>0</v>
      </c>
      <c r="X176" s="719">
        <f>IF(AND(X$151&gt;='HIPOTESIS '!$E96,X$151&lt;='HIPOTESIS '!$F96),'HIPOTESIS '!$J96*'HIPOTESIS '!$D96*(1+'HIPOTESIS '!$N$90)/12,0)</f>
        <v>0</v>
      </c>
      <c r="Y176" s="719">
        <f>IF(AND(Y$151&gt;='HIPOTESIS '!$E96,Y$151&lt;='HIPOTESIS '!$F96),'HIPOTESIS '!$J96*'HIPOTESIS '!$D96*(1+'HIPOTESIS '!$N$90)/12,0)</f>
        <v>0</v>
      </c>
      <c r="Z176" s="719">
        <f>IF(AND(Z$151&gt;='HIPOTESIS '!$E96,Z$151&lt;='HIPOTESIS '!$F96),'HIPOTESIS '!$J96*'HIPOTESIS '!$D96*(1+'HIPOTESIS '!$N$90)/12,0)</f>
        <v>0</v>
      </c>
      <c r="AA176" s="719">
        <f>IF(AND(AA$151&gt;='HIPOTESIS '!$E96,AA$151&lt;='HIPOTESIS '!$F96),'HIPOTESIS '!$J96*'HIPOTESIS '!$D96*(1+'HIPOTESIS '!$N$90)/12,0)</f>
        <v>0</v>
      </c>
      <c r="AB176" s="719">
        <f>IF(AND(AB$151&gt;='HIPOTESIS '!$E96,AB$151&lt;='HIPOTESIS '!$F96),'HIPOTESIS '!$J96*'HIPOTESIS '!$D96*(1+'HIPOTESIS '!$N$90)*(1+'HIPOTESIS '!$N$95)/12,0)</f>
        <v>0</v>
      </c>
      <c r="AC176" s="719">
        <f>IF(AND(AC$151&gt;='HIPOTESIS '!$E96,AC$151&lt;='HIPOTESIS '!$F96),'HIPOTESIS '!$J96*'HIPOTESIS '!$D96*(1+'HIPOTESIS '!$N$90)*(1+'HIPOTESIS '!$N$95)/12,0)</f>
        <v>0</v>
      </c>
      <c r="AD176" s="719">
        <f>IF(AND(AD$151&gt;='HIPOTESIS '!$E96,AD$151&lt;='HIPOTESIS '!$F96),'HIPOTESIS '!$J96*'HIPOTESIS '!$D96*(1+'HIPOTESIS '!$N$90)*(1+'HIPOTESIS '!$N$95)/12,0)</f>
        <v>0</v>
      </c>
      <c r="AE176" s="719">
        <f>IF(AND(AE$151&gt;='HIPOTESIS '!$E96,AE$151&lt;='HIPOTESIS '!$F96),'HIPOTESIS '!$J96*'HIPOTESIS '!$D96*(1+'HIPOTESIS '!$N$90)*(1+'HIPOTESIS '!$N$95)/12,0)</f>
        <v>0</v>
      </c>
      <c r="AF176" s="719">
        <f>IF(AND(AF$151&gt;='HIPOTESIS '!$E96,AF$151&lt;='HIPOTESIS '!$F96),'HIPOTESIS '!$J96*'HIPOTESIS '!$D96*(1+'HIPOTESIS '!$N$90)*(1+'HIPOTESIS '!$N$95)/12,0)</f>
        <v>0</v>
      </c>
      <c r="AG176" s="719">
        <f>IF(AND(AG$151&gt;='HIPOTESIS '!$E96,AG$151&lt;='HIPOTESIS '!$F96),'HIPOTESIS '!$J96*'HIPOTESIS '!$D96*(1+'HIPOTESIS '!$N$90)*(1+'HIPOTESIS '!$N$95)/12,0)</f>
        <v>0</v>
      </c>
      <c r="AH176" s="719">
        <f>IF(AND(AH$151&gt;='HIPOTESIS '!$E96,AH$151&lt;='HIPOTESIS '!$F96),'HIPOTESIS '!$J96*'HIPOTESIS '!$D96*(1+'HIPOTESIS '!$N$90)*(1+'HIPOTESIS '!$N$95)/12,0)</f>
        <v>0</v>
      </c>
      <c r="AI176" s="719">
        <f>IF(AND(AI$151&gt;='HIPOTESIS '!$E96,AI$151&lt;='HIPOTESIS '!$F96),'HIPOTESIS '!$J96*'HIPOTESIS '!$D96*(1+'HIPOTESIS '!$N$90)*(1+'HIPOTESIS '!$N$95)/12,0)</f>
        <v>0</v>
      </c>
      <c r="AJ176" s="719">
        <f>IF(AND(AJ$151&gt;='HIPOTESIS '!$E96,AJ$151&lt;='HIPOTESIS '!$F96),'HIPOTESIS '!$J96*'HIPOTESIS '!$D96*(1+'HIPOTESIS '!$N$90)*(1+'HIPOTESIS '!$N$95)/12,0)</f>
        <v>0</v>
      </c>
      <c r="AK176" s="719">
        <f>IF(AND(AK$151&gt;='HIPOTESIS '!$E96,AK$151&lt;='HIPOTESIS '!$F96),'HIPOTESIS '!$J96*'HIPOTESIS '!$D96*(1+'HIPOTESIS '!$N$90)*(1+'HIPOTESIS '!$N$95)/12,0)</f>
        <v>0</v>
      </c>
      <c r="AL176" s="719">
        <f>IF(AND(AL$151&gt;='HIPOTESIS '!$E96,AL$151&lt;='HIPOTESIS '!$F96),'HIPOTESIS '!$J96*'HIPOTESIS '!$D96*(1+'HIPOTESIS '!$N$90)*(1+'HIPOTESIS '!$N$95)/12,0)</f>
        <v>0</v>
      </c>
      <c r="AM176" s="719">
        <f>IF(AND(AM$151&gt;='HIPOTESIS '!$E96,AM$151&lt;='HIPOTESIS '!$F96),'HIPOTESIS '!$J96*'HIPOTESIS '!$D96*(1+'HIPOTESIS '!$N$90)*(1+'HIPOTESIS '!$N$95)/12,0)</f>
        <v>0</v>
      </c>
      <c r="AN176" s="719">
        <f>IF(AND(AN$151&gt;='HIPOTESIS '!$E96,AN$151&lt;='HIPOTESIS '!$F96),'HIPOTESIS '!$J96*'HIPOTESIS '!$D96*(1+'HIPOTESIS '!$N$90)*(1+'HIPOTESIS '!$N$95)*(1+'HIPOTESIS '!$N$100)/12,0)</f>
        <v>0</v>
      </c>
      <c r="AO176" s="719">
        <f>IF(AND(AO$151&gt;='HIPOTESIS '!$E96,AO$151&lt;='HIPOTESIS '!$F96),'HIPOTESIS '!$J96*'HIPOTESIS '!$D96*(1+'HIPOTESIS '!$N$90)*(1+'HIPOTESIS '!$N$95)*(1+'HIPOTESIS '!$N$100)/12,0)</f>
        <v>0</v>
      </c>
      <c r="AP176" s="719">
        <f>IF(AND(AP$151&gt;='HIPOTESIS '!$E96,AP$151&lt;='HIPOTESIS '!$F96),'HIPOTESIS '!$J96*'HIPOTESIS '!$D96*(1+'HIPOTESIS '!$N$90)*(1+'HIPOTESIS '!$N$95)*(1+'HIPOTESIS '!$N$100)/12,0)</f>
        <v>0</v>
      </c>
      <c r="AQ176" s="719">
        <f>IF(AND(AQ$151&gt;='HIPOTESIS '!$E96,AQ$151&lt;='HIPOTESIS '!$F96),'HIPOTESIS '!$J96*'HIPOTESIS '!$D96*(1+'HIPOTESIS '!$N$90)*(1+'HIPOTESIS '!$N$95)*(1+'HIPOTESIS '!$N$100)/12,0)</f>
        <v>0</v>
      </c>
      <c r="AR176" s="719">
        <f>IF(AND(AR$151&gt;='HIPOTESIS '!$E96,AR$151&lt;='HIPOTESIS '!$F96),'HIPOTESIS '!$J96*'HIPOTESIS '!$D96*(1+'HIPOTESIS '!$N$90)*(1+'HIPOTESIS '!$N$95)*(1+'HIPOTESIS '!$N$100)/12,0)</f>
        <v>0</v>
      </c>
      <c r="AS176" s="719">
        <f>IF(AND(AS$151&gt;='HIPOTESIS '!$E96,AS$151&lt;='HIPOTESIS '!$F96),'HIPOTESIS '!$J96*'HIPOTESIS '!$D96*(1+'HIPOTESIS '!$N$90)*(1+'HIPOTESIS '!$N$95)*(1+'HIPOTESIS '!$N$100)/12,0)</f>
        <v>0</v>
      </c>
      <c r="AT176" s="719">
        <f>IF(AND(AT$151&gt;='HIPOTESIS '!$E96,AT$151&lt;='HIPOTESIS '!$F96),'HIPOTESIS '!$J96*'HIPOTESIS '!$D96*(1+'HIPOTESIS '!$N$90)*(1+'HIPOTESIS '!$N$95)*(1+'HIPOTESIS '!$N$100)/12,0)</f>
        <v>0</v>
      </c>
      <c r="AU176" s="719">
        <f>IF(AND(AU$151&gt;='HIPOTESIS '!$E96,AU$151&lt;='HIPOTESIS '!$F96),'HIPOTESIS '!$J96*'HIPOTESIS '!$D96*(1+'HIPOTESIS '!$N$90)*(1+'HIPOTESIS '!$N$95)*(1+'HIPOTESIS '!$N$100)/12,0)</f>
        <v>0</v>
      </c>
      <c r="AV176" s="719">
        <f>IF(AND(AV$151&gt;='HIPOTESIS '!$E96,AV$151&lt;='HIPOTESIS '!$F96),'HIPOTESIS '!$J96*'HIPOTESIS '!$D96*(1+'HIPOTESIS '!$N$90)*(1+'HIPOTESIS '!$N$95)*(1+'HIPOTESIS '!$N$100)/12,0)</f>
        <v>0</v>
      </c>
      <c r="AW176" s="719">
        <f>IF(AND(AW$151&gt;='HIPOTESIS '!$E96,AW$151&lt;='HIPOTESIS '!$F96),'HIPOTESIS '!$J96*'HIPOTESIS '!$D96*(1+'HIPOTESIS '!$N$90)*(1+'HIPOTESIS '!$N$95)*(1+'HIPOTESIS '!$N$100)/12,0)</f>
        <v>0</v>
      </c>
      <c r="AX176" s="719">
        <f>IF(AND(AX$151&gt;='HIPOTESIS '!$E96,AX$151&lt;='HIPOTESIS '!$F96),'HIPOTESIS '!$J96*'HIPOTESIS '!$D96*(1+'HIPOTESIS '!$N$90)*(1+'HIPOTESIS '!$N$95)*(1+'HIPOTESIS '!$N$100)/12,0)</f>
        <v>0</v>
      </c>
      <c r="AY176" s="719">
        <f>IF(AND(AY$151&gt;='HIPOTESIS '!$E96,AY$151&lt;='HIPOTESIS '!$F96),'HIPOTESIS '!$J96*'HIPOTESIS '!$D96*(1+'HIPOTESIS '!$N$90)*(1+'HIPOTESIS '!$N$95)*(1+'HIPOTESIS '!$N$100)/12,0)</f>
        <v>0</v>
      </c>
      <c r="AZ176" s="719">
        <f>IF(AND(AZ$151&gt;='HIPOTESIS '!$E96,AZ$151&lt;='HIPOTESIS '!$F96),'HIPOTESIS '!$J96*'HIPOTESIS '!$D96*(1+'HIPOTESIS '!$N$90)*(1+'HIPOTESIS '!$N$95)*(1+'HIPOTESIS '!$N$100)^2/12,0)</f>
        <v>0</v>
      </c>
      <c r="BA176" s="719">
        <f>IF(AND(BA$151&gt;='HIPOTESIS '!$E96,BA$151&lt;='HIPOTESIS '!$F96),'HIPOTESIS '!$J96*'HIPOTESIS '!$D96*(1+'HIPOTESIS '!$N$90)*(1+'HIPOTESIS '!$N$95)*(1+'HIPOTESIS '!$N$100)^2/12,0)</f>
        <v>0</v>
      </c>
      <c r="BB176" s="719">
        <f>IF(AND(BB$151&gt;='HIPOTESIS '!$E96,BB$151&lt;='HIPOTESIS '!$F96),'HIPOTESIS '!$J96*'HIPOTESIS '!$D96*(1+'HIPOTESIS '!$N$90)*(1+'HIPOTESIS '!$N$95)*(1+'HIPOTESIS '!$N$100)^2/12,0)</f>
        <v>0</v>
      </c>
      <c r="BC176" s="719">
        <f>IF(AND(BC$151&gt;='HIPOTESIS '!$E96,BC$151&lt;='HIPOTESIS '!$F96),'HIPOTESIS '!$J96*'HIPOTESIS '!$D96*(1+'HIPOTESIS '!$N$90)*(1+'HIPOTESIS '!$N$95)*(1+'HIPOTESIS '!$N$100)^2/12,0)</f>
        <v>0</v>
      </c>
      <c r="BD176" s="719">
        <f>IF(AND(BD$151&gt;='HIPOTESIS '!$E96,BD$151&lt;='HIPOTESIS '!$F96),'HIPOTESIS '!$J96*'HIPOTESIS '!$D96*(1+'HIPOTESIS '!$N$90)*(1+'HIPOTESIS '!$N$95)*(1+'HIPOTESIS '!$N$100)^2/12,0)</f>
        <v>0</v>
      </c>
      <c r="BE176" s="719">
        <f>IF(AND(BE$151&gt;='HIPOTESIS '!$E96,BE$151&lt;='HIPOTESIS '!$F96),'HIPOTESIS '!$J96*'HIPOTESIS '!$D96*(1+'HIPOTESIS '!$N$90)*(1+'HIPOTESIS '!$N$95)*(1+'HIPOTESIS '!$N$100)^2/12,0)</f>
        <v>0</v>
      </c>
      <c r="BF176" s="719">
        <f>IF(AND(BF$151&gt;='HIPOTESIS '!$E96,BF$151&lt;='HIPOTESIS '!$F96),'HIPOTESIS '!$J96*'HIPOTESIS '!$D96*(1+'HIPOTESIS '!$N$90)*(1+'HIPOTESIS '!$N$95)*(1+'HIPOTESIS '!$N$100)^2/12,0)</f>
        <v>0</v>
      </c>
      <c r="BG176" s="719">
        <f>IF(AND(BG$151&gt;='HIPOTESIS '!$E96,BG$151&lt;='HIPOTESIS '!$F96),'HIPOTESIS '!$J96*'HIPOTESIS '!$D96*(1+'HIPOTESIS '!$N$90)*(1+'HIPOTESIS '!$N$95)*(1+'HIPOTESIS '!$N$100)^2/12,0)</f>
        <v>0</v>
      </c>
      <c r="BH176" s="719">
        <f>IF(AND(BH$151&gt;='HIPOTESIS '!$E96,BH$151&lt;='HIPOTESIS '!$F96),'HIPOTESIS '!$J96*'HIPOTESIS '!$D96*(1+'HIPOTESIS '!$N$90)*(1+'HIPOTESIS '!$N$95)*(1+'HIPOTESIS '!$N$100)^2/12,0)</f>
        <v>0</v>
      </c>
      <c r="BI176" s="719">
        <f>IF(AND(BI$151&gt;='HIPOTESIS '!$E96,BI$151&lt;='HIPOTESIS '!$F96),'HIPOTESIS '!$J96*'HIPOTESIS '!$D96*(1+'HIPOTESIS '!$N$90)*(1+'HIPOTESIS '!$N$95)*(1+'HIPOTESIS '!$N$100)^2/12,0)</f>
        <v>0</v>
      </c>
      <c r="BJ176" s="719">
        <f>IF(AND(BJ$151&gt;='HIPOTESIS '!$E96,BJ$151&lt;='HIPOTESIS '!$F96),'HIPOTESIS '!$J96*'HIPOTESIS '!$D96*(1+'HIPOTESIS '!$N$90)*(1+'HIPOTESIS '!$N$95)*(1+'HIPOTESIS '!$N$100)^2/12,0)</f>
        <v>0</v>
      </c>
      <c r="BK176" s="724">
        <f>IF(AND(BK$151&gt;='HIPOTESIS '!$E96,BK$151&lt;='HIPOTESIS '!$F96),'HIPOTESIS '!$J96*'HIPOTESIS '!$D96*(1+'HIPOTESIS '!$N$90)*(1+'HIPOTESIS '!$N$95)*(1+'HIPOTESIS '!$N$100)^2/12,0)</f>
        <v>0</v>
      </c>
      <c r="BL176" s="138"/>
      <c r="BM176" s="138"/>
      <c r="BN176" s="138"/>
      <c r="BO176" s="138"/>
      <c r="BP176" s="138"/>
      <c r="BQ176" s="138"/>
      <c r="BR176" s="138"/>
      <c r="BS176" s="138"/>
      <c r="BT176" s="138"/>
      <c r="BU176" s="138"/>
      <c r="BV176" s="138"/>
      <c r="BW176" s="138"/>
      <c r="BX176" s="138"/>
      <c r="BY176" s="138"/>
      <c r="BZ176" s="138"/>
      <c r="CA176" s="138"/>
      <c r="CB176" s="138"/>
      <c r="CC176" s="138"/>
      <c r="CD176" s="138"/>
      <c r="CE176" s="138"/>
      <c r="CF176" s="138"/>
      <c r="CG176" s="138"/>
      <c r="CH176" s="138"/>
      <c r="CI176" s="138"/>
      <c r="CJ176" s="138"/>
      <c r="CK176" s="138"/>
      <c r="CL176" s="138"/>
      <c r="CM176" s="138"/>
      <c r="CN176" s="138"/>
      <c r="CO176" s="138"/>
      <c r="CP176" s="138"/>
      <c r="CQ176" s="138"/>
      <c r="CR176" s="138"/>
      <c r="CS176" s="138"/>
    </row>
    <row r="177" spans="1:97" s="2" customFormat="1" ht="17.100000000000001" customHeight="1" x14ac:dyDescent="0.25">
      <c r="A177" s="138"/>
      <c r="B177" s="536" t="s">
        <v>410</v>
      </c>
      <c r="C177" s="722">
        <f>IF(AND(C$151&gt;='HIPOTESIS '!$E97,C$151&lt;='HIPOTESIS '!$F97),'HIPOTESIS '!$J97*'HIPOTESIS '!$D97/12,0)</f>
        <v>0</v>
      </c>
      <c r="D177" s="497">
        <f>IF(AND(D$151&gt;='HIPOTESIS '!$E97,D$151&lt;='HIPOTESIS '!$F97),'HIPOTESIS '!$J97*'HIPOTESIS '!$D97/12,0)</f>
        <v>0</v>
      </c>
      <c r="E177" s="497">
        <f>IF(AND(E$151&gt;='HIPOTESIS '!$E97,E$151&lt;='HIPOTESIS '!$F97),'HIPOTESIS '!$J97*'HIPOTESIS '!$D97/12,0)</f>
        <v>0</v>
      </c>
      <c r="F177" s="497">
        <f>IF(AND(F$151&gt;='HIPOTESIS '!$E97,F$151&lt;='HIPOTESIS '!$F97),'HIPOTESIS '!$J97*'HIPOTESIS '!$D97/12,0)</f>
        <v>0</v>
      </c>
      <c r="G177" s="497">
        <f>IF(AND(G$151&gt;='HIPOTESIS '!$E97,G$151&lt;='HIPOTESIS '!$F97),'HIPOTESIS '!$J97*'HIPOTESIS '!$D97/12,0)</f>
        <v>0</v>
      </c>
      <c r="H177" s="497">
        <f>IF(AND(H$151&gt;='HIPOTESIS '!$E97,H$151&lt;='HIPOTESIS '!$F97),'HIPOTESIS '!$J97*'HIPOTESIS '!$D97/12,0)</f>
        <v>0</v>
      </c>
      <c r="I177" s="497">
        <f>IF(AND(I$151&gt;='HIPOTESIS '!$E97,I$151&lt;='HIPOTESIS '!$F97),'HIPOTESIS '!$J97*'HIPOTESIS '!$D97/12,0)</f>
        <v>0</v>
      </c>
      <c r="J177" s="497">
        <f>IF(AND(J$151&gt;='HIPOTESIS '!$E97,J$151&lt;='HIPOTESIS '!$F97),'HIPOTESIS '!$J97*'HIPOTESIS '!$D97/12,0)</f>
        <v>0</v>
      </c>
      <c r="K177" s="497">
        <f>IF(AND(K$151&gt;='HIPOTESIS '!$E97,K$151&lt;='HIPOTESIS '!$F97),'HIPOTESIS '!$J97*'HIPOTESIS '!$D97/12,0)</f>
        <v>0</v>
      </c>
      <c r="L177" s="497">
        <f>IF(AND(L$151&gt;='HIPOTESIS '!$E97,L$151&lt;='HIPOTESIS '!$F97),'HIPOTESIS '!$J97*'HIPOTESIS '!$D97/12,0)</f>
        <v>0</v>
      </c>
      <c r="M177" s="497">
        <f>IF(AND(M$151&gt;='HIPOTESIS '!$E97,M$151&lt;='HIPOTESIS '!$F97),'HIPOTESIS '!$J97*'HIPOTESIS '!$D97/12,0)</f>
        <v>0</v>
      </c>
      <c r="N177" s="497">
        <f>IF(AND(N$151&gt;='HIPOTESIS '!$E97,N$151&lt;='HIPOTESIS '!$F97),'HIPOTESIS '!$J97*'HIPOTESIS '!$D97/12,0)</f>
        <v>0</v>
      </c>
      <c r="O177" s="723">
        <f>IF(AND(O$151&gt;='HIPOTESIS '!$E97,O$151&lt;='HIPOTESIS '!$F97),'HIPOTESIS '!$J97*'HIPOTESIS '!$D97/12,0)</f>
        <v>0</v>
      </c>
      <c r="P177" s="497">
        <f>IF(AND(P$151&gt;='HIPOTESIS '!$E97,P$151&lt;='HIPOTESIS '!$F97),'HIPOTESIS '!$J97*'HIPOTESIS '!$D97*(1+'HIPOTESIS '!$N$90)/12,0)</f>
        <v>0</v>
      </c>
      <c r="Q177" s="719">
        <f>IF(AND(Q$151&gt;='HIPOTESIS '!$E97,Q$151&lt;='HIPOTESIS '!$F97),'HIPOTESIS '!$J97*'HIPOTESIS '!$D97*(1+'HIPOTESIS '!$N$90)/12,0)</f>
        <v>0</v>
      </c>
      <c r="R177" s="719">
        <f>IF(AND(R$151&gt;='HIPOTESIS '!$E97,R$151&lt;='HIPOTESIS '!$F97),'HIPOTESIS '!$J97*'HIPOTESIS '!$D97*(1+'HIPOTESIS '!$N$90)/12,0)</f>
        <v>0</v>
      </c>
      <c r="S177" s="719">
        <f>IF(AND(S$151&gt;='HIPOTESIS '!$E97,S$151&lt;='HIPOTESIS '!$F97),'HIPOTESIS '!$J97*'HIPOTESIS '!$D97*(1+'HIPOTESIS '!$N$90)/12,0)</f>
        <v>0</v>
      </c>
      <c r="T177" s="719">
        <f>IF(AND(T$151&gt;='HIPOTESIS '!$E97,T$151&lt;='HIPOTESIS '!$F97),'HIPOTESIS '!$J97*'HIPOTESIS '!$D97*(1+'HIPOTESIS '!$N$90)/12,0)</f>
        <v>0</v>
      </c>
      <c r="U177" s="719">
        <f>IF(AND(U$151&gt;='HIPOTESIS '!$E97,U$151&lt;='HIPOTESIS '!$F97),'HIPOTESIS '!$J97*'HIPOTESIS '!$D97*(1+'HIPOTESIS '!$N$90)/12,0)</f>
        <v>0</v>
      </c>
      <c r="V177" s="719">
        <f>IF(AND(V$151&gt;='HIPOTESIS '!$E97,V$151&lt;='HIPOTESIS '!$F97),'HIPOTESIS '!$J97*'HIPOTESIS '!$D97*(1+'HIPOTESIS '!$N$90)/12,0)</f>
        <v>0</v>
      </c>
      <c r="W177" s="719">
        <f>IF(AND(W$151&gt;='HIPOTESIS '!$E97,W$151&lt;='HIPOTESIS '!$F97),'HIPOTESIS '!$J97*'HIPOTESIS '!$D97*(1+'HIPOTESIS '!$N$90)/12,0)</f>
        <v>0</v>
      </c>
      <c r="X177" s="719">
        <f>IF(AND(X$151&gt;='HIPOTESIS '!$E97,X$151&lt;='HIPOTESIS '!$F97),'HIPOTESIS '!$J97*'HIPOTESIS '!$D97*(1+'HIPOTESIS '!$N$90)/12,0)</f>
        <v>0</v>
      </c>
      <c r="Y177" s="719">
        <f>IF(AND(Y$151&gt;='HIPOTESIS '!$E97,Y$151&lt;='HIPOTESIS '!$F97),'HIPOTESIS '!$J97*'HIPOTESIS '!$D97*(1+'HIPOTESIS '!$N$90)/12,0)</f>
        <v>0</v>
      </c>
      <c r="Z177" s="719">
        <f>IF(AND(Z$151&gt;='HIPOTESIS '!$E97,Z$151&lt;='HIPOTESIS '!$F97),'HIPOTESIS '!$J97*'HIPOTESIS '!$D97*(1+'HIPOTESIS '!$N$90)/12,0)</f>
        <v>0</v>
      </c>
      <c r="AA177" s="719">
        <f>IF(AND(AA$151&gt;='HIPOTESIS '!$E97,AA$151&lt;='HIPOTESIS '!$F97),'HIPOTESIS '!$J97*'HIPOTESIS '!$D97*(1+'HIPOTESIS '!$N$90)/12,0)</f>
        <v>0</v>
      </c>
      <c r="AB177" s="719">
        <f>IF(AND(AB$151&gt;='HIPOTESIS '!$E97,AB$151&lt;='HIPOTESIS '!$F97),'HIPOTESIS '!$J97*'HIPOTESIS '!$D97*(1+'HIPOTESIS '!$N$90)*(1+'HIPOTESIS '!$N$95)/12,0)</f>
        <v>0</v>
      </c>
      <c r="AC177" s="719">
        <f>IF(AND(AC$151&gt;='HIPOTESIS '!$E97,AC$151&lt;='HIPOTESIS '!$F97),'HIPOTESIS '!$J97*'HIPOTESIS '!$D97*(1+'HIPOTESIS '!$N$90)*(1+'HIPOTESIS '!$N$95)/12,0)</f>
        <v>0</v>
      </c>
      <c r="AD177" s="719">
        <f>IF(AND(AD$151&gt;='HIPOTESIS '!$E97,AD$151&lt;='HIPOTESIS '!$F97),'HIPOTESIS '!$J97*'HIPOTESIS '!$D97*(1+'HIPOTESIS '!$N$90)*(1+'HIPOTESIS '!$N$95)/12,0)</f>
        <v>0</v>
      </c>
      <c r="AE177" s="719">
        <f>IF(AND(AE$151&gt;='HIPOTESIS '!$E97,AE$151&lt;='HIPOTESIS '!$F97),'HIPOTESIS '!$J97*'HIPOTESIS '!$D97*(1+'HIPOTESIS '!$N$90)*(1+'HIPOTESIS '!$N$95)/12,0)</f>
        <v>0</v>
      </c>
      <c r="AF177" s="719">
        <f>IF(AND(AF$151&gt;='HIPOTESIS '!$E97,AF$151&lt;='HIPOTESIS '!$F97),'HIPOTESIS '!$J97*'HIPOTESIS '!$D97*(1+'HIPOTESIS '!$N$90)*(1+'HIPOTESIS '!$N$95)/12,0)</f>
        <v>0</v>
      </c>
      <c r="AG177" s="719">
        <f>IF(AND(AG$151&gt;='HIPOTESIS '!$E97,AG$151&lt;='HIPOTESIS '!$F97),'HIPOTESIS '!$J97*'HIPOTESIS '!$D97*(1+'HIPOTESIS '!$N$90)*(1+'HIPOTESIS '!$N$95)/12,0)</f>
        <v>0</v>
      </c>
      <c r="AH177" s="719">
        <f>IF(AND(AH$151&gt;='HIPOTESIS '!$E97,AH$151&lt;='HIPOTESIS '!$F97),'HIPOTESIS '!$J97*'HIPOTESIS '!$D97*(1+'HIPOTESIS '!$N$90)*(1+'HIPOTESIS '!$N$95)/12,0)</f>
        <v>0</v>
      </c>
      <c r="AI177" s="719">
        <f>IF(AND(AI$151&gt;='HIPOTESIS '!$E97,AI$151&lt;='HIPOTESIS '!$F97),'HIPOTESIS '!$J97*'HIPOTESIS '!$D97*(1+'HIPOTESIS '!$N$90)*(1+'HIPOTESIS '!$N$95)/12,0)</f>
        <v>0</v>
      </c>
      <c r="AJ177" s="719">
        <f>IF(AND(AJ$151&gt;='HIPOTESIS '!$E97,AJ$151&lt;='HIPOTESIS '!$F97),'HIPOTESIS '!$J97*'HIPOTESIS '!$D97*(1+'HIPOTESIS '!$N$90)*(1+'HIPOTESIS '!$N$95)/12,0)</f>
        <v>0</v>
      </c>
      <c r="AK177" s="719">
        <f>IF(AND(AK$151&gt;='HIPOTESIS '!$E97,AK$151&lt;='HIPOTESIS '!$F97),'HIPOTESIS '!$J97*'HIPOTESIS '!$D97*(1+'HIPOTESIS '!$N$90)*(1+'HIPOTESIS '!$N$95)/12,0)</f>
        <v>0</v>
      </c>
      <c r="AL177" s="719">
        <f>IF(AND(AL$151&gt;='HIPOTESIS '!$E97,AL$151&lt;='HIPOTESIS '!$F97),'HIPOTESIS '!$J97*'HIPOTESIS '!$D97*(1+'HIPOTESIS '!$N$90)*(1+'HIPOTESIS '!$N$95)/12,0)</f>
        <v>0</v>
      </c>
      <c r="AM177" s="719">
        <f>IF(AND(AM$151&gt;='HIPOTESIS '!$E97,AM$151&lt;='HIPOTESIS '!$F97),'HIPOTESIS '!$J97*'HIPOTESIS '!$D97*(1+'HIPOTESIS '!$N$90)*(1+'HIPOTESIS '!$N$95)/12,0)</f>
        <v>0</v>
      </c>
      <c r="AN177" s="719">
        <f>IF(AND(AN$151&gt;='HIPOTESIS '!$E97,AN$151&lt;='HIPOTESIS '!$F97),'HIPOTESIS '!$J97*'HIPOTESIS '!$D97*(1+'HIPOTESIS '!$N$90)*(1+'HIPOTESIS '!$N$95)*(1+'HIPOTESIS '!$N$100)/12,0)</f>
        <v>0</v>
      </c>
      <c r="AO177" s="719">
        <f>IF(AND(AO$151&gt;='HIPOTESIS '!$E97,AO$151&lt;='HIPOTESIS '!$F97),'HIPOTESIS '!$J97*'HIPOTESIS '!$D97*(1+'HIPOTESIS '!$N$90)*(1+'HIPOTESIS '!$N$95)*(1+'HIPOTESIS '!$N$100)/12,0)</f>
        <v>0</v>
      </c>
      <c r="AP177" s="719">
        <f>IF(AND(AP$151&gt;='HIPOTESIS '!$E97,AP$151&lt;='HIPOTESIS '!$F97),'HIPOTESIS '!$J97*'HIPOTESIS '!$D97*(1+'HIPOTESIS '!$N$90)*(1+'HIPOTESIS '!$N$95)*(1+'HIPOTESIS '!$N$100)/12,0)</f>
        <v>0</v>
      </c>
      <c r="AQ177" s="719">
        <f>IF(AND(AQ$151&gt;='HIPOTESIS '!$E97,AQ$151&lt;='HIPOTESIS '!$F97),'HIPOTESIS '!$J97*'HIPOTESIS '!$D97*(1+'HIPOTESIS '!$N$90)*(1+'HIPOTESIS '!$N$95)*(1+'HIPOTESIS '!$N$100)/12,0)</f>
        <v>0</v>
      </c>
      <c r="AR177" s="719">
        <f>IF(AND(AR$151&gt;='HIPOTESIS '!$E97,AR$151&lt;='HIPOTESIS '!$F97),'HIPOTESIS '!$J97*'HIPOTESIS '!$D97*(1+'HIPOTESIS '!$N$90)*(1+'HIPOTESIS '!$N$95)*(1+'HIPOTESIS '!$N$100)/12,0)</f>
        <v>0</v>
      </c>
      <c r="AS177" s="719">
        <f>IF(AND(AS$151&gt;='HIPOTESIS '!$E97,AS$151&lt;='HIPOTESIS '!$F97),'HIPOTESIS '!$J97*'HIPOTESIS '!$D97*(1+'HIPOTESIS '!$N$90)*(1+'HIPOTESIS '!$N$95)*(1+'HIPOTESIS '!$N$100)/12,0)</f>
        <v>0</v>
      </c>
      <c r="AT177" s="719">
        <f>IF(AND(AT$151&gt;='HIPOTESIS '!$E97,AT$151&lt;='HIPOTESIS '!$F97),'HIPOTESIS '!$J97*'HIPOTESIS '!$D97*(1+'HIPOTESIS '!$N$90)*(1+'HIPOTESIS '!$N$95)*(1+'HIPOTESIS '!$N$100)/12,0)</f>
        <v>0</v>
      </c>
      <c r="AU177" s="719">
        <f>IF(AND(AU$151&gt;='HIPOTESIS '!$E97,AU$151&lt;='HIPOTESIS '!$F97),'HIPOTESIS '!$J97*'HIPOTESIS '!$D97*(1+'HIPOTESIS '!$N$90)*(1+'HIPOTESIS '!$N$95)*(1+'HIPOTESIS '!$N$100)/12,0)</f>
        <v>0</v>
      </c>
      <c r="AV177" s="719">
        <f>IF(AND(AV$151&gt;='HIPOTESIS '!$E97,AV$151&lt;='HIPOTESIS '!$F97),'HIPOTESIS '!$J97*'HIPOTESIS '!$D97*(1+'HIPOTESIS '!$N$90)*(1+'HIPOTESIS '!$N$95)*(1+'HIPOTESIS '!$N$100)/12,0)</f>
        <v>0</v>
      </c>
      <c r="AW177" s="719">
        <f>IF(AND(AW$151&gt;='HIPOTESIS '!$E97,AW$151&lt;='HIPOTESIS '!$F97),'HIPOTESIS '!$J97*'HIPOTESIS '!$D97*(1+'HIPOTESIS '!$N$90)*(1+'HIPOTESIS '!$N$95)*(1+'HIPOTESIS '!$N$100)/12,0)</f>
        <v>0</v>
      </c>
      <c r="AX177" s="719">
        <f>IF(AND(AX$151&gt;='HIPOTESIS '!$E97,AX$151&lt;='HIPOTESIS '!$F97),'HIPOTESIS '!$J97*'HIPOTESIS '!$D97*(1+'HIPOTESIS '!$N$90)*(1+'HIPOTESIS '!$N$95)*(1+'HIPOTESIS '!$N$100)/12,0)</f>
        <v>0</v>
      </c>
      <c r="AY177" s="719">
        <f>IF(AND(AY$151&gt;='HIPOTESIS '!$E97,AY$151&lt;='HIPOTESIS '!$F97),'HIPOTESIS '!$J97*'HIPOTESIS '!$D97*(1+'HIPOTESIS '!$N$90)*(1+'HIPOTESIS '!$N$95)*(1+'HIPOTESIS '!$N$100)/12,0)</f>
        <v>0</v>
      </c>
      <c r="AZ177" s="719">
        <f>IF(AND(AZ$151&gt;='HIPOTESIS '!$E97,AZ$151&lt;='HIPOTESIS '!$F97),'HIPOTESIS '!$J97*'HIPOTESIS '!$D97*(1+'HIPOTESIS '!$N$90)*(1+'HIPOTESIS '!$N$95)*(1+'HIPOTESIS '!$N$100)^2/12,0)</f>
        <v>0</v>
      </c>
      <c r="BA177" s="719">
        <f>IF(AND(BA$151&gt;='HIPOTESIS '!$E97,BA$151&lt;='HIPOTESIS '!$F97),'HIPOTESIS '!$J97*'HIPOTESIS '!$D97*(1+'HIPOTESIS '!$N$90)*(1+'HIPOTESIS '!$N$95)*(1+'HIPOTESIS '!$N$100)^2/12,0)</f>
        <v>0</v>
      </c>
      <c r="BB177" s="719">
        <f>IF(AND(BB$151&gt;='HIPOTESIS '!$E97,BB$151&lt;='HIPOTESIS '!$F97),'HIPOTESIS '!$J97*'HIPOTESIS '!$D97*(1+'HIPOTESIS '!$N$90)*(1+'HIPOTESIS '!$N$95)*(1+'HIPOTESIS '!$N$100)^2/12,0)</f>
        <v>0</v>
      </c>
      <c r="BC177" s="719">
        <f>IF(AND(BC$151&gt;='HIPOTESIS '!$E97,BC$151&lt;='HIPOTESIS '!$F97),'HIPOTESIS '!$J97*'HIPOTESIS '!$D97*(1+'HIPOTESIS '!$N$90)*(1+'HIPOTESIS '!$N$95)*(1+'HIPOTESIS '!$N$100)^2/12,0)</f>
        <v>0</v>
      </c>
      <c r="BD177" s="719">
        <f>IF(AND(BD$151&gt;='HIPOTESIS '!$E97,BD$151&lt;='HIPOTESIS '!$F97),'HIPOTESIS '!$J97*'HIPOTESIS '!$D97*(1+'HIPOTESIS '!$N$90)*(1+'HIPOTESIS '!$N$95)*(1+'HIPOTESIS '!$N$100)^2/12,0)</f>
        <v>0</v>
      </c>
      <c r="BE177" s="719">
        <f>IF(AND(BE$151&gt;='HIPOTESIS '!$E97,BE$151&lt;='HIPOTESIS '!$F97),'HIPOTESIS '!$J97*'HIPOTESIS '!$D97*(1+'HIPOTESIS '!$N$90)*(1+'HIPOTESIS '!$N$95)*(1+'HIPOTESIS '!$N$100)^2/12,0)</f>
        <v>0</v>
      </c>
      <c r="BF177" s="719">
        <f>IF(AND(BF$151&gt;='HIPOTESIS '!$E97,BF$151&lt;='HIPOTESIS '!$F97),'HIPOTESIS '!$J97*'HIPOTESIS '!$D97*(1+'HIPOTESIS '!$N$90)*(1+'HIPOTESIS '!$N$95)*(1+'HIPOTESIS '!$N$100)^2/12,0)</f>
        <v>0</v>
      </c>
      <c r="BG177" s="719">
        <f>IF(AND(BG$151&gt;='HIPOTESIS '!$E97,BG$151&lt;='HIPOTESIS '!$F97),'HIPOTESIS '!$J97*'HIPOTESIS '!$D97*(1+'HIPOTESIS '!$N$90)*(1+'HIPOTESIS '!$N$95)*(1+'HIPOTESIS '!$N$100)^2/12,0)</f>
        <v>0</v>
      </c>
      <c r="BH177" s="719">
        <f>IF(AND(BH$151&gt;='HIPOTESIS '!$E97,BH$151&lt;='HIPOTESIS '!$F97),'HIPOTESIS '!$J97*'HIPOTESIS '!$D97*(1+'HIPOTESIS '!$N$90)*(1+'HIPOTESIS '!$N$95)*(1+'HIPOTESIS '!$N$100)^2/12,0)</f>
        <v>0</v>
      </c>
      <c r="BI177" s="719">
        <f>IF(AND(BI$151&gt;='HIPOTESIS '!$E97,BI$151&lt;='HIPOTESIS '!$F97),'HIPOTESIS '!$J97*'HIPOTESIS '!$D97*(1+'HIPOTESIS '!$N$90)*(1+'HIPOTESIS '!$N$95)*(1+'HIPOTESIS '!$N$100)^2/12,0)</f>
        <v>0</v>
      </c>
      <c r="BJ177" s="719">
        <f>IF(AND(BJ$151&gt;='HIPOTESIS '!$E97,BJ$151&lt;='HIPOTESIS '!$F97),'HIPOTESIS '!$J97*'HIPOTESIS '!$D97*(1+'HIPOTESIS '!$N$90)*(1+'HIPOTESIS '!$N$95)*(1+'HIPOTESIS '!$N$100)^2/12,0)</f>
        <v>0</v>
      </c>
      <c r="BK177" s="724">
        <f>IF(AND(BK$151&gt;='HIPOTESIS '!$E97,BK$151&lt;='HIPOTESIS '!$F97),'HIPOTESIS '!$J97*'HIPOTESIS '!$D97*(1+'HIPOTESIS '!$N$90)*(1+'HIPOTESIS '!$N$95)*(1+'HIPOTESIS '!$N$100)^2/12,0)</f>
        <v>0</v>
      </c>
      <c r="BL177" s="138"/>
      <c r="BM177" s="138"/>
      <c r="BN177" s="138"/>
      <c r="BO177" s="138"/>
      <c r="BP177" s="138"/>
      <c r="BQ177" s="138"/>
      <c r="BR177" s="138"/>
      <c r="BS177" s="138"/>
      <c r="BT177" s="138"/>
      <c r="BU177" s="138"/>
      <c r="BV177" s="138"/>
      <c r="BW177" s="138"/>
      <c r="BX177" s="138"/>
      <c r="BY177" s="138"/>
      <c r="BZ177" s="138"/>
      <c r="CA177" s="138"/>
      <c r="CB177" s="138"/>
      <c r="CC177" s="138"/>
      <c r="CD177" s="138"/>
      <c r="CE177" s="138"/>
      <c r="CF177" s="138"/>
      <c r="CG177" s="138"/>
      <c r="CH177" s="138"/>
      <c r="CI177" s="138"/>
      <c r="CJ177" s="138"/>
      <c r="CK177" s="138"/>
      <c r="CL177" s="138"/>
      <c r="CM177" s="138"/>
      <c r="CN177" s="138"/>
      <c r="CO177" s="138"/>
      <c r="CP177" s="138"/>
      <c r="CQ177" s="138"/>
      <c r="CR177" s="138"/>
      <c r="CS177" s="138"/>
    </row>
    <row r="178" spans="1:97" s="2" customFormat="1" ht="17.100000000000001" customHeight="1" x14ac:dyDescent="0.25">
      <c r="A178" s="138"/>
      <c r="B178" s="536" t="s">
        <v>411</v>
      </c>
      <c r="C178" s="722">
        <f>IF(AND(C$151&gt;='HIPOTESIS '!$E98,C$151&lt;='HIPOTESIS '!$F98),'HIPOTESIS '!$J98*'HIPOTESIS '!$D98/12,0)</f>
        <v>0</v>
      </c>
      <c r="D178" s="497">
        <f>IF(AND(D$151&gt;='HIPOTESIS '!$E98,D$151&lt;='HIPOTESIS '!$F98),'HIPOTESIS '!$J98*'HIPOTESIS '!$D98/12,0)</f>
        <v>0</v>
      </c>
      <c r="E178" s="497">
        <f>IF(AND(E$151&gt;='HIPOTESIS '!$E98,E$151&lt;='HIPOTESIS '!$F98),'HIPOTESIS '!$J98*'HIPOTESIS '!$D98/12,0)</f>
        <v>0</v>
      </c>
      <c r="F178" s="497">
        <f>IF(AND(F$151&gt;='HIPOTESIS '!$E98,F$151&lt;='HIPOTESIS '!$F98),'HIPOTESIS '!$J98*'HIPOTESIS '!$D98/12,0)</f>
        <v>0</v>
      </c>
      <c r="G178" s="497">
        <f>IF(AND(G$151&gt;='HIPOTESIS '!$E98,G$151&lt;='HIPOTESIS '!$F98),'HIPOTESIS '!$J98*'HIPOTESIS '!$D98/12,0)</f>
        <v>0</v>
      </c>
      <c r="H178" s="497">
        <f>IF(AND(H$151&gt;='HIPOTESIS '!$E98,H$151&lt;='HIPOTESIS '!$F98),'HIPOTESIS '!$J98*'HIPOTESIS '!$D98/12,0)</f>
        <v>0</v>
      </c>
      <c r="I178" s="497">
        <f>IF(AND(I$151&gt;='HIPOTESIS '!$E98,I$151&lt;='HIPOTESIS '!$F98),'HIPOTESIS '!$J98*'HIPOTESIS '!$D98/12,0)</f>
        <v>0</v>
      </c>
      <c r="J178" s="497">
        <f>IF(AND(J$151&gt;='HIPOTESIS '!$E98,J$151&lt;='HIPOTESIS '!$F98),'HIPOTESIS '!$J98*'HIPOTESIS '!$D98/12,0)</f>
        <v>0</v>
      </c>
      <c r="K178" s="497">
        <f>IF(AND(K$151&gt;='HIPOTESIS '!$E98,K$151&lt;='HIPOTESIS '!$F98),'HIPOTESIS '!$J98*'HIPOTESIS '!$D98/12,0)</f>
        <v>0</v>
      </c>
      <c r="L178" s="497">
        <f>IF(AND(L$151&gt;='HIPOTESIS '!$E98,L$151&lt;='HIPOTESIS '!$F98),'HIPOTESIS '!$J98*'HIPOTESIS '!$D98/12,0)</f>
        <v>0</v>
      </c>
      <c r="M178" s="497">
        <f>IF(AND(M$151&gt;='HIPOTESIS '!$E98,M$151&lt;='HIPOTESIS '!$F98),'HIPOTESIS '!$J98*'HIPOTESIS '!$D98/12,0)</f>
        <v>0</v>
      </c>
      <c r="N178" s="497">
        <f>IF(AND(N$151&gt;='HIPOTESIS '!$E98,N$151&lt;='HIPOTESIS '!$F98),'HIPOTESIS '!$J98*'HIPOTESIS '!$D98/12,0)</f>
        <v>0</v>
      </c>
      <c r="O178" s="723">
        <f>IF(AND(O$151&gt;='HIPOTESIS '!$E98,O$151&lt;='HIPOTESIS '!$F98),'HIPOTESIS '!$J98*'HIPOTESIS '!$D98/12,0)</f>
        <v>0</v>
      </c>
      <c r="P178" s="497">
        <f>IF(AND(P$151&gt;='HIPOTESIS '!$E98,P$151&lt;='HIPOTESIS '!$F98),'HIPOTESIS '!$J98*'HIPOTESIS '!$D98*(1+'HIPOTESIS '!$N$90)/12,0)</f>
        <v>0</v>
      </c>
      <c r="Q178" s="719">
        <f>IF(AND(Q$151&gt;='HIPOTESIS '!$E98,Q$151&lt;='HIPOTESIS '!$F98),'HIPOTESIS '!$J98*'HIPOTESIS '!$D98*(1+'HIPOTESIS '!$N$90)/12,0)</f>
        <v>0</v>
      </c>
      <c r="R178" s="719">
        <f>IF(AND(R$151&gt;='HIPOTESIS '!$E98,R$151&lt;='HIPOTESIS '!$F98),'HIPOTESIS '!$J98*'HIPOTESIS '!$D98*(1+'HIPOTESIS '!$N$90)/12,0)</f>
        <v>0</v>
      </c>
      <c r="S178" s="719">
        <f>IF(AND(S$151&gt;='HIPOTESIS '!$E98,S$151&lt;='HIPOTESIS '!$F98),'HIPOTESIS '!$J98*'HIPOTESIS '!$D98*(1+'HIPOTESIS '!$N$90)/12,0)</f>
        <v>0</v>
      </c>
      <c r="T178" s="719">
        <f>IF(AND(T$151&gt;='HIPOTESIS '!$E98,T$151&lt;='HIPOTESIS '!$F98),'HIPOTESIS '!$J98*'HIPOTESIS '!$D98*(1+'HIPOTESIS '!$N$90)/12,0)</f>
        <v>0</v>
      </c>
      <c r="U178" s="719">
        <f>IF(AND(U$151&gt;='HIPOTESIS '!$E98,U$151&lt;='HIPOTESIS '!$F98),'HIPOTESIS '!$J98*'HIPOTESIS '!$D98*(1+'HIPOTESIS '!$N$90)/12,0)</f>
        <v>0</v>
      </c>
      <c r="V178" s="719">
        <f>IF(AND(V$151&gt;='HIPOTESIS '!$E98,V$151&lt;='HIPOTESIS '!$F98),'HIPOTESIS '!$J98*'HIPOTESIS '!$D98*(1+'HIPOTESIS '!$N$90)/12,0)</f>
        <v>0</v>
      </c>
      <c r="W178" s="719">
        <f>IF(AND(W$151&gt;='HIPOTESIS '!$E98,W$151&lt;='HIPOTESIS '!$F98),'HIPOTESIS '!$J98*'HIPOTESIS '!$D98*(1+'HIPOTESIS '!$N$90)/12,0)</f>
        <v>0</v>
      </c>
      <c r="X178" s="719">
        <f>IF(AND(X$151&gt;='HIPOTESIS '!$E98,X$151&lt;='HIPOTESIS '!$F98),'HIPOTESIS '!$J98*'HIPOTESIS '!$D98*(1+'HIPOTESIS '!$N$90)/12,0)</f>
        <v>0</v>
      </c>
      <c r="Y178" s="719">
        <f>IF(AND(Y$151&gt;='HIPOTESIS '!$E98,Y$151&lt;='HIPOTESIS '!$F98),'HIPOTESIS '!$J98*'HIPOTESIS '!$D98*(1+'HIPOTESIS '!$N$90)/12,0)</f>
        <v>0</v>
      </c>
      <c r="Z178" s="719">
        <f>IF(AND(Z$151&gt;='HIPOTESIS '!$E98,Z$151&lt;='HIPOTESIS '!$F98),'HIPOTESIS '!$J98*'HIPOTESIS '!$D98*(1+'HIPOTESIS '!$N$90)/12,0)</f>
        <v>0</v>
      </c>
      <c r="AA178" s="719">
        <f>IF(AND(AA$151&gt;='HIPOTESIS '!$E98,AA$151&lt;='HIPOTESIS '!$F98),'HIPOTESIS '!$J98*'HIPOTESIS '!$D98*(1+'HIPOTESIS '!$N$90)/12,0)</f>
        <v>0</v>
      </c>
      <c r="AB178" s="719">
        <f>IF(AND(AB$151&gt;='HIPOTESIS '!$E98,AB$151&lt;='HIPOTESIS '!$F98),'HIPOTESIS '!$J98*'HIPOTESIS '!$D98*(1+'HIPOTESIS '!$N$90)*(1+'HIPOTESIS '!$N$95)/12,0)</f>
        <v>0</v>
      </c>
      <c r="AC178" s="719">
        <f>IF(AND(AC$151&gt;='HIPOTESIS '!$E98,AC$151&lt;='HIPOTESIS '!$F98),'HIPOTESIS '!$J98*'HIPOTESIS '!$D98*(1+'HIPOTESIS '!$N$90)*(1+'HIPOTESIS '!$N$95)/12,0)</f>
        <v>0</v>
      </c>
      <c r="AD178" s="719">
        <f>IF(AND(AD$151&gt;='HIPOTESIS '!$E98,AD$151&lt;='HIPOTESIS '!$F98),'HIPOTESIS '!$J98*'HIPOTESIS '!$D98*(1+'HIPOTESIS '!$N$90)*(1+'HIPOTESIS '!$N$95)/12,0)</f>
        <v>0</v>
      </c>
      <c r="AE178" s="719">
        <f>IF(AND(AE$151&gt;='HIPOTESIS '!$E98,AE$151&lt;='HIPOTESIS '!$F98),'HIPOTESIS '!$J98*'HIPOTESIS '!$D98*(1+'HIPOTESIS '!$N$90)*(1+'HIPOTESIS '!$N$95)/12,0)</f>
        <v>0</v>
      </c>
      <c r="AF178" s="719">
        <f>IF(AND(AF$151&gt;='HIPOTESIS '!$E98,AF$151&lt;='HIPOTESIS '!$F98),'HIPOTESIS '!$J98*'HIPOTESIS '!$D98*(1+'HIPOTESIS '!$N$90)*(1+'HIPOTESIS '!$N$95)/12,0)</f>
        <v>0</v>
      </c>
      <c r="AG178" s="719">
        <f>IF(AND(AG$151&gt;='HIPOTESIS '!$E98,AG$151&lt;='HIPOTESIS '!$F98),'HIPOTESIS '!$J98*'HIPOTESIS '!$D98*(1+'HIPOTESIS '!$N$90)*(1+'HIPOTESIS '!$N$95)/12,0)</f>
        <v>0</v>
      </c>
      <c r="AH178" s="719">
        <f>IF(AND(AH$151&gt;='HIPOTESIS '!$E98,AH$151&lt;='HIPOTESIS '!$F98),'HIPOTESIS '!$J98*'HIPOTESIS '!$D98*(1+'HIPOTESIS '!$N$90)*(1+'HIPOTESIS '!$N$95)/12,0)</f>
        <v>0</v>
      </c>
      <c r="AI178" s="719">
        <f>IF(AND(AI$151&gt;='HIPOTESIS '!$E98,AI$151&lt;='HIPOTESIS '!$F98),'HIPOTESIS '!$J98*'HIPOTESIS '!$D98*(1+'HIPOTESIS '!$N$90)*(1+'HIPOTESIS '!$N$95)/12,0)</f>
        <v>0</v>
      </c>
      <c r="AJ178" s="719">
        <f>IF(AND(AJ$151&gt;='HIPOTESIS '!$E98,AJ$151&lt;='HIPOTESIS '!$F98),'HIPOTESIS '!$J98*'HIPOTESIS '!$D98*(1+'HIPOTESIS '!$N$90)*(1+'HIPOTESIS '!$N$95)/12,0)</f>
        <v>0</v>
      </c>
      <c r="AK178" s="719">
        <f>IF(AND(AK$151&gt;='HIPOTESIS '!$E98,AK$151&lt;='HIPOTESIS '!$F98),'HIPOTESIS '!$J98*'HIPOTESIS '!$D98*(1+'HIPOTESIS '!$N$90)*(1+'HIPOTESIS '!$N$95)/12,0)</f>
        <v>0</v>
      </c>
      <c r="AL178" s="719">
        <f>IF(AND(AL$151&gt;='HIPOTESIS '!$E98,AL$151&lt;='HIPOTESIS '!$F98),'HIPOTESIS '!$J98*'HIPOTESIS '!$D98*(1+'HIPOTESIS '!$N$90)*(1+'HIPOTESIS '!$N$95)/12,0)</f>
        <v>0</v>
      </c>
      <c r="AM178" s="719">
        <f>IF(AND(AM$151&gt;='HIPOTESIS '!$E98,AM$151&lt;='HIPOTESIS '!$F98),'HIPOTESIS '!$J98*'HIPOTESIS '!$D98*(1+'HIPOTESIS '!$N$90)*(1+'HIPOTESIS '!$N$95)/12,0)</f>
        <v>0</v>
      </c>
      <c r="AN178" s="719">
        <f>IF(AND(AN$151&gt;='HIPOTESIS '!$E98,AN$151&lt;='HIPOTESIS '!$F98),'HIPOTESIS '!$J98*'HIPOTESIS '!$D98*(1+'HIPOTESIS '!$N$90)*(1+'HIPOTESIS '!$N$95)*(1+'HIPOTESIS '!$N$100)/12,0)</f>
        <v>0</v>
      </c>
      <c r="AO178" s="719">
        <f>IF(AND(AO$151&gt;='HIPOTESIS '!$E98,AO$151&lt;='HIPOTESIS '!$F98),'HIPOTESIS '!$J98*'HIPOTESIS '!$D98*(1+'HIPOTESIS '!$N$90)*(1+'HIPOTESIS '!$N$95)*(1+'HIPOTESIS '!$N$100)/12,0)</f>
        <v>0</v>
      </c>
      <c r="AP178" s="719">
        <f>IF(AND(AP$151&gt;='HIPOTESIS '!$E98,AP$151&lt;='HIPOTESIS '!$F98),'HIPOTESIS '!$J98*'HIPOTESIS '!$D98*(1+'HIPOTESIS '!$N$90)*(1+'HIPOTESIS '!$N$95)*(1+'HIPOTESIS '!$N$100)/12,0)</f>
        <v>0</v>
      </c>
      <c r="AQ178" s="719">
        <f>IF(AND(AQ$151&gt;='HIPOTESIS '!$E98,AQ$151&lt;='HIPOTESIS '!$F98),'HIPOTESIS '!$J98*'HIPOTESIS '!$D98*(1+'HIPOTESIS '!$N$90)*(1+'HIPOTESIS '!$N$95)*(1+'HIPOTESIS '!$N$100)/12,0)</f>
        <v>0</v>
      </c>
      <c r="AR178" s="719">
        <f>IF(AND(AR$151&gt;='HIPOTESIS '!$E98,AR$151&lt;='HIPOTESIS '!$F98),'HIPOTESIS '!$J98*'HIPOTESIS '!$D98*(1+'HIPOTESIS '!$N$90)*(1+'HIPOTESIS '!$N$95)*(1+'HIPOTESIS '!$N$100)/12,0)</f>
        <v>0</v>
      </c>
      <c r="AS178" s="719">
        <f>IF(AND(AS$151&gt;='HIPOTESIS '!$E98,AS$151&lt;='HIPOTESIS '!$F98),'HIPOTESIS '!$J98*'HIPOTESIS '!$D98*(1+'HIPOTESIS '!$N$90)*(1+'HIPOTESIS '!$N$95)*(1+'HIPOTESIS '!$N$100)/12,0)</f>
        <v>0</v>
      </c>
      <c r="AT178" s="719">
        <f>IF(AND(AT$151&gt;='HIPOTESIS '!$E98,AT$151&lt;='HIPOTESIS '!$F98),'HIPOTESIS '!$J98*'HIPOTESIS '!$D98*(1+'HIPOTESIS '!$N$90)*(1+'HIPOTESIS '!$N$95)*(1+'HIPOTESIS '!$N$100)/12,0)</f>
        <v>0</v>
      </c>
      <c r="AU178" s="719">
        <f>IF(AND(AU$151&gt;='HIPOTESIS '!$E98,AU$151&lt;='HIPOTESIS '!$F98),'HIPOTESIS '!$J98*'HIPOTESIS '!$D98*(1+'HIPOTESIS '!$N$90)*(1+'HIPOTESIS '!$N$95)*(1+'HIPOTESIS '!$N$100)/12,0)</f>
        <v>0</v>
      </c>
      <c r="AV178" s="719">
        <f>IF(AND(AV$151&gt;='HIPOTESIS '!$E98,AV$151&lt;='HIPOTESIS '!$F98),'HIPOTESIS '!$J98*'HIPOTESIS '!$D98*(1+'HIPOTESIS '!$N$90)*(1+'HIPOTESIS '!$N$95)*(1+'HIPOTESIS '!$N$100)/12,0)</f>
        <v>0</v>
      </c>
      <c r="AW178" s="719">
        <f>IF(AND(AW$151&gt;='HIPOTESIS '!$E98,AW$151&lt;='HIPOTESIS '!$F98),'HIPOTESIS '!$J98*'HIPOTESIS '!$D98*(1+'HIPOTESIS '!$N$90)*(1+'HIPOTESIS '!$N$95)*(1+'HIPOTESIS '!$N$100)/12,0)</f>
        <v>0</v>
      </c>
      <c r="AX178" s="719">
        <f>IF(AND(AX$151&gt;='HIPOTESIS '!$E98,AX$151&lt;='HIPOTESIS '!$F98),'HIPOTESIS '!$J98*'HIPOTESIS '!$D98*(1+'HIPOTESIS '!$N$90)*(1+'HIPOTESIS '!$N$95)*(1+'HIPOTESIS '!$N$100)/12,0)</f>
        <v>0</v>
      </c>
      <c r="AY178" s="719">
        <f>IF(AND(AY$151&gt;='HIPOTESIS '!$E98,AY$151&lt;='HIPOTESIS '!$F98),'HIPOTESIS '!$J98*'HIPOTESIS '!$D98*(1+'HIPOTESIS '!$N$90)*(1+'HIPOTESIS '!$N$95)*(1+'HIPOTESIS '!$N$100)/12,0)</f>
        <v>0</v>
      </c>
      <c r="AZ178" s="719">
        <f>IF(AND(AZ$151&gt;='HIPOTESIS '!$E98,AZ$151&lt;='HIPOTESIS '!$F98),'HIPOTESIS '!$J98*'HIPOTESIS '!$D98*(1+'HIPOTESIS '!$N$90)*(1+'HIPOTESIS '!$N$95)*(1+'HIPOTESIS '!$N$100)^2/12,0)</f>
        <v>0</v>
      </c>
      <c r="BA178" s="719">
        <f>IF(AND(BA$151&gt;='HIPOTESIS '!$E98,BA$151&lt;='HIPOTESIS '!$F98),'HIPOTESIS '!$J98*'HIPOTESIS '!$D98*(1+'HIPOTESIS '!$N$90)*(1+'HIPOTESIS '!$N$95)*(1+'HIPOTESIS '!$N$100)^2/12,0)</f>
        <v>0</v>
      </c>
      <c r="BB178" s="719">
        <f>IF(AND(BB$151&gt;='HIPOTESIS '!$E98,BB$151&lt;='HIPOTESIS '!$F98),'HIPOTESIS '!$J98*'HIPOTESIS '!$D98*(1+'HIPOTESIS '!$N$90)*(1+'HIPOTESIS '!$N$95)*(1+'HIPOTESIS '!$N$100)^2/12,0)</f>
        <v>0</v>
      </c>
      <c r="BC178" s="719">
        <f>IF(AND(BC$151&gt;='HIPOTESIS '!$E98,BC$151&lt;='HIPOTESIS '!$F98),'HIPOTESIS '!$J98*'HIPOTESIS '!$D98*(1+'HIPOTESIS '!$N$90)*(1+'HIPOTESIS '!$N$95)*(1+'HIPOTESIS '!$N$100)^2/12,0)</f>
        <v>0</v>
      </c>
      <c r="BD178" s="719">
        <f>IF(AND(BD$151&gt;='HIPOTESIS '!$E98,BD$151&lt;='HIPOTESIS '!$F98),'HIPOTESIS '!$J98*'HIPOTESIS '!$D98*(1+'HIPOTESIS '!$N$90)*(1+'HIPOTESIS '!$N$95)*(1+'HIPOTESIS '!$N$100)^2/12,0)</f>
        <v>0</v>
      </c>
      <c r="BE178" s="719">
        <f>IF(AND(BE$151&gt;='HIPOTESIS '!$E98,BE$151&lt;='HIPOTESIS '!$F98),'HIPOTESIS '!$J98*'HIPOTESIS '!$D98*(1+'HIPOTESIS '!$N$90)*(1+'HIPOTESIS '!$N$95)*(1+'HIPOTESIS '!$N$100)^2/12,0)</f>
        <v>0</v>
      </c>
      <c r="BF178" s="719">
        <f>IF(AND(BF$151&gt;='HIPOTESIS '!$E98,BF$151&lt;='HIPOTESIS '!$F98),'HIPOTESIS '!$J98*'HIPOTESIS '!$D98*(1+'HIPOTESIS '!$N$90)*(1+'HIPOTESIS '!$N$95)*(1+'HIPOTESIS '!$N$100)^2/12,0)</f>
        <v>0</v>
      </c>
      <c r="BG178" s="719">
        <f>IF(AND(BG$151&gt;='HIPOTESIS '!$E98,BG$151&lt;='HIPOTESIS '!$F98),'HIPOTESIS '!$J98*'HIPOTESIS '!$D98*(1+'HIPOTESIS '!$N$90)*(1+'HIPOTESIS '!$N$95)*(1+'HIPOTESIS '!$N$100)^2/12,0)</f>
        <v>0</v>
      </c>
      <c r="BH178" s="719">
        <f>IF(AND(BH$151&gt;='HIPOTESIS '!$E98,BH$151&lt;='HIPOTESIS '!$F98),'HIPOTESIS '!$J98*'HIPOTESIS '!$D98*(1+'HIPOTESIS '!$N$90)*(1+'HIPOTESIS '!$N$95)*(1+'HIPOTESIS '!$N$100)^2/12,0)</f>
        <v>0</v>
      </c>
      <c r="BI178" s="719">
        <f>IF(AND(BI$151&gt;='HIPOTESIS '!$E98,BI$151&lt;='HIPOTESIS '!$F98),'HIPOTESIS '!$J98*'HIPOTESIS '!$D98*(1+'HIPOTESIS '!$N$90)*(1+'HIPOTESIS '!$N$95)*(1+'HIPOTESIS '!$N$100)^2/12,0)</f>
        <v>0</v>
      </c>
      <c r="BJ178" s="719">
        <f>IF(AND(BJ$151&gt;='HIPOTESIS '!$E98,BJ$151&lt;='HIPOTESIS '!$F98),'HIPOTESIS '!$J98*'HIPOTESIS '!$D98*(1+'HIPOTESIS '!$N$90)*(1+'HIPOTESIS '!$N$95)*(1+'HIPOTESIS '!$N$100)^2/12,0)</f>
        <v>0</v>
      </c>
      <c r="BK178" s="724">
        <f>IF(AND(BK$151&gt;='HIPOTESIS '!$E98,BK$151&lt;='HIPOTESIS '!$F98),'HIPOTESIS '!$J98*'HIPOTESIS '!$D98*(1+'HIPOTESIS '!$N$90)*(1+'HIPOTESIS '!$N$95)*(1+'HIPOTESIS '!$N$100)^2/12,0)</f>
        <v>0</v>
      </c>
      <c r="BL178" s="138"/>
      <c r="BM178" s="138"/>
      <c r="BN178" s="138"/>
      <c r="BO178" s="138"/>
      <c r="BP178" s="138"/>
      <c r="BQ178" s="138"/>
      <c r="BR178" s="138"/>
      <c r="BS178" s="138"/>
      <c r="BT178" s="138"/>
      <c r="BU178" s="138"/>
      <c r="BV178" s="138"/>
      <c r="BW178" s="138"/>
      <c r="BX178" s="138"/>
      <c r="BY178" s="138"/>
      <c r="BZ178" s="138"/>
      <c r="CA178" s="138"/>
      <c r="CB178" s="138"/>
      <c r="CC178" s="138"/>
      <c r="CD178" s="138"/>
      <c r="CE178" s="138"/>
      <c r="CF178" s="138"/>
      <c r="CG178" s="138"/>
      <c r="CH178" s="138"/>
      <c r="CI178" s="138"/>
      <c r="CJ178" s="138"/>
      <c r="CK178" s="138"/>
      <c r="CL178" s="138"/>
      <c r="CM178" s="138"/>
      <c r="CN178" s="138"/>
      <c r="CO178" s="138"/>
      <c r="CP178" s="138"/>
      <c r="CQ178" s="138"/>
      <c r="CR178" s="138"/>
      <c r="CS178" s="138"/>
    </row>
    <row r="179" spans="1:97" s="2" customFormat="1" ht="17.100000000000001" customHeight="1" x14ac:dyDescent="0.25">
      <c r="A179" s="138"/>
      <c r="B179" s="538" t="s">
        <v>412</v>
      </c>
      <c r="C179" s="725">
        <f>IF(AND(C$151&gt;='HIPOTESIS '!$E99,C$151&lt;='HIPOTESIS '!$F99),'HIPOTESIS '!$J99*'HIPOTESIS '!$D99/12,0)</f>
        <v>0</v>
      </c>
      <c r="D179" s="726">
        <f>IF(AND(D$151&gt;='HIPOTESIS '!$E99,D$151&lt;='HIPOTESIS '!$F99),'HIPOTESIS '!$J99*'HIPOTESIS '!$D99/12,0)</f>
        <v>0</v>
      </c>
      <c r="E179" s="726">
        <f>IF(AND(E$151&gt;='HIPOTESIS '!$E99,E$151&lt;='HIPOTESIS '!$F99),'HIPOTESIS '!$J99*'HIPOTESIS '!$D99/12,0)</f>
        <v>0</v>
      </c>
      <c r="F179" s="726">
        <f>IF(AND(F$151&gt;='HIPOTESIS '!$E99,F$151&lt;='HIPOTESIS '!$F99),'HIPOTESIS '!$J99*'HIPOTESIS '!$D99/12,0)</f>
        <v>0</v>
      </c>
      <c r="G179" s="726">
        <f>IF(AND(G$151&gt;='HIPOTESIS '!$E99,G$151&lt;='HIPOTESIS '!$F99),'HIPOTESIS '!$J99*'HIPOTESIS '!$D99/12,0)</f>
        <v>0</v>
      </c>
      <c r="H179" s="726">
        <f>IF(AND(H$151&gt;='HIPOTESIS '!$E99,H$151&lt;='HIPOTESIS '!$F99),'HIPOTESIS '!$J99*'HIPOTESIS '!$D99/12,0)</f>
        <v>0</v>
      </c>
      <c r="I179" s="726">
        <f>IF(AND(I$151&gt;='HIPOTESIS '!$E99,I$151&lt;='HIPOTESIS '!$F99),'HIPOTESIS '!$J99*'HIPOTESIS '!$D99/12,0)</f>
        <v>0</v>
      </c>
      <c r="J179" s="726">
        <f>IF(AND(J$151&gt;='HIPOTESIS '!$E99,J$151&lt;='HIPOTESIS '!$F99),'HIPOTESIS '!$J99*'HIPOTESIS '!$D99/12,0)</f>
        <v>0</v>
      </c>
      <c r="K179" s="726">
        <f>IF(AND(K$151&gt;='HIPOTESIS '!$E99,K$151&lt;='HIPOTESIS '!$F99),'HIPOTESIS '!$J99*'HIPOTESIS '!$D99/12,0)</f>
        <v>0</v>
      </c>
      <c r="L179" s="726">
        <f>IF(AND(L$151&gt;='HIPOTESIS '!$E99,L$151&lt;='HIPOTESIS '!$F99),'HIPOTESIS '!$J99*'HIPOTESIS '!$D99/12,0)</f>
        <v>0</v>
      </c>
      <c r="M179" s="726">
        <f>IF(AND(M$151&gt;='HIPOTESIS '!$E99,M$151&lt;='HIPOTESIS '!$F99),'HIPOTESIS '!$J99*'HIPOTESIS '!$D99/12,0)</f>
        <v>0</v>
      </c>
      <c r="N179" s="726">
        <f>IF(AND(N$151&gt;='HIPOTESIS '!$E99,N$151&lt;='HIPOTESIS '!$F99),'HIPOTESIS '!$J99*'HIPOTESIS '!$D99/12,0)</f>
        <v>0</v>
      </c>
      <c r="O179" s="727">
        <f>IF(AND(O$151&gt;='HIPOTESIS '!$E99,O$151&lt;='HIPOTESIS '!$F99),'HIPOTESIS '!$J99*'HIPOTESIS '!$D99/12,0)</f>
        <v>0</v>
      </c>
      <c r="P179" s="497">
        <f>IF(AND(P$151&gt;='HIPOTESIS '!$E99,P$151&lt;='HIPOTESIS '!$F99),'HIPOTESIS '!$J99*'HIPOTESIS '!$D99*(1+'HIPOTESIS '!$N$90)/12,0)</f>
        <v>0</v>
      </c>
      <c r="Q179" s="719">
        <f>IF(AND(Q$151&gt;='HIPOTESIS '!$E99,Q$151&lt;='HIPOTESIS '!$F99),'HIPOTESIS '!$J99*'HIPOTESIS '!$D99*(1+'HIPOTESIS '!$N$90)/12,0)</f>
        <v>0</v>
      </c>
      <c r="R179" s="719">
        <f>IF(AND(R$151&gt;='HIPOTESIS '!$E99,R$151&lt;='HIPOTESIS '!$F99),'HIPOTESIS '!$J99*'HIPOTESIS '!$D99*(1+'HIPOTESIS '!$N$90)/12,0)</f>
        <v>0</v>
      </c>
      <c r="S179" s="719">
        <f>IF(AND(S$151&gt;='HIPOTESIS '!$E99,S$151&lt;='HIPOTESIS '!$F99),'HIPOTESIS '!$J99*'HIPOTESIS '!$D99*(1+'HIPOTESIS '!$N$90)/12,0)</f>
        <v>0</v>
      </c>
      <c r="T179" s="719">
        <f>IF(AND(T$151&gt;='HIPOTESIS '!$E99,T$151&lt;='HIPOTESIS '!$F99),'HIPOTESIS '!$J99*'HIPOTESIS '!$D99*(1+'HIPOTESIS '!$N$90)/12,0)</f>
        <v>0</v>
      </c>
      <c r="U179" s="719">
        <f>IF(AND(U$151&gt;='HIPOTESIS '!$E99,U$151&lt;='HIPOTESIS '!$F99),'HIPOTESIS '!$J99*'HIPOTESIS '!$D99*(1+'HIPOTESIS '!$N$90)/12,0)</f>
        <v>0</v>
      </c>
      <c r="V179" s="719">
        <f>IF(AND(V$151&gt;='HIPOTESIS '!$E99,V$151&lt;='HIPOTESIS '!$F99),'HIPOTESIS '!$J99*'HIPOTESIS '!$D99*(1+'HIPOTESIS '!$N$90)/12,0)</f>
        <v>0</v>
      </c>
      <c r="W179" s="719">
        <f>IF(AND(W$151&gt;='HIPOTESIS '!$E99,W$151&lt;='HIPOTESIS '!$F99),'HIPOTESIS '!$J99*'HIPOTESIS '!$D99*(1+'HIPOTESIS '!$N$90)/12,0)</f>
        <v>0</v>
      </c>
      <c r="X179" s="719">
        <f>IF(AND(X$151&gt;='HIPOTESIS '!$E99,X$151&lt;='HIPOTESIS '!$F99),'HIPOTESIS '!$J99*'HIPOTESIS '!$D99*(1+'HIPOTESIS '!$N$90)/12,0)</f>
        <v>0</v>
      </c>
      <c r="Y179" s="719">
        <f>IF(AND(Y$151&gt;='HIPOTESIS '!$E99,Y$151&lt;='HIPOTESIS '!$F99),'HIPOTESIS '!$J99*'HIPOTESIS '!$D99*(1+'HIPOTESIS '!$N$90)/12,0)</f>
        <v>0</v>
      </c>
      <c r="Z179" s="719">
        <f>IF(AND(Z$151&gt;='HIPOTESIS '!$E99,Z$151&lt;='HIPOTESIS '!$F99),'HIPOTESIS '!$J99*'HIPOTESIS '!$D99*(1+'HIPOTESIS '!$N$90)/12,0)</f>
        <v>0</v>
      </c>
      <c r="AA179" s="719">
        <f>IF(AND(AA$151&gt;='HIPOTESIS '!$E99,AA$151&lt;='HIPOTESIS '!$F99),'HIPOTESIS '!$J99*'HIPOTESIS '!$D99*(1+'HIPOTESIS '!$N$90)/12,0)</f>
        <v>0</v>
      </c>
      <c r="AB179" s="719">
        <f>IF(AND(AB$151&gt;='HIPOTESIS '!$E99,AB$151&lt;='HIPOTESIS '!$F99),'HIPOTESIS '!$J99*'HIPOTESIS '!$D99*(1+'HIPOTESIS '!$N$90)*(1+'HIPOTESIS '!$N$95)/12,0)</f>
        <v>0</v>
      </c>
      <c r="AC179" s="719">
        <f>IF(AND(AC$151&gt;='HIPOTESIS '!$E99,AC$151&lt;='HIPOTESIS '!$F99),'HIPOTESIS '!$J99*'HIPOTESIS '!$D99*(1+'HIPOTESIS '!$N$90)*(1+'HIPOTESIS '!$N$95)/12,0)</f>
        <v>0</v>
      </c>
      <c r="AD179" s="719">
        <f>IF(AND(AD$151&gt;='HIPOTESIS '!$E99,AD$151&lt;='HIPOTESIS '!$F99),'HIPOTESIS '!$J99*'HIPOTESIS '!$D99*(1+'HIPOTESIS '!$N$90)*(1+'HIPOTESIS '!$N$95)/12,0)</f>
        <v>0</v>
      </c>
      <c r="AE179" s="719">
        <f>IF(AND(AE$151&gt;='HIPOTESIS '!$E99,AE$151&lt;='HIPOTESIS '!$F99),'HIPOTESIS '!$J99*'HIPOTESIS '!$D99*(1+'HIPOTESIS '!$N$90)*(1+'HIPOTESIS '!$N$95)/12,0)</f>
        <v>0</v>
      </c>
      <c r="AF179" s="719">
        <f>IF(AND(AF$151&gt;='HIPOTESIS '!$E99,AF$151&lt;='HIPOTESIS '!$F99),'HIPOTESIS '!$J99*'HIPOTESIS '!$D99*(1+'HIPOTESIS '!$N$90)*(1+'HIPOTESIS '!$N$95)/12,0)</f>
        <v>0</v>
      </c>
      <c r="AG179" s="719">
        <f>IF(AND(AG$151&gt;='HIPOTESIS '!$E99,AG$151&lt;='HIPOTESIS '!$F99),'HIPOTESIS '!$J99*'HIPOTESIS '!$D99*(1+'HIPOTESIS '!$N$90)*(1+'HIPOTESIS '!$N$95)/12,0)</f>
        <v>0</v>
      </c>
      <c r="AH179" s="719">
        <f>IF(AND(AH$151&gt;='HIPOTESIS '!$E99,AH$151&lt;='HIPOTESIS '!$F99),'HIPOTESIS '!$J99*'HIPOTESIS '!$D99*(1+'HIPOTESIS '!$N$90)*(1+'HIPOTESIS '!$N$95)/12,0)</f>
        <v>0</v>
      </c>
      <c r="AI179" s="719">
        <f>IF(AND(AI$151&gt;='HIPOTESIS '!$E99,AI$151&lt;='HIPOTESIS '!$F99),'HIPOTESIS '!$J99*'HIPOTESIS '!$D99*(1+'HIPOTESIS '!$N$90)*(1+'HIPOTESIS '!$N$95)/12,0)</f>
        <v>0</v>
      </c>
      <c r="AJ179" s="719">
        <f>IF(AND(AJ$151&gt;='HIPOTESIS '!$E99,AJ$151&lt;='HIPOTESIS '!$F99),'HIPOTESIS '!$J99*'HIPOTESIS '!$D99*(1+'HIPOTESIS '!$N$90)*(1+'HIPOTESIS '!$N$95)/12,0)</f>
        <v>0</v>
      </c>
      <c r="AK179" s="719">
        <f>IF(AND(AK$151&gt;='HIPOTESIS '!$E99,AK$151&lt;='HIPOTESIS '!$F99),'HIPOTESIS '!$J99*'HIPOTESIS '!$D99*(1+'HIPOTESIS '!$N$90)*(1+'HIPOTESIS '!$N$95)/12,0)</f>
        <v>0</v>
      </c>
      <c r="AL179" s="719">
        <f>IF(AND(AL$151&gt;='HIPOTESIS '!$E99,AL$151&lt;='HIPOTESIS '!$F99),'HIPOTESIS '!$J99*'HIPOTESIS '!$D99*(1+'HIPOTESIS '!$N$90)*(1+'HIPOTESIS '!$N$95)/12,0)</f>
        <v>0</v>
      </c>
      <c r="AM179" s="719">
        <f>IF(AND(AM$151&gt;='HIPOTESIS '!$E99,AM$151&lt;='HIPOTESIS '!$F99),'HIPOTESIS '!$J99*'HIPOTESIS '!$D99*(1+'HIPOTESIS '!$N$90)*(1+'HIPOTESIS '!$N$95)/12,0)</f>
        <v>0</v>
      </c>
      <c r="AN179" s="719">
        <f>IF(AND(AN$151&gt;='HIPOTESIS '!$E99,AN$151&lt;='HIPOTESIS '!$F99),'HIPOTESIS '!$J99*'HIPOTESIS '!$D99*(1+'HIPOTESIS '!$N$90)*(1+'HIPOTESIS '!$N$95)*(1+'HIPOTESIS '!$N$100)/12,0)</f>
        <v>0</v>
      </c>
      <c r="AO179" s="719">
        <f>IF(AND(AO$151&gt;='HIPOTESIS '!$E99,AO$151&lt;='HIPOTESIS '!$F99),'HIPOTESIS '!$J99*'HIPOTESIS '!$D99*(1+'HIPOTESIS '!$N$90)*(1+'HIPOTESIS '!$N$95)*(1+'HIPOTESIS '!$N$100)/12,0)</f>
        <v>0</v>
      </c>
      <c r="AP179" s="719">
        <f>IF(AND(AP$151&gt;='HIPOTESIS '!$E99,AP$151&lt;='HIPOTESIS '!$F99),'HIPOTESIS '!$J99*'HIPOTESIS '!$D99*(1+'HIPOTESIS '!$N$90)*(1+'HIPOTESIS '!$N$95)*(1+'HIPOTESIS '!$N$100)/12,0)</f>
        <v>0</v>
      </c>
      <c r="AQ179" s="719">
        <f>IF(AND(AQ$151&gt;='HIPOTESIS '!$E99,AQ$151&lt;='HIPOTESIS '!$F99),'HIPOTESIS '!$J99*'HIPOTESIS '!$D99*(1+'HIPOTESIS '!$N$90)*(1+'HIPOTESIS '!$N$95)*(1+'HIPOTESIS '!$N$100)/12,0)</f>
        <v>0</v>
      </c>
      <c r="AR179" s="719">
        <f>IF(AND(AR$151&gt;='HIPOTESIS '!$E99,AR$151&lt;='HIPOTESIS '!$F99),'HIPOTESIS '!$J99*'HIPOTESIS '!$D99*(1+'HIPOTESIS '!$N$90)*(1+'HIPOTESIS '!$N$95)*(1+'HIPOTESIS '!$N$100)/12,0)</f>
        <v>0</v>
      </c>
      <c r="AS179" s="719">
        <f>IF(AND(AS$151&gt;='HIPOTESIS '!$E99,AS$151&lt;='HIPOTESIS '!$F99),'HIPOTESIS '!$J99*'HIPOTESIS '!$D99*(1+'HIPOTESIS '!$N$90)*(1+'HIPOTESIS '!$N$95)*(1+'HIPOTESIS '!$N$100)/12,0)</f>
        <v>0</v>
      </c>
      <c r="AT179" s="719">
        <f>IF(AND(AT$151&gt;='HIPOTESIS '!$E99,AT$151&lt;='HIPOTESIS '!$F99),'HIPOTESIS '!$J99*'HIPOTESIS '!$D99*(1+'HIPOTESIS '!$N$90)*(1+'HIPOTESIS '!$N$95)*(1+'HIPOTESIS '!$N$100)/12,0)</f>
        <v>0</v>
      </c>
      <c r="AU179" s="719">
        <f>IF(AND(AU$151&gt;='HIPOTESIS '!$E99,AU$151&lt;='HIPOTESIS '!$F99),'HIPOTESIS '!$J99*'HIPOTESIS '!$D99*(1+'HIPOTESIS '!$N$90)*(1+'HIPOTESIS '!$N$95)*(1+'HIPOTESIS '!$N$100)/12,0)</f>
        <v>0</v>
      </c>
      <c r="AV179" s="719">
        <f>IF(AND(AV$151&gt;='HIPOTESIS '!$E99,AV$151&lt;='HIPOTESIS '!$F99),'HIPOTESIS '!$J99*'HIPOTESIS '!$D99*(1+'HIPOTESIS '!$N$90)*(1+'HIPOTESIS '!$N$95)*(1+'HIPOTESIS '!$N$100)/12,0)</f>
        <v>0</v>
      </c>
      <c r="AW179" s="719">
        <f>IF(AND(AW$151&gt;='HIPOTESIS '!$E99,AW$151&lt;='HIPOTESIS '!$F99),'HIPOTESIS '!$J99*'HIPOTESIS '!$D99*(1+'HIPOTESIS '!$N$90)*(1+'HIPOTESIS '!$N$95)*(1+'HIPOTESIS '!$N$100)/12,0)</f>
        <v>0</v>
      </c>
      <c r="AX179" s="719">
        <f>IF(AND(AX$151&gt;='HIPOTESIS '!$E99,AX$151&lt;='HIPOTESIS '!$F99),'HIPOTESIS '!$J99*'HIPOTESIS '!$D99*(1+'HIPOTESIS '!$N$90)*(1+'HIPOTESIS '!$N$95)*(1+'HIPOTESIS '!$N$100)/12,0)</f>
        <v>0</v>
      </c>
      <c r="AY179" s="719">
        <f>IF(AND(AY$151&gt;='HIPOTESIS '!$E99,AY$151&lt;='HIPOTESIS '!$F99),'HIPOTESIS '!$J99*'HIPOTESIS '!$D99*(1+'HIPOTESIS '!$N$90)*(1+'HIPOTESIS '!$N$95)*(1+'HIPOTESIS '!$N$100)/12,0)</f>
        <v>0</v>
      </c>
      <c r="AZ179" s="719">
        <f>IF(AND(AZ$151&gt;='HIPOTESIS '!$E99,AZ$151&lt;='HIPOTESIS '!$F99),'HIPOTESIS '!$J99*'HIPOTESIS '!$D99*(1+'HIPOTESIS '!$N$90)*(1+'HIPOTESIS '!$N$95)*(1+'HIPOTESIS '!$N$100)^2/12,0)</f>
        <v>0</v>
      </c>
      <c r="BA179" s="719">
        <f>IF(AND(BA$151&gt;='HIPOTESIS '!$E99,BA$151&lt;='HIPOTESIS '!$F99),'HIPOTESIS '!$J99*'HIPOTESIS '!$D99*(1+'HIPOTESIS '!$N$90)*(1+'HIPOTESIS '!$N$95)*(1+'HIPOTESIS '!$N$100)^2/12,0)</f>
        <v>0</v>
      </c>
      <c r="BB179" s="719">
        <f>IF(AND(BB$151&gt;='HIPOTESIS '!$E99,BB$151&lt;='HIPOTESIS '!$F99),'HIPOTESIS '!$J99*'HIPOTESIS '!$D99*(1+'HIPOTESIS '!$N$90)*(1+'HIPOTESIS '!$N$95)*(1+'HIPOTESIS '!$N$100)^2/12,0)</f>
        <v>0</v>
      </c>
      <c r="BC179" s="719">
        <f>IF(AND(BC$151&gt;='HIPOTESIS '!$E99,BC$151&lt;='HIPOTESIS '!$F99),'HIPOTESIS '!$J99*'HIPOTESIS '!$D99*(1+'HIPOTESIS '!$N$90)*(1+'HIPOTESIS '!$N$95)*(1+'HIPOTESIS '!$N$100)^2/12,0)</f>
        <v>0</v>
      </c>
      <c r="BD179" s="719">
        <f>IF(AND(BD$151&gt;='HIPOTESIS '!$E99,BD$151&lt;='HIPOTESIS '!$F99),'HIPOTESIS '!$J99*'HIPOTESIS '!$D99*(1+'HIPOTESIS '!$N$90)*(1+'HIPOTESIS '!$N$95)*(1+'HIPOTESIS '!$N$100)^2/12,0)</f>
        <v>0</v>
      </c>
      <c r="BE179" s="719">
        <f>IF(AND(BE$151&gt;='HIPOTESIS '!$E99,BE$151&lt;='HIPOTESIS '!$F99),'HIPOTESIS '!$J99*'HIPOTESIS '!$D99*(1+'HIPOTESIS '!$N$90)*(1+'HIPOTESIS '!$N$95)*(1+'HIPOTESIS '!$N$100)^2/12,0)</f>
        <v>0</v>
      </c>
      <c r="BF179" s="719">
        <f>IF(AND(BF$151&gt;='HIPOTESIS '!$E99,BF$151&lt;='HIPOTESIS '!$F99),'HIPOTESIS '!$J99*'HIPOTESIS '!$D99*(1+'HIPOTESIS '!$N$90)*(1+'HIPOTESIS '!$N$95)*(1+'HIPOTESIS '!$N$100)^2/12,0)</f>
        <v>0</v>
      </c>
      <c r="BG179" s="719">
        <f>IF(AND(BG$151&gt;='HIPOTESIS '!$E99,BG$151&lt;='HIPOTESIS '!$F99),'HIPOTESIS '!$J99*'HIPOTESIS '!$D99*(1+'HIPOTESIS '!$N$90)*(1+'HIPOTESIS '!$N$95)*(1+'HIPOTESIS '!$N$100)^2/12,0)</f>
        <v>0</v>
      </c>
      <c r="BH179" s="719">
        <f>IF(AND(BH$151&gt;='HIPOTESIS '!$E99,BH$151&lt;='HIPOTESIS '!$F99),'HIPOTESIS '!$J99*'HIPOTESIS '!$D99*(1+'HIPOTESIS '!$N$90)*(1+'HIPOTESIS '!$N$95)*(1+'HIPOTESIS '!$N$100)^2/12,0)</f>
        <v>0</v>
      </c>
      <c r="BI179" s="719">
        <f>IF(AND(BI$151&gt;='HIPOTESIS '!$E99,BI$151&lt;='HIPOTESIS '!$F99),'HIPOTESIS '!$J99*'HIPOTESIS '!$D99*(1+'HIPOTESIS '!$N$90)*(1+'HIPOTESIS '!$N$95)*(1+'HIPOTESIS '!$N$100)^2/12,0)</f>
        <v>0</v>
      </c>
      <c r="BJ179" s="719">
        <f>IF(AND(BJ$151&gt;='HIPOTESIS '!$E99,BJ$151&lt;='HIPOTESIS '!$F99),'HIPOTESIS '!$J99*'HIPOTESIS '!$D99*(1+'HIPOTESIS '!$N$90)*(1+'HIPOTESIS '!$N$95)*(1+'HIPOTESIS '!$N$100)^2/12,0)</f>
        <v>0</v>
      </c>
      <c r="BK179" s="724">
        <f>IF(AND(BK$151&gt;='HIPOTESIS '!$E99,BK$151&lt;='HIPOTESIS '!$F99),'HIPOTESIS '!$J99*'HIPOTESIS '!$D99*(1+'HIPOTESIS '!$N$90)*(1+'HIPOTESIS '!$N$95)*(1+'HIPOTESIS '!$N$100)^2/12,0)</f>
        <v>0</v>
      </c>
      <c r="BL179" s="138"/>
      <c r="BM179" s="138"/>
      <c r="BN179" s="138"/>
      <c r="BO179" s="138"/>
      <c r="BP179" s="138"/>
      <c r="BQ179" s="138"/>
      <c r="BR179" s="138"/>
      <c r="BS179" s="138"/>
      <c r="BT179" s="138"/>
      <c r="BU179" s="138"/>
      <c r="BV179" s="138"/>
      <c r="BW179" s="138"/>
      <c r="BX179" s="138"/>
      <c r="BY179" s="138"/>
      <c r="BZ179" s="138"/>
      <c r="CA179" s="138"/>
      <c r="CB179" s="138"/>
      <c r="CC179" s="138"/>
      <c r="CD179" s="138"/>
      <c r="CE179" s="138"/>
      <c r="CF179" s="138"/>
      <c r="CG179" s="138"/>
      <c r="CH179" s="138"/>
      <c r="CI179" s="138"/>
      <c r="CJ179" s="138"/>
      <c r="CK179" s="138"/>
      <c r="CL179" s="138"/>
      <c r="CM179" s="138"/>
      <c r="CN179" s="138"/>
      <c r="CO179" s="138"/>
      <c r="CP179" s="138"/>
      <c r="CQ179" s="138"/>
      <c r="CR179" s="138"/>
      <c r="CS179" s="138"/>
    </row>
    <row r="180" spans="1:97" s="2" customFormat="1" ht="17.100000000000001" customHeight="1" x14ac:dyDescent="0.25">
      <c r="A180" s="138"/>
      <c r="B180" s="656" t="s">
        <v>413</v>
      </c>
      <c r="C180" s="722">
        <f>IF(AND(C$151&gt;='HIPOTESIS '!$E100,C$151&lt;='HIPOTESIS '!$F100),'HIPOTESIS '!$J100*'HIPOTESIS '!$D100/12,0)</f>
        <v>0</v>
      </c>
      <c r="D180" s="497">
        <f>IF(AND(D$151&gt;='HIPOTESIS '!$E100,D$151&lt;='HIPOTESIS '!$F100),'HIPOTESIS '!$J100*'HIPOTESIS '!$D100/12,0)</f>
        <v>0</v>
      </c>
      <c r="E180" s="497">
        <f>IF(AND(E$151&gt;='HIPOTESIS '!$E100,E$151&lt;='HIPOTESIS '!$F100),'HIPOTESIS '!$J100*'HIPOTESIS '!$D100/12,0)</f>
        <v>0</v>
      </c>
      <c r="F180" s="497">
        <f>IF(AND(F$151&gt;='HIPOTESIS '!$E100,F$151&lt;='HIPOTESIS '!$F100),'HIPOTESIS '!$J100*'HIPOTESIS '!$D100/12,0)</f>
        <v>0</v>
      </c>
      <c r="G180" s="497">
        <f>IF(AND(G$151&gt;='HIPOTESIS '!$E100,G$151&lt;='HIPOTESIS '!$F100),'HIPOTESIS '!$J100*'HIPOTESIS '!$D100/12,0)</f>
        <v>0</v>
      </c>
      <c r="H180" s="497">
        <f>IF(AND(H$151&gt;='HIPOTESIS '!$E100,H$151&lt;='HIPOTESIS '!$F100),'HIPOTESIS '!$J100*'HIPOTESIS '!$D100/12,0)</f>
        <v>0</v>
      </c>
      <c r="I180" s="497">
        <f>IF(AND(I$151&gt;='HIPOTESIS '!$E100,I$151&lt;='HIPOTESIS '!$F100),'HIPOTESIS '!$J100*'HIPOTESIS '!$D100/12,0)</f>
        <v>0</v>
      </c>
      <c r="J180" s="497">
        <f>IF(AND(J$151&gt;='HIPOTESIS '!$E100,J$151&lt;='HIPOTESIS '!$F100),'HIPOTESIS '!$J100*'HIPOTESIS '!$D100/12,0)</f>
        <v>0</v>
      </c>
      <c r="K180" s="497">
        <f>IF(AND(K$151&gt;='HIPOTESIS '!$E100,K$151&lt;='HIPOTESIS '!$F100),'HIPOTESIS '!$J100*'HIPOTESIS '!$D100/12,0)</f>
        <v>0</v>
      </c>
      <c r="L180" s="497">
        <f>IF(AND(L$151&gt;='HIPOTESIS '!$E100,L$151&lt;='HIPOTESIS '!$F100),'HIPOTESIS '!$J100*'HIPOTESIS '!$D100/12,0)</f>
        <v>0</v>
      </c>
      <c r="M180" s="497">
        <f>IF(AND(M$151&gt;='HIPOTESIS '!$E100,M$151&lt;='HIPOTESIS '!$F100),'HIPOTESIS '!$J100*'HIPOTESIS '!$D100/12,0)</f>
        <v>0</v>
      </c>
      <c r="N180" s="497">
        <f>IF(AND(N$151&gt;='HIPOTESIS '!$E100,N$151&lt;='HIPOTESIS '!$F100),'HIPOTESIS '!$J100*'HIPOTESIS '!$D100/12,0)</f>
        <v>0</v>
      </c>
      <c r="O180" s="723">
        <f>IF(AND(O$151&gt;='HIPOTESIS '!$E100,O$151&lt;='HIPOTESIS '!$F100),'HIPOTESIS '!$J100*'HIPOTESIS '!$D100/12,0)</f>
        <v>0</v>
      </c>
      <c r="P180" s="497">
        <f>IF(AND(P$151&gt;='HIPOTESIS '!$E100,P$151&lt;='HIPOTESIS '!$F100),'HIPOTESIS '!$J100*'HIPOTESIS '!$D100*(1+'HIPOTESIS '!$N$90)/12,0)</f>
        <v>0</v>
      </c>
      <c r="Q180" s="719">
        <f>IF(AND(Q$151&gt;='HIPOTESIS '!$E100,Q$151&lt;='HIPOTESIS '!$F100),'HIPOTESIS '!$J100*'HIPOTESIS '!$D100*(1+'HIPOTESIS '!$N$90)/12,0)</f>
        <v>0</v>
      </c>
      <c r="R180" s="719">
        <f>IF(AND(R$151&gt;='HIPOTESIS '!$E100,R$151&lt;='HIPOTESIS '!$F100),'HIPOTESIS '!$J100*'HIPOTESIS '!$D100*(1+'HIPOTESIS '!$N$90)/12,0)</f>
        <v>0</v>
      </c>
      <c r="S180" s="719">
        <f>IF(AND(S$151&gt;='HIPOTESIS '!$E100,S$151&lt;='HIPOTESIS '!$F100),'HIPOTESIS '!$J100*'HIPOTESIS '!$D100*(1+'HIPOTESIS '!$N$90)/12,0)</f>
        <v>0</v>
      </c>
      <c r="T180" s="719">
        <f>IF(AND(T$151&gt;='HIPOTESIS '!$E100,T$151&lt;='HIPOTESIS '!$F100),'HIPOTESIS '!$J100*'HIPOTESIS '!$D100*(1+'HIPOTESIS '!$N$90)/12,0)</f>
        <v>0</v>
      </c>
      <c r="U180" s="719">
        <f>IF(AND(U$151&gt;='HIPOTESIS '!$E100,U$151&lt;='HIPOTESIS '!$F100),'HIPOTESIS '!$J100*'HIPOTESIS '!$D100*(1+'HIPOTESIS '!$N$90)/12,0)</f>
        <v>0</v>
      </c>
      <c r="V180" s="719">
        <f>IF(AND(V$151&gt;='HIPOTESIS '!$E100,V$151&lt;='HIPOTESIS '!$F100),'HIPOTESIS '!$J100*'HIPOTESIS '!$D100*(1+'HIPOTESIS '!$N$90)/12,0)</f>
        <v>0</v>
      </c>
      <c r="W180" s="719">
        <f>IF(AND(W$151&gt;='HIPOTESIS '!$E100,W$151&lt;='HIPOTESIS '!$F100),'HIPOTESIS '!$J100*'HIPOTESIS '!$D100*(1+'HIPOTESIS '!$N$90)/12,0)</f>
        <v>0</v>
      </c>
      <c r="X180" s="719">
        <f>IF(AND(X$151&gt;='HIPOTESIS '!$E100,X$151&lt;='HIPOTESIS '!$F100),'HIPOTESIS '!$J100*'HIPOTESIS '!$D100*(1+'HIPOTESIS '!$N$90)/12,0)</f>
        <v>0</v>
      </c>
      <c r="Y180" s="719">
        <f>IF(AND(Y$151&gt;='HIPOTESIS '!$E100,Y$151&lt;='HIPOTESIS '!$F100),'HIPOTESIS '!$J100*'HIPOTESIS '!$D100*(1+'HIPOTESIS '!$N$90)/12,0)</f>
        <v>0</v>
      </c>
      <c r="Z180" s="719">
        <f>IF(AND(Z$151&gt;='HIPOTESIS '!$E100,Z$151&lt;='HIPOTESIS '!$F100),'HIPOTESIS '!$J100*'HIPOTESIS '!$D100*(1+'HIPOTESIS '!$N$90)/12,0)</f>
        <v>0</v>
      </c>
      <c r="AA180" s="719">
        <f>IF(AND(AA$151&gt;='HIPOTESIS '!$E100,AA$151&lt;='HIPOTESIS '!$F100),'HIPOTESIS '!$J100*'HIPOTESIS '!$D100*(1+'HIPOTESIS '!$N$90)/12,0)</f>
        <v>0</v>
      </c>
      <c r="AB180" s="719">
        <f>IF(AND(AB$151&gt;='HIPOTESIS '!$E100,AB$151&lt;='HIPOTESIS '!$F100),'HIPOTESIS '!$J100*'HIPOTESIS '!$D100*(1+'HIPOTESIS '!$N$90)*(1+'HIPOTESIS '!$N$95)/12,0)</f>
        <v>0</v>
      </c>
      <c r="AC180" s="719">
        <f>IF(AND(AC$151&gt;='HIPOTESIS '!$E100,AC$151&lt;='HIPOTESIS '!$F100),'HIPOTESIS '!$J100*'HIPOTESIS '!$D100*(1+'HIPOTESIS '!$N$90)*(1+'HIPOTESIS '!$N$95)/12,0)</f>
        <v>0</v>
      </c>
      <c r="AD180" s="719">
        <f>IF(AND(AD$151&gt;='HIPOTESIS '!$E100,AD$151&lt;='HIPOTESIS '!$F100),'HIPOTESIS '!$J100*'HIPOTESIS '!$D100*(1+'HIPOTESIS '!$N$90)*(1+'HIPOTESIS '!$N$95)/12,0)</f>
        <v>0</v>
      </c>
      <c r="AE180" s="719">
        <f>IF(AND(AE$151&gt;='HIPOTESIS '!$E100,AE$151&lt;='HIPOTESIS '!$F100),'HIPOTESIS '!$J100*'HIPOTESIS '!$D100*(1+'HIPOTESIS '!$N$90)*(1+'HIPOTESIS '!$N$95)/12,0)</f>
        <v>0</v>
      </c>
      <c r="AF180" s="719">
        <f>IF(AND(AF$151&gt;='HIPOTESIS '!$E100,AF$151&lt;='HIPOTESIS '!$F100),'HIPOTESIS '!$J100*'HIPOTESIS '!$D100*(1+'HIPOTESIS '!$N$90)*(1+'HIPOTESIS '!$N$95)/12,0)</f>
        <v>0</v>
      </c>
      <c r="AG180" s="719">
        <f>IF(AND(AG$151&gt;='HIPOTESIS '!$E100,AG$151&lt;='HIPOTESIS '!$F100),'HIPOTESIS '!$J100*'HIPOTESIS '!$D100*(1+'HIPOTESIS '!$N$90)*(1+'HIPOTESIS '!$N$95)/12,0)</f>
        <v>0</v>
      </c>
      <c r="AH180" s="719">
        <f>IF(AND(AH$151&gt;='HIPOTESIS '!$E100,AH$151&lt;='HIPOTESIS '!$F100),'HIPOTESIS '!$J100*'HIPOTESIS '!$D100*(1+'HIPOTESIS '!$N$90)*(1+'HIPOTESIS '!$N$95)/12,0)</f>
        <v>0</v>
      </c>
      <c r="AI180" s="719">
        <f>IF(AND(AI$151&gt;='HIPOTESIS '!$E100,AI$151&lt;='HIPOTESIS '!$F100),'HIPOTESIS '!$J100*'HIPOTESIS '!$D100*(1+'HIPOTESIS '!$N$90)*(1+'HIPOTESIS '!$N$95)/12,0)</f>
        <v>0</v>
      </c>
      <c r="AJ180" s="719">
        <f>IF(AND(AJ$151&gt;='HIPOTESIS '!$E100,AJ$151&lt;='HIPOTESIS '!$F100),'HIPOTESIS '!$J100*'HIPOTESIS '!$D100*(1+'HIPOTESIS '!$N$90)*(1+'HIPOTESIS '!$N$95)/12,0)</f>
        <v>0</v>
      </c>
      <c r="AK180" s="719">
        <f>IF(AND(AK$151&gt;='HIPOTESIS '!$E100,AK$151&lt;='HIPOTESIS '!$F100),'HIPOTESIS '!$J100*'HIPOTESIS '!$D100*(1+'HIPOTESIS '!$N$90)*(1+'HIPOTESIS '!$N$95)/12,0)</f>
        <v>0</v>
      </c>
      <c r="AL180" s="719">
        <f>IF(AND(AL$151&gt;='HIPOTESIS '!$E100,AL$151&lt;='HIPOTESIS '!$F100),'HIPOTESIS '!$J100*'HIPOTESIS '!$D100*(1+'HIPOTESIS '!$N$90)*(1+'HIPOTESIS '!$N$95)/12,0)</f>
        <v>0</v>
      </c>
      <c r="AM180" s="719">
        <f>IF(AND(AM$151&gt;='HIPOTESIS '!$E100,AM$151&lt;='HIPOTESIS '!$F100),'HIPOTESIS '!$J100*'HIPOTESIS '!$D100*(1+'HIPOTESIS '!$N$90)*(1+'HIPOTESIS '!$N$95)/12,0)</f>
        <v>0</v>
      </c>
      <c r="AN180" s="719">
        <f>IF(AND(AN$151&gt;='HIPOTESIS '!$E100,AN$151&lt;='HIPOTESIS '!$F100),'HIPOTESIS '!$J100*'HIPOTESIS '!$D100*(1+'HIPOTESIS '!$N$90)*(1+'HIPOTESIS '!$N$95)*(1+'HIPOTESIS '!$N$100)/12,0)</f>
        <v>0</v>
      </c>
      <c r="AO180" s="719">
        <f>IF(AND(AO$151&gt;='HIPOTESIS '!$E100,AO$151&lt;='HIPOTESIS '!$F100),'HIPOTESIS '!$J100*'HIPOTESIS '!$D100*(1+'HIPOTESIS '!$N$90)*(1+'HIPOTESIS '!$N$95)*(1+'HIPOTESIS '!$N$100)/12,0)</f>
        <v>0</v>
      </c>
      <c r="AP180" s="719">
        <f>IF(AND(AP$151&gt;='HIPOTESIS '!$E100,AP$151&lt;='HIPOTESIS '!$F100),'HIPOTESIS '!$J100*'HIPOTESIS '!$D100*(1+'HIPOTESIS '!$N$90)*(1+'HIPOTESIS '!$N$95)*(1+'HIPOTESIS '!$N$100)/12,0)</f>
        <v>0</v>
      </c>
      <c r="AQ180" s="719">
        <f>IF(AND(AQ$151&gt;='HIPOTESIS '!$E100,AQ$151&lt;='HIPOTESIS '!$F100),'HIPOTESIS '!$J100*'HIPOTESIS '!$D100*(1+'HIPOTESIS '!$N$90)*(1+'HIPOTESIS '!$N$95)*(1+'HIPOTESIS '!$N$100)/12,0)</f>
        <v>0</v>
      </c>
      <c r="AR180" s="719">
        <f>IF(AND(AR$151&gt;='HIPOTESIS '!$E100,AR$151&lt;='HIPOTESIS '!$F100),'HIPOTESIS '!$J100*'HIPOTESIS '!$D100*(1+'HIPOTESIS '!$N$90)*(1+'HIPOTESIS '!$N$95)*(1+'HIPOTESIS '!$N$100)/12,0)</f>
        <v>0</v>
      </c>
      <c r="AS180" s="719">
        <f>IF(AND(AS$151&gt;='HIPOTESIS '!$E100,AS$151&lt;='HIPOTESIS '!$F100),'HIPOTESIS '!$J100*'HIPOTESIS '!$D100*(1+'HIPOTESIS '!$N$90)*(1+'HIPOTESIS '!$N$95)*(1+'HIPOTESIS '!$N$100)/12,0)</f>
        <v>0</v>
      </c>
      <c r="AT180" s="719">
        <f>IF(AND(AT$151&gt;='HIPOTESIS '!$E100,AT$151&lt;='HIPOTESIS '!$F100),'HIPOTESIS '!$J100*'HIPOTESIS '!$D100*(1+'HIPOTESIS '!$N$90)*(1+'HIPOTESIS '!$N$95)*(1+'HIPOTESIS '!$N$100)/12,0)</f>
        <v>0</v>
      </c>
      <c r="AU180" s="719">
        <f>IF(AND(AU$151&gt;='HIPOTESIS '!$E100,AU$151&lt;='HIPOTESIS '!$F100),'HIPOTESIS '!$J100*'HIPOTESIS '!$D100*(1+'HIPOTESIS '!$N$90)*(1+'HIPOTESIS '!$N$95)*(1+'HIPOTESIS '!$N$100)/12,0)</f>
        <v>0</v>
      </c>
      <c r="AV180" s="719">
        <f>IF(AND(AV$151&gt;='HIPOTESIS '!$E100,AV$151&lt;='HIPOTESIS '!$F100),'HIPOTESIS '!$J100*'HIPOTESIS '!$D100*(1+'HIPOTESIS '!$N$90)*(1+'HIPOTESIS '!$N$95)*(1+'HIPOTESIS '!$N$100)/12,0)</f>
        <v>0</v>
      </c>
      <c r="AW180" s="719">
        <f>IF(AND(AW$151&gt;='HIPOTESIS '!$E100,AW$151&lt;='HIPOTESIS '!$F100),'HIPOTESIS '!$J100*'HIPOTESIS '!$D100*(1+'HIPOTESIS '!$N$90)*(1+'HIPOTESIS '!$N$95)*(1+'HIPOTESIS '!$N$100)/12,0)</f>
        <v>0</v>
      </c>
      <c r="AX180" s="719">
        <f>IF(AND(AX$151&gt;='HIPOTESIS '!$E100,AX$151&lt;='HIPOTESIS '!$F100),'HIPOTESIS '!$J100*'HIPOTESIS '!$D100*(1+'HIPOTESIS '!$N$90)*(1+'HIPOTESIS '!$N$95)*(1+'HIPOTESIS '!$N$100)/12,0)</f>
        <v>0</v>
      </c>
      <c r="AY180" s="719">
        <f>IF(AND(AY$151&gt;='HIPOTESIS '!$E100,AY$151&lt;='HIPOTESIS '!$F100),'HIPOTESIS '!$J100*'HIPOTESIS '!$D100*(1+'HIPOTESIS '!$N$90)*(1+'HIPOTESIS '!$N$95)*(1+'HIPOTESIS '!$N$100)/12,0)</f>
        <v>0</v>
      </c>
      <c r="AZ180" s="719">
        <f>IF(AND(AZ$151&gt;='HIPOTESIS '!$E100,AZ$151&lt;='HIPOTESIS '!$F100),'HIPOTESIS '!$J100*'HIPOTESIS '!$D100*(1+'HIPOTESIS '!$N$90)*(1+'HIPOTESIS '!$N$95)*(1+'HIPOTESIS '!$N$100)^2/12,0)</f>
        <v>0</v>
      </c>
      <c r="BA180" s="719">
        <f>IF(AND(BA$151&gt;='HIPOTESIS '!$E100,BA$151&lt;='HIPOTESIS '!$F100),'HIPOTESIS '!$J100*'HIPOTESIS '!$D100*(1+'HIPOTESIS '!$N$90)*(1+'HIPOTESIS '!$N$95)*(1+'HIPOTESIS '!$N$100)^2/12,0)</f>
        <v>0</v>
      </c>
      <c r="BB180" s="719">
        <f>IF(AND(BB$151&gt;='HIPOTESIS '!$E100,BB$151&lt;='HIPOTESIS '!$F100),'HIPOTESIS '!$J100*'HIPOTESIS '!$D100*(1+'HIPOTESIS '!$N$90)*(1+'HIPOTESIS '!$N$95)*(1+'HIPOTESIS '!$N$100)^2/12,0)</f>
        <v>0</v>
      </c>
      <c r="BC180" s="719">
        <f>IF(AND(BC$151&gt;='HIPOTESIS '!$E100,BC$151&lt;='HIPOTESIS '!$F100),'HIPOTESIS '!$J100*'HIPOTESIS '!$D100*(1+'HIPOTESIS '!$N$90)*(1+'HIPOTESIS '!$N$95)*(1+'HIPOTESIS '!$N$100)^2/12,0)</f>
        <v>0</v>
      </c>
      <c r="BD180" s="719">
        <f>IF(AND(BD$151&gt;='HIPOTESIS '!$E100,BD$151&lt;='HIPOTESIS '!$F100),'HIPOTESIS '!$J100*'HIPOTESIS '!$D100*(1+'HIPOTESIS '!$N$90)*(1+'HIPOTESIS '!$N$95)*(1+'HIPOTESIS '!$N$100)^2/12,0)</f>
        <v>0</v>
      </c>
      <c r="BE180" s="719">
        <f>IF(AND(BE$151&gt;='HIPOTESIS '!$E100,BE$151&lt;='HIPOTESIS '!$F100),'HIPOTESIS '!$J100*'HIPOTESIS '!$D100*(1+'HIPOTESIS '!$N$90)*(1+'HIPOTESIS '!$N$95)*(1+'HIPOTESIS '!$N$100)^2/12,0)</f>
        <v>0</v>
      </c>
      <c r="BF180" s="719">
        <f>IF(AND(BF$151&gt;='HIPOTESIS '!$E100,BF$151&lt;='HIPOTESIS '!$F100),'HIPOTESIS '!$J100*'HIPOTESIS '!$D100*(1+'HIPOTESIS '!$N$90)*(1+'HIPOTESIS '!$N$95)*(1+'HIPOTESIS '!$N$100)^2/12,0)</f>
        <v>0</v>
      </c>
      <c r="BG180" s="719">
        <f>IF(AND(BG$151&gt;='HIPOTESIS '!$E100,BG$151&lt;='HIPOTESIS '!$F100),'HIPOTESIS '!$J100*'HIPOTESIS '!$D100*(1+'HIPOTESIS '!$N$90)*(1+'HIPOTESIS '!$N$95)*(1+'HIPOTESIS '!$N$100)^2/12,0)</f>
        <v>0</v>
      </c>
      <c r="BH180" s="719">
        <f>IF(AND(BH$151&gt;='HIPOTESIS '!$E100,BH$151&lt;='HIPOTESIS '!$F100),'HIPOTESIS '!$J100*'HIPOTESIS '!$D100*(1+'HIPOTESIS '!$N$90)*(1+'HIPOTESIS '!$N$95)*(1+'HIPOTESIS '!$N$100)^2/12,0)</f>
        <v>0</v>
      </c>
      <c r="BI180" s="719">
        <f>IF(AND(BI$151&gt;='HIPOTESIS '!$E100,BI$151&lt;='HIPOTESIS '!$F100),'HIPOTESIS '!$J100*'HIPOTESIS '!$D100*(1+'HIPOTESIS '!$N$90)*(1+'HIPOTESIS '!$N$95)*(1+'HIPOTESIS '!$N$100)^2/12,0)</f>
        <v>0</v>
      </c>
      <c r="BJ180" s="719">
        <f>IF(AND(BJ$151&gt;='HIPOTESIS '!$E100,BJ$151&lt;='HIPOTESIS '!$F100),'HIPOTESIS '!$J100*'HIPOTESIS '!$D100*(1+'HIPOTESIS '!$N$90)*(1+'HIPOTESIS '!$N$95)*(1+'HIPOTESIS '!$N$100)^2/12,0)</f>
        <v>0</v>
      </c>
      <c r="BK180" s="724">
        <f>IF(AND(BK$151&gt;='HIPOTESIS '!$E100,BK$151&lt;='HIPOTESIS '!$F100),'HIPOTESIS '!$J100*'HIPOTESIS '!$D100*(1+'HIPOTESIS '!$N$90)*(1+'HIPOTESIS '!$N$95)*(1+'HIPOTESIS '!$N$100)^2/12,0)</f>
        <v>0</v>
      </c>
      <c r="BL180" s="138"/>
      <c r="BM180" s="138"/>
      <c r="BN180" s="138"/>
      <c r="BO180" s="138"/>
      <c r="BP180" s="138"/>
      <c r="BQ180" s="138"/>
      <c r="BR180" s="138"/>
      <c r="BS180" s="138"/>
      <c r="BT180" s="138"/>
      <c r="BU180" s="138"/>
      <c r="BV180" s="138"/>
      <c r="BW180" s="138"/>
      <c r="BX180" s="138"/>
      <c r="BY180" s="138"/>
      <c r="BZ180" s="138"/>
      <c r="CA180" s="138"/>
      <c r="CB180" s="138"/>
      <c r="CC180" s="138"/>
      <c r="CD180" s="138"/>
      <c r="CE180" s="138"/>
      <c r="CF180" s="138"/>
      <c r="CG180" s="138"/>
      <c r="CH180" s="138"/>
      <c r="CI180" s="138"/>
      <c r="CJ180" s="138"/>
      <c r="CK180" s="138"/>
      <c r="CL180" s="138"/>
      <c r="CM180" s="138"/>
      <c r="CN180" s="138"/>
      <c r="CO180" s="138"/>
      <c r="CP180" s="138"/>
      <c r="CQ180" s="138"/>
      <c r="CR180" s="138"/>
      <c r="CS180" s="138"/>
    </row>
    <row r="181" spans="1:97" s="2" customFormat="1" ht="17.100000000000001" customHeight="1" x14ac:dyDescent="0.25">
      <c r="A181" s="138"/>
      <c r="B181" s="536" t="s">
        <v>414</v>
      </c>
      <c r="C181" s="722">
        <f>IF(AND(C$151&gt;='HIPOTESIS '!$E101,C$151&lt;='HIPOTESIS '!$F101),'HIPOTESIS '!$J101*'HIPOTESIS '!$D101/12,0)</f>
        <v>0</v>
      </c>
      <c r="D181" s="497">
        <f>IF(AND(D$151&gt;='HIPOTESIS '!$E101,D$151&lt;='HIPOTESIS '!$F101),'HIPOTESIS '!$J101*'HIPOTESIS '!$D101/12,0)</f>
        <v>0</v>
      </c>
      <c r="E181" s="497">
        <f>IF(AND(E$151&gt;='HIPOTESIS '!$E101,E$151&lt;='HIPOTESIS '!$F101),'HIPOTESIS '!$J101*'HIPOTESIS '!$D101/12,0)</f>
        <v>0</v>
      </c>
      <c r="F181" s="497">
        <f>IF(AND(F$151&gt;='HIPOTESIS '!$E101,F$151&lt;='HIPOTESIS '!$F101),'HIPOTESIS '!$J101*'HIPOTESIS '!$D101/12,0)</f>
        <v>0</v>
      </c>
      <c r="G181" s="497">
        <f>IF(AND(G$151&gt;='HIPOTESIS '!$E101,G$151&lt;='HIPOTESIS '!$F101),'HIPOTESIS '!$J101*'HIPOTESIS '!$D101/12,0)</f>
        <v>0</v>
      </c>
      <c r="H181" s="497">
        <f>IF(AND(H$151&gt;='HIPOTESIS '!$E101,H$151&lt;='HIPOTESIS '!$F101),'HIPOTESIS '!$J101*'HIPOTESIS '!$D101/12,0)</f>
        <v>0</v>
      </c>
      <c r="I181" s="497">
        <f>IF(AND(I$151&gt;='HIPOTESIS '!$E101,I$151&lt;='HIPOTESIS '!$F101),'HIPOTESIS '!$J101*'HIPOTESIS '!$D101/12,0)</f>
        <v>0</v>
      </c>
      <c r="J181" s="497">
        <f>IF(AND(J$151&gt;='HIPOTESIS '!$E101,J$151&lt;='HIPOTESIS '!$F101),'HIPOTESIS '!$J101*'HIPOTESIS '!$D101/12,0)</f>
        <v>0</v>
      </c>
      <c r="K181" s="497">
        <f>IF(AND(K$151&gt;='HIPOTESIS '!$E101,K$151&lt;='HIPOTESIS '!$F101),'HIPOTESIS '!$J101*'HIPOTESIS '!$D101/12,0)</f>
        <v>0</v>
      </c>
      <c r="L181" s="497">
        <f>IF(AND(L$151&gt;='HIPOTESIS '!$E101,L$151&lt;='HIPOTESIS '!$F101),'HIPOTESIS '!$J101*'HIPOTESIS '!$D101/12,0)</f>
        <v>0</v>
      </c>
      <c r="M181" s="497">
        <f>IF(AND(M$151&gt;='HIPOTESIS '!$E101,M$151&lt;='HIPOTESIS '!$F101),'HIPOTESIS '!$J101*'HIPOTESIS '!$D101/12,0)</f>
        <v>0</v>
      </c>
      <c r="N181" s="497">
        <f>IF(AND(N$151&gt;='HIPOTESIS '!$E101,N$151&lt;='HIPOTESIS '!$F101),'HIPOTESIS '!$J101*'HIPOTESIS '!$D101/12,0)</f>
        <v>0</v>
      </c>
      <c r="O181" s="723">
        <f>IF(AND(O$151&gt;='HIPOTESIS '!$E101,O$151&lt;='HIPOTESIS '!$F101),'HIPOTESIS '!$J101*'HIPOTESIS '!$D101/12,0)</f>
        <v>0</v>
      </c>
      <c r="P181" s="497">
        <f>IF(AND(P$151&gt;='HIPOTESIS '!$E101,P$151&lt;='HIPOTESIS '!$F101),'HIPOTESIS '!$J101*'HIPOTESIS '!$D101*(1+'HIPOTESIS '!$N$90)/12,0)</f>
        <v>0</v>
      </c>
      <c r="Q181" s="719">
        <f>IF(AND(Q$151&gt;='HIPOTESIS '!$E101,Q$151&lt;='HIPOTESIS '!$F101),'HIPOTESIS '!$J101*'HIPOTESIS '!$D101*(1+'HIPOTESIS '!$N$90)/12,0)</f>
        <v>0</v>
      </c>
      <c r="R181" s="719">
        <f>IF(AND(R$151&gt;='HIPOTESIS '!$E101,R$151&lt;='HIPOTESIS '!$F101),'HIPOTESIS '!$J101*'HIPOTESIS '!$D101*(1+'HIPOTESIS '!$N$90)/12,0)</f>
        <v>0</v>
      </c>
      <c r="S181" s="719">
        <f>IF(AND(S$151&gt;='HIPOTESIS '!$E101,S$151&lt;='HIPOTESIS '!$F101),'HIPOTESIS '!$J101*'HIPOTESIS '!$D101*(1+'HIPOTESIS '!$N$90)/12,0)</f>
        <v>0</v>
      </c>
      <c r="T181" s="719">
        <f>IF(AND(T$151&gt;='HIPOTESIS '!$E101,T$151&lt;='HIPOTESIS '!$F101),'HIPOTESIS '!$J101*'HIPOTESIS '!$D101*(1+'HIPOTESIS '!$N$90)/12,0)</f>
        <v>0</v>
      </c>
      <c r="U181" s="719">
        <f>IF(AND(U$151&gt;='HIPOTESIS '!$E101,U$151&lt;='HIPOTESIS '!$F101),'HIPOTESIS '!$J101*'HIPOTESIS '!$D101*(1+'HIPOTESIS '!$N$90)/12,0)</f>
        <v>0</v>
      </c>
      <c r="V181" s="719">
        <f>IF(AND(V$151&gt;='HIPOTESIS '!$E101,V$151&lt;='HIPOTESIS '!$F101),'HIPOTESIS '!$J101*'HIPOTESIS '!$D101*(1+'HIPOTESIS '!$N$90)/12,0)</f>
        <v>0</v>
      </c>
      <c r="W181" s="719">
        <f>IF(AND(W$151&gt;='HIPOTESIS '!$E101,W$151&lt;='HIPOTESIS '!$F101),'HIPOTESIS '!$J101*'HIPOTESIS '!$D101*(1+'HIPOTESIS '!$N$90)/12,0)</f>
        <v>0</v>
      </c>
      <c r="X181" s="719">
        <f>IF(AND(X$151&gt;='HIPOTESIS '!$E101,X$151&lt;='HIPOTESIS '!$F101),'HIPOTESIS '!$J101*'HIPOTESIS '!$D101*(1+'HIPOTESIS '!$N$90)/12,0)</f>
        <v>0</v>
      </c>
      <c r="Y181" s="719">
        <f>IF(AND(Y$151&gt;='HIPOTESIS '!$E101,Y$151&lt;='HIPOTESIS '!$F101),'HIPOTESIS '!$J101*'HIPOTESIS '!$D101*(1+'HIPOTESIS '!$N$90)/12,0)</f>
        <v>0</v>
      </c>
      <c r="Z181" s="719">
        <f>IF(AND(Z$151&gt;='HIPOTESIS '!$E101,Z$151&lt;='HIPOTESIS '!$F101),'HIPOTESIS '!$J101*'HIPOTESIS '!$D101*(1+'HIPOTESIS '!$N$90)/12,0)</f>
        <v>0</v>
      </c>
      <c r="AA181" s="719">
        <f>IF(AND(AA$151&gt;='HIPOTESIS '!$E101,AA$151&lt;='HIPOTESIS '!$F101),'HIPOTESIS '!$J101*'HIPOTESIS '!$D101*(1+'HIPOTESIS '!$N$90)/12,0)</f>
        <v>0</v>
      </c>
      <c r="AB181" s="719">
        <f>IF(AND(AB$151&gt;='HIPOTESIS '!$E101,AB$151&lt;='HIPOTESIS '!$F101),'HIPOTESIS '!$J101*'HIPOTESIS '!$D101*(1+'HIPOTESIS '!$N$90)*(1+'HIPOTESIS '!$N$95)/12,0)</f>
        <v>0</v>
      </c>
      <c r="AC181" s="719">
        <f>IF(AND(AC$151&gt;='HIPOTESIS '!$E101,AC$151&lt;='HIPOTESIS '!$F101),'HIPOTESIS '!$J101*'HIPOTESIS '!$D101*(1+'HIPOTESIS '!$N$90)*(1+'HIPOTESIS '!$N$95)/12,0)</f>
        <v>0</v>
      </c>
      <c r="AD181" s="719">
        <f>IF(AND(AD$151&gt;='HIPOTESIS '!$E101,AD$151&lt;='HIPOTESIS '!$F101),'HIPOTESIS '!$J101*'HIPOTESIS '!$D101*(1+'HIPOTESIS '!$N$90)*(1+'HIPOTESIS '!$N$95)/12,0)</f>
        <v>0</v>
      </c>
      <c r="AE181" s="719">
        <f>IF(AND(AE$151&gt;='HIPOTESIS '!$E101,AE$151&lt;='HIPOTESIS '!$F101),'HIPOTESIS '!$J101*'HIPOTESIS '!$D101*(1+'HIPOTESIS '!$N$90)*(1+'HIPOTESIS '!$N$95)/12,0)</f>
        <v>0</v>
      </c>
      <c r="AF181" s="719">
        <f>IF(AND(AF$151&gt;='HIPOTESIS '!$E101,AF$151&lt;='HIPOTESIS '!$F101),'HIPOTESIS '!$J101*'HIPOTESIS '!$D101*(1+'HIPOTESIS '!$N$90)*(1+'HIPOTESIS '!$N$95)/12,0)</f>
        <v>0</v>
      </c>
      <c r="AG181" s="719">
        <f>IF(AND(AG$151&gt;='HIPOTESIS '!$E101,AG$151&lt;='HIPOTESIS '!$F101),'HIPOTESIS '!$J101*'HIPOTESIS '!$D101*(1+'HIPOTESIS '!$N$90)*(1+'HIPOTESIS '!$N$95)/12,0)</f>
        <v>0</v>
      </c>
      <c r="AH181" s="719">
        <f>IF(AND(AH$151&gt;='HIPOTESIS '!$E101,AH$151&lt;='HIPOTESIS '!$F101),'HIPOTESIS '!$J101*'HIPOTESIS '!$D101*(1+'HIPOTESIS '!$N$90)*(1+'HIPOTESIS '!$N$95)/12,0)</f>
        <v>0</v>
      </c>
      <c r="AI181" s="719">
        <f>IF(AND(AI$151&gt;='HIPOTESIS '!$E101,AI$151&lt;='HIPOTESIS '!$F101),'HIPOTESIS '!$J101*'HIPOTESIS '!$D101*(1+'HIPOTESIS '!$N$90)*(1+'HIPOTESIS '!$N$95)/12,0)</f>
        <v>0</v>
      </c>
      <c r="AJ181" s="719">
        <f>IF(AND(AJ$151&gt;='HIPOTESIS '!$E101,AJ$151&lt;='HIPOTESIS '!$F101),'HIPOTESIS '!$J101*'HIPOTESIS '!$D101*(1+'HIPOTESIS '!$N$90)*(1+'HIPOTESIS '!$N$95)/12,0)</f>
        <v>0</v>
      </c>
      <c r="AK181" s="719">
        <f>IF(AND(AK$151&gt;='HIPOTESIS '!$E101,AK$151&lt;='HIPOTESIS '!$F101),'HIPOTESIS '!$J101*'HIPOTESIS '!$D101*(1+'HIPOTESIS '!$N$90)*(1+'HIPOTESIS '!$N$95)/12,0)</f>
        <v>0</v>
      </c>
      <c r="AL181" s="719">
        <f>IF(AND(AL$151&gt;='HIPOTESIS '!$E101,AL$151&lt;='HIPOTESIS '!$F101),'HIPOTESIS '!$J101*'HIPOTESIS '!$D101*(1+'HIPOTESIS '!$N$90)*(1+'HIPOTESIS '!$N$95)/12,0)</f>
        <v>0</v>
      </c>
      <c r="AM181" s="719">
        <f>IF(AND(AM$151&gt;='HIPOTESIS '!$E101,AM$151&lt;='HIPOTESIS '!$F101),'HIPOTESIS '!$J101*'HIPOTESIS '!$D101*(1+'HIPOTESIS '!$N$90)*(1+'HIPOTESIS '!$N$95)/12,0)</f>
        <v>0</v>
      </c>
      <c r="AN181" s="719">
        <f>IF(AND(AN$151&gt;='HIPOTESIS '!$E101,AN$151&lt;='HIPOTESIS '!$F101),'HIPOTESIS '!$J101*'HIPOTESIS '!$D101*(1+'HIPOTESIS '!$N$90)*(1+'HIPOTESIS '!$N$95)*(1+'HIPOTESIS '!$N$100)/12,0)</f>
        <v>0</v>
      </c>
      <c r="AO181" s="719">
        <f>IF(AND(AO$151&gt;='HIPOTESIS '!$E101,AO$151&lt;='HIPOTESIS '!$F101),'HIPOTESIS '!$J101*'HIPOTESIS '!$D101*(1+'HIPOTESIS '!$N$90)*(1+'HIPOTESIS '!$N$95)*(1+'HIPOTESIS '!$N$100)/12,0)</f>
        <v>0</v>
      </c>
      <c r="AP181" s="719">
        <f>IF(AND(AP$151&gt;='HIPOTESIS '!$E101,AP$151&lt;='HIPOTESIS '!$F101),'HIPOTESIS '!$J101*'HIPOTESIS '!$D101*(1+'HIPOTESIS '!$N$90)*(1+'HIPOTESIS '!$N$95)*(1+'HIPOTESIS '!$N$100)/12,0)</f>
        <v>0</v>
      </c>
      <c r="AQ181" s="719">
        <f>IF(AND(AQ$151&gt;='HIPOTESIS '!$E101,AQ$151&lt;='HIPOTESIS '!$F101),'HIPOTESIS '!$J101*'HIPOTESIS '!$D101*(1+'HIPOTESIS '!$N$90)*(1+'HIPOTESIS '!$N$95)*(1+'HIPOTESIS '!$N$100)/12,0)</f>
        <v>0</v>
      </c>
      <c r="AR181" s="719">
        <f>IF(AND(AR$151&gt;='HIPOTESIS '!$E101,AR$151&lt;='HIPOTESIS '!$F101),'HIPOTESIS '!$J101*'HIPOTESIS '!$D101*(1+'HIPOTESIS '!$N$90)*(1+'HIPOTESIS '!$N$95)*(1+'HIPOTESIS '!$N$100)/12,0)</f>
        <v>0</v>
      </c>
      <c r="AS181" s="719">
        <f>IF(AND(AS$151&gt;='HIPOTESIS '!$E101,AS$151&lt;='HIPOTESIS '!$F101),'HIPOTESIS '!$J101*'HIPOTESIS '!$D101*(1+'HIPOTESIS '!$N$90)*(1+'HIPOTESIS '!$N$95)*(1+'HIPOTESIS '!$N$100)/12,0)</f>
        <v>0</v>
      </c>
      <c r="AT181" s="719">
        <f>IF(AND(AT$151&gt;='HIPOTESIS '!$E101,AT$151&lt;='HIPOTESIS '!$F101),'HIPOTESIS '!$J101*'HIPOTESIS '!$D101*(1+'HIPOTESIS '!$N$90)*(1+'HIPOTESIS '!$N$95)*(1+'HIPOTESIS '!$N$100)/12,0)</f>
        <v>0</v>
      </c>
      <c r="AU181" s="719">
        <f>IF(AND(AU$151&gt;='HIPOTESIS '!$E101,AU$151&lt;='HIPOTESIS '!$F101),'HIPOTESIS '!$J101*'HIPOTESIS '!$D101*(1+'HIPOTESIS '!$N$90)*(1+'HIPOTESIS '!$N$95)*(1+'HIPOTESIS '!$N$100)/12,0)</f>
        <v>0</v>
      </c>
      <c r="AV181" s="719">
        <f>IF(AND(AV$151&gt;='HIPOTESIS '!$E101,AV$151&lt;='HIPOTESIS '!$F101),'HIPOTESIS '!$J101*'HIPOTESIS '!$D101*(1+'HIPOTESIS '!$N$90)*(1+'HIPOTESIS '!$N$95)*(1+'HIPOTESIS '!$N$100)/12,0)</f>
        <v>0</v>
      </c>
      <c r="AW181" s="719">
        <f>IF(AND(AW$151&gt;='HIPOTESIS '!$E101,AW$151&lt;='HIPOTESIS '!$F101),'HIPOTESIS '!$J101*'HIPOTESIS '!$D101*(1+'HIPOTESIS '!$N$90)*(1+'HIPOTESIS '!$N$95)*(1+'HIPOTESIS '!$N$100)/12,0)</f>
        <v>0</v>
      </c>
      <c r="AX181" s="719">
        <f>IF(AND(AX$151&gt;='HIPOTESIS '!$E101,AX$151&lt;='HIPOTESIS '!$F101),'HIPOTESIS '!$J101*'HIPOTESIS '!$D101*(1+'HIPOTESIS '!$N$90)*(1+'HIPOTESIS '!$N$95)*(1+'HIPOTESIS '!$N$100)/12,0)</f>
        <v>0</v>
      </c>
      <c r="AY181" s="719">
        <f>IF(AND(AY$151&gt;='HIPOTESIS '!$E101,AY$151&lt;='HIPOTESIS '!$F101),'HIPOTESIS '!$J101*'HIPOTESIS '!$D101*(1+'HIPOTESIS '!$N$90)*(1+'HIPOTESIS '!$N$95)*(1+'HIPOTESIS '!$N$100)/12,0)</f>
        <v>0</v>
      </c>
      <c r="AZ181" s="719">
        <f>IF(AND(AZ$151&gt;='HIPOTESIS '!$E101,AZ$151&lt;='HIPOTESIS '!$F101),'HIPOTESIS '!$J101*'HIPOTESIS '!$D101*(1+'HIPOTESIS '!$N$90)*(1+'HIPOTESIS '!$N$95)*(1+'HIPOTESIS '!$N$100)^2/12,0)</f>
        <v>0</v>
      </c>
      <c r="BA181" s="719">
        <f>IF(AND(BA$151&gt;='HIPOTESIS '!$E101,BA$151&lt;='HIPOTESIS '!$F101),'HIPOTESIS '!$J101*'HIPOTESIS '!$D101*(1+'HIPOTESIS '!$N$90)*(1+'HIPOTESIS '!$N$95)*(1+'HIPOTESIS '!$N$100)^2/12,0)</f>
        <v>0</v>
      </c>
      <c r="BB181" s="719">
        <f>IF(AND(BB$151&gt;='HIPOTESIS '!$E101,BB$151&lt;='HIPOTESIS '!$F101),'HIPOTESIS '!$J101*'HIPOTESIS '!$D101*(1+'HIPOTESIS '!$N$90)*(1+'HIPOTESIS '!$N$95)*(1+'HIPOTESIS '!$N$100)^2/12,0)</f>
        <v>0</v>
      </c>
      <c r="BC181" s="719">
        <f>IF(AND(BC$151&gt;='HIPOTESIS '!$E101,BC$151&lt;='HIPOTESIS '!$F101),'HIPOTESIS '!$J101*'HIPOTESIS '!$D101*(1+'HIPOTESIS '!$N$90)*(1+'HIPOTESIS '!$N$95)*(1+'HIPOTESIS '!$N$100)^2/12,0)</f>
        <v>0</v>
      </c>
      <c r="BD181" s="719">
        <f>IF(AND(BD$151&gt;='HIPOTESIS '!$E101,BD$151&lt;='HIPOTESIS '!$F101),'HIPOTESIS '!$J101*'HIPOTESIS '!$D101*(1+'HIPOTESIS '!$N$90)*(1+'HIPOTESIS '!$N$95)*(1+'HIPOTESIS '!$N$100)^2/12,0)</f>
        <v>0</v>
      </c>
      <c r="BE181" s="719">
        <f>IF(AND(BE$151&gt;='HIPOTESIS '!$E101,BE$151&lt;='HIPOTESIS '!$F101),'HIPOTESIS '!$J101*'HIPOTESIS '!$D101*(1+'HIPOTESIS '!$N$90)*(1+'HIPOTESIS '!$N$95)*(1+'HIPOTESIS '!$N$100)^2/12,0)</f>
        <v>0</v>
      </c>
      <c r="BF181" s="719">
        <f>IF(AND(BF$151&gt;='HIPOTESIS '!$E101,BF$151&lt;='HIPOTESIS '!$F101),'HIPOTESIS '!$J101*'HIPOTESIS '!$D101*(1+'HIPOTESIS '!$N$90)*(1+'HIPOTESIS '!$N$95)*(1+'HIPOTESIS '!$N$100)^2/12,0)</f>
        <v>0</v>
      </c>
      <c r="BG181" s="719">
        <f>IF(AND(BG$151&gt;='HIPOTESIS '!$E101,BG$151&lt;='HIPOTESIS '!$F101),'HIPOTESIS '!$J101*'HIPOTESIS '!$D101*(1+'HIPOTESIS '!$N$90)*(1+'HIPOTESIS '!$N$95)*(1+'HIPOTESIS '!$N$100)^2/12,0)</f>
        <v>0</v>
      </c>
      <c r="BH181" s="719">
        <f>IF(AND(BH$151&gt;='HIPOTESIS '!$E101,BH$151&lt;='HIPOTESIS '!$F101),'HIPOTESIS '!$J101*'HIPOTESIS '!$D101*(1+'HIPOTESIS '!$N$90)*(1+'HIPOTESIS '!$N$95)*(1+'HIPOTESIS '!$N$100)^2/12,0)</f>
        <v>0</v>
      </c>
      <c r="BI181" s="719">
        <f>IF(AND(BI$151&gt;='HIPOTESIS '!$E101,BI$151&lt;='HIPOTESIS '!$F101),'HIPOTESIS '!$J101*'HIPOTESIS '!$D101*(1+'HIPOTESIS '!$N$90)*(1+'HIPOTESIS '!$N$95)*(1+'HIPOTESIS '!$N$100)^2/12,0)</f>
        <v>0</v>
      </c>
      <c r="BJ181" s="719">
        <f>IF(AND(BJ$151&gt;='HIPOTESIS '!$E101,BJ$151&lt;='HIPOTESIS '!$F101),'HIPOTESIS '!$J101*'HIPOTESIS '!$D101*(1+'HIPOTESIS '!$N$90)*(1+'HIPOTESIS '!$N$95)*(1+'HIPOTESIS '!$N$100)^2/12,0)</f>
        <v>0</v>
      </c>
      <c r="BK181" s="724">
        <f>IF(AND(BK$151&gt;='HIPOTESIS '!$E101,BK$151&lt;='HIPOTESIS '!$F101),'HIPOTESIS '!$J101*'HIPOTESIS '!$D101*(1+'HIPOTESIS '!$N$90)*(1+'HIPOTESIS '!$N$95)*(1+'HIPOTESIS '!$N$100)^2/12,0)</f>
        <v>0</v>
      </c>
      <c r="BL181" s="138"/>
      <c r="BM181" s="138"/>
      <c r="BN181" s="138"/>
      <c r="BO181" s="138"/>
      <c r="BP181" s="138"/>
      <c r="BQ181" s="138"/>
      <c r="BR181" s="138"/>
      <c r="BS181" s="138"/>
      <c r="BT181" s="138"/>
      <c r="BU181" s="138"/>
      <c r="BV181" s="138"/>
      <c r="BW181" s="138"/>
      <c r="BX181" s="138"/>
      <c r="BY181" s="138"/>
      <c r="BZ181" s="138"/>
      <c r="CA181" s="138"/>
      <c r="CB181" s="138"/>
      <c r="CC181" s="138"/>
      <c r="CD181" s="138"/>
      <c r="CE181" s="138"/>
      <c r="CF181" s="138"/>
      <c r="CG181" s="138"/>
      <c r="CH181" s="138"/>
      <c r="CI181" s="138"/>
      <c r="CJ181" s="138"/>
      <c r="CK181" s="138"/>
      <c r="CL181" s="138"/>
      <c r="CM181" s="138"/>
      <c r="CN181" s="138"/>
      <c r="CO181" s="138"/>
      <c r="CP181" s="138"/>
      <c r="CQ181" s="138"/>
      <c r="CR181" s="138"/>
      <c r="CS181" s="138"/>
    </row>
    <row r="182" spans="1:97" s="2" customFormat="1" ht="17.100000000000001" customHeight="1" x14ac:dyDescent="0.25">
      <c r="A182" s="138"/>
      <c r="B182" s="536" t="s">
        <v>415</v>
      </c>
      <c r="C182" s="722">
        <f>IF(AND(C$151&gt;='HIPOTESIS '!$E102,C$151&lt;='HIPOTESIS '!$F102),'HIPOTESIS '!$J102*'HIPOTESIS '!$D102/12,0)</f>
        <v>0</v>
      </c>
      <c r="D182" s="497">
        <f>IF(AND(D$151&gt;='HIPOTESIS '!$E102,D$151&lt;='HIPOTESIS '!$F102),'HIPOTESIS '!$J102*'HIPOTESIS '!$D102/12,0)</f>
        <v>0</v>
      </c>
      <c r="E182" s="497">
        <f>IF(AND(E$151&gt;='HIPOTESIS '!$E102,E$151&lt;='HIPOTESIS '!$F102),'HIPOTESIS '!$J102*'HIPOTESIS '!$D102/12,0)</f>
        <v>0</v>
      </c>
      <c r="F182" s="497">
        <f>IF(AND(F$151&gt;='HIPOTESIS '!$E102,F$151&lt;='HIPOTESIS '!$F102),'HIPOTESIS '!$J102*'HIPOTESIS '!$D102/12,0)</f>
        <v>0</v>
      </c>
      <c r="G182" s="497">
        <f>IF(AND(G$151&gt;='HIPOTESIS '!$E102,G$151&lt;='HIPOTESIS '!$F102),'HIPOTESIS '!$J102*'HIPOTESIS '!$D102/12,0)</f>
        <v>0</v>
      </c>
      <c r="H182" s="497">
        <f>IF(AND(H$151&gt;='HIPOTESIS '!$E102,H$151&lt;='HIPOTESIS '!$F102),'HIPOTESIS '!$J102*'HIPOTESIS '!$D102/12,0)</f>
        <v>0</v>
      </c>
      <c r="I182" s="497">
        <f>IF(AND(I$151&gt;='HIPOTESIS '!$E102,I$151&lt;='HIPOTESIS '!$F102),'HIPOTESIS '!$J102*'HIPOTESIS '!$D102/12,0)</f>
        <v>0</v>
      </c>
      <c r="J182" s="497">
        <f>IF(AND(J$151&gt;='HIPOTESIS '!$E102,J$151&lt;='HIPOTESIS '!$F102),'HIPOTESIS '!$J102*'HIPOTESIS '!$D102/12,0)</f>
        <v>0</v>
      </c>
      <c r="K182" s="497">
        <f>IF(AND(K$151&gt;='HIPOTESIS '!$E102,K$151&lt;='HIPOTESIS '!$F102),'HIPOTESIS '!$J102*'HIPOTESIS '!$D102/12,0)</f>
        <v>0</v>
      </c>
      <c r="L182" s="497">
        <f>IF(AND(L$151&gt;='HIPOTESIS '!$E102,L$151&lt;='HIPOTESIS '!$F102),'HIPOTESIS '!$J102*'HIPOTESIS '!$D102/12,0)</f>
        <v>0</v>
      </c>
      <c r="M182" s="497">
        <f>IF(AND(M$151&gt;='HIPOTESIS '!$E102,M$151&lt;='HIPOTESIS '!$F102),'HIPOTESIS '!$J102*'HIPOTESIS '!$D102/12,0)</f>
        <v>0</v>
      </c>
      <c r="N182" s="497">
        <f>IF(AND(N$151&gt;='HIPOTESIS '!$E102,N$151&lt;='HIPOTESIS '!$F102),'HIPOTESIS '!$J102*'HIPOTESIS '!$D102/12,0)</f>
        <v>0</v>
      </c>
      <c r="O182" s="723">
        <f>IF(AND(O$151&gt;='HIPOTESIS '!$E102,O$151&lt;='HIPOTESIS '!$F102),'HIPOTESIS '!$J102*'HIPOTESIS '!$D102/12,0)</f>
        <v>0</v>
      </c>
      <c r="P182" s="497">
        <f>IF(AND(P$151&gt;='HIPOTESIS '!$E102,P$151&lt;='HIPOTESIS '!$F102),'HIPOTESIS '!$J102*'HIPOTESIS '!$D102*(1+'HIPOTESIS '!$N$90)/12,0)</f>
        <v>0</v>
      </c>
      <c r="Q182" s="719">
        <f>IF(AND(Q$151&gt;='HIPOTESIS '!$E102,Q$151&lt;='HIPOTESIS '!$F102),'HIPOTESIS '!$J102*'HIPOTESIS '!$D102*(1+'HIPOTESIS '!$N$90)/12,0)</f>
        <v>0</v>
      </c>
      <c r="R182" s="719">
        <f>IF(AND(R$151&gt;='HIPOTESIS '!$E102,R$151&lt;='HIPOTESIS '!$F102),'HIPOTESIS '!$J102*'HIPOTESIS '!$D102*(1+'HIPOTESIS '!$N$90)/12,0)</f>
        <v>0</v>
      </c>
      <c r="S182" s="719">
        <f>IF(AND(S$151&gt;='HIPOTESIS '!$E102,S$151&lt;='HIPOTESIS '!$F102),'HIPOTESIS '!$J102*'HIPOTESIS '!$D102*(1+'HIPOTESIS '!$N$90)/12,0)</f>
        <v>0</v>
      </c>
      <c r="T182" s="719">
        <f>IF(AND(T$151&gt;='HIPOTESIS '!$E102,T$151&lt;='HIPOTESIS '!$F102),'HIPOTESIS '!$J102*'HIPOTESIS '!$D102*(1+'HIPOTESIS '!$N$90)/12,0)</f>
        <v>0</v>
      </c>
      <c r="U182" s="719">
        <f>IF(AND(U$151&gt;='HIPOTESIS '!$E102,U$151&lt;='HIPOTESIS '!$F102),'HIPOTESIS '!$J102*'HIPOTESIS '!$D102*(1+'HIPOTESIS '!$N$90)/12,0)</f>
        <v>0</v>
      </c>
      <c r="V182" s="719">
        <f>IF(AND(V$151&gt;='HIPOTESIS '!$E102,V$151&lt;='HIPOTESIS '!$F102),'HIPOTESIS '!$J102*'HIPOTESIS '!$D102*(1+'HIPOTESIS '!$N$90)/12,0)</f>
        <v>0</v>
      </c>
      <c r="W182" s="719">
        <f>IF(AND(W$151&gt;='HIPOTESIS '!$E102,W$151&lt;='HIPOTESIS '!$F102),'HIPOTESIS '!$J102*'HIPOTESIS '!$D102*(1+'HIPOTESIS '!$N$90)/12,0)</f>
        <v>0</v>
      </c>
      <c r="X182" s="719">
        <f>IF(AND(X$151&gt;='HIPOTESIS '!$E102,X$151&lt;='HIPOTESIS '!$F102),'HIPOTESIS '!$J102*'HIPOTESIS '!$D102*(1+'HIPOTESIS '!$N$90)/12,0)</f>
        <v>0</v>
      </c>
      <c r="Y182" s="719">
        <f>IF(AND(Y$151&gt;='HIPOTESIS '!$E102,Y$151&lt;='HIPOTESIS '!$F102),'HIPOTESIS '!$J102*'HIPOTESIS '!$D102*(1+'HIPOTESIS '!$N$90)/12,0)</f>
        <v>0</v>
      </c>
      <c r="Z182" s="719">
        <f>IF(AND(Z$151&gt;='HIPOTESIS '!$E102,Z$151&lt;='HIPOTESIS '!$F102),'HIPOTESIS '!$J102*'HIPOTESIS '!$D102*(1+'HIPOTESIS '!$N$90)/12,0)</f>
        <v>0</v>
      </c>
      <c r="AA182" s="719">
        <f>IF(AND(AA$151&gt;='HIPOTESIS '!$E102,AA$151&lt;='HIPOTESIS '!$F102),'HIPOTESIS '!$J102*'HIPOTESIS '!$D102*(1+'HIPOTESIS '!$N$90)/12,0)</f>
        <v>0</v>
      </c>
      <c r="AB182" s="719">
        <f>IF(AND(AB$151&gt;='HIPOTESIS '!$E102,AB$151&lt;='HIPOTESIS '!$F102),'HIPOTESIS '!$J102*'HIPOTESIS '!$D102*(1+'HIPOTESIS '!$N$90)*(1+'HIPOTESIS '!$N$95)/12,0)</f>
        <v>0</v>
      </c>
      <c r="AC182" s="719">
        <f>IF(AND(AC$151&gt;='HIPOTESIS '!$E102,AC$151&lt;='HIPOTESIS '!$F102),'HIPOTESIS '!$J102*'HIPOTESIS '!$D102*(1+'HIPOTESIS '!$N$90)*(1+'HIPOTESIS '!$N$95)/12,0)</f>
        <v>0</v>
      </c>
      <c r="AD182" s="719">
        <f>IF(AND(AD$151&gt;='HIPOTESIS '!$E102,AD$151&lt;='HIPOTESIS '!$F102),'HIPOTESIS '!$J102*'HIPOTESIS '!$D102*(1+'HIPOTESIS '!$N$90)*(1+'HIPOTESIS '!$N$95)/12,0)</f>
        <v>0</v>
      </c>
      <c r="AE182" s="719">
        <f>IF(AND(AE$151&gt;='HIPOTESIS '!$E102,AE$151&lt;='HIPOTESIS '!$F102),'HIPOTESIS '!$J102*'HIPOTESIS '!$D102*(1+'HIPOTESIS '!$N$90)*(1+'HIPOTESIS '!$N$95)/12,0)</f>
        <v>0</v>
      </c>
      <c r="AF182" s="719">
        <f>IF(AND(AF$151&gt;='HIPOTESIS '!$E102,AF$151&lt;='HIPOTESIS '!$F102),'HIPOTESIS '!$J102*'HIPOTESIS '!$D102*(1+'HIPOTESIS '!$N$90)*(1+'HIPOTESIS '!$N$95)/12,0)</f>
        <v>0</v>
      </c>
      <c r="AG182" s="719">
        <f>IF(AND(AG$151&gt;='HIPOTESIS '!$E102,AG$151&lt;='HIPOTESIS '!$F102),'HIPOTESIS '!$J102*'HIPOTESIS '!$D102*(1+'HIPOTESIS '!$N$90)*(1+'HIPOTESIS '!$N$95)/12,0)</f>
        <v>0</v>
      </c>
      <c r="AH182" s="719">
        <f>IF(AND(AH$151&gt;='HIPOTESIS '!$E102,AH$151&lt;='HIPOTESIS '!$F102),'HIPOTESIS '!$J102*'HIPOTESIS '!$D102*(1+'HIPOTESIS '!$N$90)*(1+'HIPOTESIS '!$N$95)/12,0)</f>
        <v>0</v>
      </c>
      <c r="AI182" s="719">
        <f>IF(AND(AI$151&gt;='HIPOTESIS '!$E102,AI$151&lt;='HIPOTESIS '!$F102),'HIPOTESIS '!$J102*'HIPOTESIS '!$D102*(1+'HIPOTESIS '!$N$90)*(1+'HIPOTESIS '!$N$95)/12,0)</f>
        <v>0</v>
      </c>
      <c r="AJ182" s="719">
        <f>IF(AND(AJ$151&gt;='HIPOTESIS '!$E102,AJ$151&lt;='HIPOTESIS '!$F102),'HIPOTESIS '!$J102*'HIPOTESIS '!$D102*(1+'HIPOTESIS '!$N$90)*(1+'HIPOTESIS '!$N$95)/12,0)</f>
        <v>0</v>
      </c>
      <c r="AK182" s="719">
        <f>IF(AND(AK$151&gt;='HIPOTESIS '!$E102,AK$151&lt;='HIPOTESIS '!$F102),'HIPOTESIS '!$J102*'HIPOTESIS '!$D102*(1+'HIPOTESIS '!$N$90)*(1+'HIPOTESIS '!$N$95)/12,0)</f>
        <v>0</v>
      </c>
      <c r="AL182" s="719">
        <f>IF(AND(AL$151&gt;='HIPOTESIS '!$E102,AL$151&lt;='HIPOTESIS '!$F102),'HIPOTESIS '!$J102*'HIPOTESIS '!$D102*(1+'HIPOTESIS '!$N$90)*(1+'HIPOTESIS '!$N$95)/12,0)</f>
        <v>0</v>
      </c>
      <c r="AM182" s="719">
        <f>IF(AND(AM$151&gt;='HIPOTESIS '!$E102,AM$151&lt;='HIPOTESIS '!$F102),'HIPOTESIS '!$J102*'HIPOTESIS '!$D102*(1+'HIPOTESIS '!$N$90)*(1+'HIPOTESIS '!$N$95)/12,0)</f>
        <v>0</v>
      </c>
      <c r="AN182" s="719">
        <f>IF(AND(AN$151&gt;='HIPOTESIS '!$E102,AN$151&lt;='HIPOTESIS '!$F102),'HIPOTESIS '!$J102*'HIPOTESIS '!$D102*(1+'HIPOTESIS '!$N$90)*(1+'HIPOTESIS '!$N$95)*(1+'HIPOTESIS '!$N$100)/12,0)</f>
        <v>0</v>
      </c>
      <c r="AO182" s="719">
        <f>IF(AND(AO$151&gt;='HIPOTESIS '!$E102,AO$151&lt;='HIPOTESIS '!$F102),'HIPOTESIS '!$J102*'HIPOTESIS '!$D102*(1+'HIPOTESIS '!$N$90)*(1+'HIPOTESIS '!$N$95)*(1+'HIPOTESIS '!$N$100)/12,0)</f>
        <v>0</v>
      </c>
      <c r="AP182" s="719">
        <f>IF(AND(AP$151&gt;='HIPOTESIS '!$E102,AP$151&lt;='HIPOTESIS '!$F102),'HIPOTESIS '!$J102*'HIPOTESIS '!$D102*(1+'HIPOTESIS '!$N$90)*(1+'HIPOTESIS '!$N$95)*(1+'HIPOTESIS '!$N$100)/12,0)</f>
        <v>0</v>
      </c>
      <c r="AQ182" s="719">
        <f>IF(AND(AQ$151&gt;='HIPOTESIS '!$E102,AQ$151&lt;='HIPOTESIS '!$F102),'HIPOTESIS '!$J102*'HIPOTESIS '!$D102*(1+'HIPOTESIS '!$N$90)*(1+'HIPOTESIS '!$N$95)*(1+'HIPOTESIS '!$N$100)/12,0)</f>
        <v>0</v>
      </c>
      <c r="AR182" s="719">
        <f>IF(AND(AR$151&gt;='HIPOTESIS '!$E102,AR$151&lt;='HIPOTESIS '!$F102),'HIPOTESIS '!$J102*'HIPOTESIS '!$D102*(1+'HIPOTESIS '!$N$90)*(1+'HIPOTESIS '!$N$95)*(1+'HIPOTESIS '!$N$100)/12,0)</f>
        <v>0</v>
      </c>
      <c r="AS182" s="719">
        <f>IF(AND(AS$151&gt;='HIPOTESIS '!$E102,AS$151&lt;='HIPOTESIS '!$F102),'HIPOTESIS '!$J102*'HIPOTESIS '!$D102*(1+'HIPOTESIS '!$N$90)*(1+'HIPOTESIS '!$N$95)*(1+'HIPOTESIS '!$N$100)/12,0)</f>
        <v>0</v>
      </c>
      <c r="AT182" s="719">
        <f>IF(AND(AT$151&gt;='HIPOTESIS '!$E102,AT$151&lt;='HIPOTESIS '!$F102),'HIPOTESIS '!$J102*'HIPOTESIS '!$D102*(1+'HIPOTESIS '!$N$90)*(1+'HIPOTESIS '!$N$95)*(1+'HIPOTESIS '!$N$100)/12,0)</f>
        <v>0</v>
      </c>
      <c r="AU182" s="719">
        <f>IF(AND(AU$151&gt;='HIPOTESIS '!$E102,AU$151&lt;='HIPOTESIS '!$F102),'HIPOTESIS '!$J102*'HIPOTESIS '!$D102*(1+'HIPOTESIS '!$N$90)*(1+'HIPOTESIS '!$N$95)*(1+'HIPOTESIS '!$N$100)/12,0)</f>
        <v>0</v>
      </c>
      <c r="AV182" s="719">
        <f>IF(AND(AV$151&gt;='HIPOTESIS '!$E102,AV$151&lt;='HIPOTESIS '!$F102),'HIPOTESIS '!$J102*'HIPOTESIS '!$D102*(1+'HIPOTESIS '!$N$90)*(1+'HIPOTESIS '!$N$95)*(1+'HIPOTESIS '!$N$100)/12,0)</f>
        <v>0</v>
      </c>
      <c r="AW182" s="719">
        <f>IF(AND(AW$151&gt;='HIPOTESIS '!$E102,AW$151&lt;='HIPOTESIS '!$F102),'HIPOTESIS '!$J102*'HIPOTESIS '!$D102*(1+'HIPOTESIS '!$N$90)*(1+'HIPOTESIS '!$N$95)*(1+'HIPOTESIS '!$N$100)/12,0)</f>
        <v>0</v>
      </c>
      <c r="AX182" s="719">
        <f>IF(AND(AX$151&gt;='HIPOTESIS '!$E102,AX$151&lt;='HIPOTESIS '!$F102),'HIPOTESIS '!$J102*'HIPOTESIS '!$D102*(1+'HIPOTESIS '!$N$90)*(1+'HIPOTESIS '!$N$95)*(1+'HIPOTESIS '!$N$100)/12,0)</f>
        <v>0</v>
      </c>
      <c r="AY182" s="719">
        <f>IF(AND(AY$151&gt;='HIPOTESIS '!$E102,AY$151&lt;='HIPOTESIS '!$F102),'HIPOTESIS '!$J102*'HIPOTESIS '!$D102*(1+'HIPOTESIS '!$N$90)*(1+'HIPOTESIS '!$N$95)*(1+'HIPOTESIS '!$N$100)/12,0)</f>
        <v>0</v>
      </c>
      <c r="AZ182" s="719">
        <f>IF(AND(AZ$151&gt;='HIPOTESIS '!$E102,AZ$151&lt;='HIPOTESIS '!$F102),'HIPOTESIS '!$J102*'HIPOTESIS '!$D102*(1+'HIPOTESIS '!$N$90)*(1+'HIPOTESIS '!$N$95)*(1+'HIPOTESIS '!$N$100)^2/12,0)</f>
        <v>0</v>
      </c>
      <c r="BA182" s="719">
        <f>IF(AND(BA$151&gt;='HIPOTESIS '!$E102,BA$151&lt;='HIPOTESIS '!$F102),'HIPOTESIS '!$J102*'HIPOTESIS '!$D102*(1+'HIPOTESIS '!$N$90)*(1+'HIPOTESIS '!$N$95)*(1+'HIPOTESIS '!$N$100)^2/12,0)</f>
        <v>0</v>
      </c>
      <c r="BB182" s="719">
        <f>IF(AND(BB$151&gt;='HIPOTESIS '!$E102,BB$151&lt;='HIPOTESIS '!$F102),'HIPOTESIS '!$J102*'HIPOTESIS '!$D102*(1+'HIPOTESIS '!$N$90)*(1+'HIPOTESIS '!$N$95)*(1+'HIPOTESIS '!$N$100)^2/12,0)</f>
        <v>0</v>
      </c>
      <c r="BC182" s="719">
        <f>IF(AND(BC$151&gt;='HIPOTESIS '!$E102,BC$151&lt;='HIPOTESIS '!$F102),'HIPOTESIS '!$J102*'HIPOTESIS '!$D102*(1+'HIPOTESIS '!$N$90)*(1+'HIPOTESIS '!$N$95)*(1+'HIPOTESIS '!$N$100)^2/12,0)</f>
        <v>0</v>
      </c>
      <c r="BD182" s="719">
        <f>IF(AND(BD$151&gt;='HIPOTESIS '!$E102,BD$151&lt;='HIPOTESIS '!$F102),'HIPOTESIS '!$J102*'HIPOTESIS '!$D102*(1+'HIPOTESIS '!$N$90)*(1+'HIPOTESIS '!$N$95)*(1+'HIPOTESIS '!$N$100)^2/12,0)</f>
        <v>0</v>
      </c>
      <c r="BE182" s="719">
        <f>IF(AND(BE$151&gt;='HIPOTESIS '!$E102,BE$151&lt;='HIPOTESIS '!$F102),'HIPOTESIS '!$J102*'HIPOTESIS '!$D102*(1+'HIPOTESIS '!$N$90)*(1+'HIPOTESIS '!$N$95)*(1+'HIPOTESIS '!$N$100)^2/12,0)</f>
        <v>0</v>
      </c>
      <c r="BF182" s="719">
        <f>IF(AND(BF$151&gt;='HIPOTESIS '!$E102,BF$151&lt;='HIPOTESIS '!$F102),'HIPOTESIS '!$J102*'HIPOTESIS '!$D102*(1+'HIPOTESIS '!$N$90)*(1+'HIPOTESIS '!$N$95)*(1+'HIPOTESIS '!$N$100)^2/12,0)</f>
        <v>0</v>
      </c>
      <c r="BG182" s="719">
        <f>IF(AND(BG$151&gt;='HIPOTESIS '!$E102,BG$151&lt;='HIPOTESIS '!$F102),'HIPOTESIS '!$J102*'HIPOTESIS '!$D102*(1+'HIPOTESIS '!$N$90)*(1+'HIPOTESIS '!$N$95)*(1+'HIPOTESIS '!$N$100)^2/12,0)</f>
        <v>0</v>
      </c>
      <c r="BH182" s="719">
        <f>IF(AND(BH$151&gt;='HIPOTESIS '!$E102,BH$151&lt;='HIPOTESIS '!$F102),'HIPOTESIS '!$J102*'HIPOTESIS '!$D102*(1+'HIPOTESIS '!$N$90)*(1+'HIPOTESIS '!$N$95)*(1+'HIPOTESIS '!$N$100)^2/12,0)</f>
        <v>0</v>
      </c>
      <c r="BI182" s="719">
        <f>IF(AND(BI$151&gt;='HIPOTESIS '!$E102,BI$151&lt;='HIPOTESIS '!$F102),'HIPOTESIS '!$J102*'HIPOTESIS '!$D102*(1+'HIPOTESIS '!$N$90)*(1+'HIPOTESIS '!$N$95)*(1+'HIPOTESIS '!$N$100)^2/12,0)</f>
        <v>0</v>
      </c>
      <c r="BJ182" s="719">
        <f>IF(AND(BJ$151&gt;='HIPOTESIS '!$E102,BJ$151&lt;='HIPOTESIS '!$F102),'HIPOTESIS '!$J102*'HIPOTESIS '!$D102*(1+'HIPOTESIS '!$N$90)*(1+'HIPOTESIS '!$N$95)*(1+'HIPOTESIS '!$N$100)^2/12,0)</f>
        <v>0</v>
      </c>
      <c r="BK182" s="724">
        <f>IF(AND(BK$151&gt;='HIPOTESIS '!$E102,BK$151&lt;='HIPOTESIS '!$F102),'HIPOTESIS '!$J102*'HIPOTESIS '!$D102*(1+'HIPOTESIS '!$N$90)*(1+'HIPOTESIS '!$N$95)*(1+'HIPOTESIS '!$N$100)^2/12,0)</f>
        <v>0</v>
      </c>
      <c r="BL182" s="138"/>
      <c r="BM182" s="138"/>
      <c r="BN182" s="138"/>
      <c r="BO182" s="138"/>
      <c r="BP182" s="138"/>
      <c r="BQ182" s="138"/>
      <c r="BR182" s="138"/>
      <c r="BS182" s="138"/>
      <c r="BT182" s="138"/>
      <c r="BU182" s="138"/>
      <c r="BV182" s="138"/>
      <c r="BW182" s="138"/>
      <c r="BX182" s="138"/>
      <c r="BY182" s="138"/>
      <c r="BZ182" s="138"/>
      <c r="CA182" s="138"/>
      <c r="CB182" s="138"/>
      <c r="CC182" s="138"/>
      <c r="CD182" s="138"/>
      <c r="CE182" s="138"/>
      <c r="CF182" s="138"/>
      <c r="CG182" s="138"/>
      <c r="CH182" s="138"/>
      <c r="CI182" s="138"/>
      <c r="CJ182" s="138"/>
      <c r="CK182" s="138"/>
      <c r="CL182" s="138"/>
      <c r="CM182" s="138"/>
      <c r="CN182" s="138"/>
      <c r="CO182" s="138"/>
      <c r="CP182" s="138"/>
      <c r="CQ182" s="138"/>
      <c r="CR182" s="138"/>
      <c r="CS182" s="138"/>
    </row>
    <row r="183" spans="1:97" s="2" customFormat="1" ht="17.100000000000001" customHeight="1" x14ac:dyDescent="0.25">
      <c r="A183" s="138"/>
      <c r="B183" s="536" t="s">
        <v>416</v>
      </c>
      <c r="C183" s="722">
        <f>IF(AND(C$151&gt;='HIPOTESIS '!$E103,C$151&lt;='HIPOTESIS '!$F103),'HIPOTESIS '!$J103*'HIPOTESIS '!$D103/12,0)</f>
        <v>0</v>
      </c>
      <c r="D183" s="497">
        <f>IF(AND(D$151&gt;='HIPOTESIS '!$E103,D$151&lt;='HIPOTESIS '!$F103),'HIPOTESIS '!$J103*'HIPOTESIS '!$D103/12,0)</f>
        <v>0</v>
      </c>
      <c r="E183" s="497">
        <f>IF(AND(E$151&gt;='HIPOTESIS '!$E103,E$151&lt;='HIPOTESIS '!$F103),'HIPOTESIS '!$J103*'HIPOTESIS '!$D103/12,0)</f>
        <v>0</v>
      </c>
      <c r="F183" s="497">
        <f>IF(AND(F$151&gt;='HIPOTESIS '!$E103,F$151&lt;='HIPOTESIS '!$F103),'HIPOTESIS '!$J103*'HIPOTESIS '!$D103/12,0)</f>
        <v>0</v>
      </c>
      <c r="G183" s="497">
        <f>IF(AND(G$151&gt;='HIPOTESIS '!$E103,G$151&lt;='HIPOTESIS '!$F103),'HIPOTESIS '!$J103*'HIPOTESIS '!$D103/12,0)</f>
        <v>0</v>
      </c>
      <c r="H183" s="497">
        <f>IF(AND(H$151&gt;='HIPOTESIS '!$E103,H$151&lt;='HIPOTESIS '!$F103),'HIPOTESIS '!$J103*'HIPOTESIS '!$D103/12,0)</f>
        <v>0</v>
      </c>
      <c r="I183" s="497">
        <f>IF(AND(I$151&gt;='HIPOTESIS '!$E103,I$151&lt;='HIPOTESIS '!$F103),'HIPOTESIS '!$J103*'HIPOTESIS '!$D103/12,0)</f>
        <v>0</v>
      </c>
      <c r="J183" s="497">
        <f>IF(AND(J$151&gt;='HIPOTESIS '!$E103,J$151&lt;='HIPOTESIS '!$F103),'HIPOTESIS '!$J103*'HIPOTESIS '!$D103/12,0)</f>
        <v>0</v>
      </c>
      <c r="K183" s="497">
        <f>IF(AND(K$151&gt;='HIPOTESIS '!$E103,K$151&lt;='HIPOTESIS '!$F103),'HIPOTESIS '!$J103*'HIPOTESIS '!$D103/12,0)</f>
        <v>0</v>
      </c>
      <c r="L183" s="497">
        <f>IF(AND(L$151&gt;='HIPOTESIS '!$E103,L$151&lt;='HIPOTESIS '!$F103),'HIPOTESIS '!$J103*'HIPOTESIS '!$D103/12,0)</f>
        <v>0</v>
      </c>
      <c r="M183" s="497">
        <f>IF(AND(M$151&gt;='HIPOTESIS '!$E103,M$151&lt;='HIPOTESIS '!$F103),'HIPOTESIS '!$J103*'HIPOTESIS '!$D103/12,0)</f>
        <v>0</v>
      </c>
      <c r="N183" s="497">
        <f>IF(AND(N$151&gt;='HIPOTESIS '!$E103,N$151&lt;='HIPOTESIS '!$F103),'HIPOTESIS '!$J103*'HIPOTESIS '!$D103/12,0)</f>
        <v>0</v>
      </c>
      <c r="O183" s="723">
        <f>IF(AND(O$151&gt;='HIPOTESIS '!$E103,O$151&lt;='HIPOTESIS '!$F103),'HIPOTESIS '!$J103*'HIPOTESIS '!$D103/12,0)</f>
        <v>0</v>
      </c>
      <c r="P183" s="497">
        <f>IF(AND(P$151&gt;='HIPOTESIS '!$E103,P$151&lt;='HIPOTESIS '!$F103),'HIPOTESIS '!$J103*'HIPOTESIS '!$D103*(1+'HIPOTESIS '!$N$90)/12,0)</f>
        <v>0</v>
      </c>
      <c r="Q183" s="719">
        <f>IF(AND(Q$151&gt;='HIPOTESIS '!$E103,Q$151&lt;='HIPOTESIS '!$F103),'HIPOTESIS '!$J103*'HIPOTESIS '!$D103*(1+'HIPOTESIS '!$N$90)/12,0)</f>
        <v>0</v>
      </c>
      <c r="R183" s="719">
        <f>IF(AND(R$151&gt;='HIPOTESIS '!$E103,R$151&lt;='HIPOTESIS '!$F103),'HIPOTESIS '!$J103*'HIPOTESIS '!$D103*(1+'HIPOTESIS '!$N$90)/12,0)</f>
        <v>0</v>
      </c>
      <c r="S183" s="719">
        <f>IF(AND(S$151&gt;='HIPOTESIS '!$E103,S$151&lt;='HIPOTESIS '!$F103),'HIPOTESIS '!$J103*'HIPOTESIS '!$D103*(1+'HIPOTESIS '!$N$90)/12,0)</f>
        <v>0</v>
      </c>
      <c r="T183" s="719">
        <f>IF(AND(T$151&gt;='HIPOTESIS '!$E103,T$151&lt;='HIPOTESIS '!$F103),'HIPOTESIS '!$J103*'HIPOTESIS '!$D103*(1+'HIPOTESIS '!$N$90)/12,0)</f>
        <v>0</v>
      </c>
      <c r="U183" s="719">
        <f>IF(AND(U$151&gt;='HIPOTESIS '!$E103,U$151&lt;='HIPOTESIS '!$F103),'HIPOTESIS '!$J103*'HIPOTESIS '!$D103*(1+'HIPOTESIS '!$N$90)/12,0)</f>
        <v>0</v>
      </c>
      <c r="V183" s="719">
        <f>IF(AND(V$151&gt;='HIPOTESIS '!$E103,V$151&lt;='HIPOTESIS '!$F103),'HIPOTESIS '!$J103*'HIPOTESIS '!$D103*(1+'HIPOTESIS '!$N$90)/12,0)</f>
        <v>0</v>
      </c>
      <c r="W183" s="719">
        <f>IF(AND(W$151&gt;='HIPOTESIS '!$E103,W$151&lt;='HIPOTESIS '!$F103),'HIPOTESIS '!$J103*'HIPOTESIS '!$D103*(1+'HIPOTESIS '!$N$90)/12,0)</f>
        <v>0</v>
      </c>
      <c r="X183" s="719">
        <f>IF(AND(X$151&gt;='HIPOTESIS '!$E103,X$151&lt;='HIPOTESIS '!$F103),'HIPOTESIS '!$J103*'HIPOTESIS '!$D103*(1+'HIPOTESIS '!$N$90)/12,0)</f>
        <v>0</v>
      </c>
      <c r="Y183" s="719">
        <f>IF(AND(Y$151&gt;='HIPOTESIS '!$E103,Y$151&lt;='HIPOTESIS '!$F103),'HIPOTESIS '!$J103*'HIPOTESIS '!$D103*(1+'HIPOTESIS '!$N$90)/12,0)</f>
        <v>0</v>
      </c>
      <c r="Z183" s="719">
        <f>IF(AND(Z$151&gt;='HIPOTESIS '!$E103,Z$151&lt;='HIPOTESIS '!$F103),'HIPOTESIS '!$J103*'HIPOTESIS '!$D103*(1+'HIPOTESIS '!$N$90)/12,0)</f>
        <v>0</v>
      </c>
      <c r="AA183" s="719">
        <f>IF(AND(AA$151&gt;='HIPOTESIS '!$E103,AA$151&lt;='HIPOTESIS '!$F103),'HIPOTESIS '!$J103*'HIPOTESIS '!$D103*(1+'HIPOTESIS '!$N$90)/12,0)</f>
        <v>0</v>
      </c>
      <c r="AB183" s="719">
        <f>IF(AND(AB$151&gt;='HIPOTESIS '!$E103,AB$151&lt;='HIPOTESIS '!$F103),'HIPOTESIS '!$J103*'HIPOTESIS '!$D103*(1+'HIPOTESIS '!$N$90)*(1+'HIPOTESIS '!$N$95)/12,0)</f>
        <v>0</v>
      </c>
      <c r="AC183" s="719">
        <f>IF(AND(AC$151&gt;='HIPOTESIS '!$E103,AC$151&lt;='HIPOTESIS '!$F103),'HIPOTESIS '!$J103*'HIPOTESIS '!$D103*(1+'HIPOTESIS '!$N$90)*(1+'HIPOTESIS '!$N$95)/12,0)</f>
        <v>0</v>
      </c>
      <c r="AD183" s="719">
        <f>IF(AND(AD$151&gt;='HIPOTESIS '!$E103,AD$151&lt;='HIPOTESIS '!$F103),'HIPOTESIS '!$J103*'HIPOTESIS '!$D103*(1+'HIPOTESIS '!$N$90)*(1+'HIPOTESIS '!$N$95)/12,0)</f>
        <v>0</v>
      </c>
      <c r="AE183" s="719">
        <f>IF(AND(AE$151&gt;='HIPOTESIS '!$E103,AE$151&lt;='HIPOTESIS '!$F103),'HIPOTESIS '!$J103*'HIPOTESIS '!$D103*(1+'HIPOTESIS '!$N$90)*(1+'HIPOTESIS '!$N$95)/12,0)</f>
        <v>0</v>
      </c>
      <c r="AF183" s="719">
        <f>IF(AND(AF$151&gt;='HIPOTESIS '!$E103,AF$151&lt;='HIPOTESIS '!$F103),'HIPOTESIS '!$J103*'HIPOTESIS '!$D103*(1+'HIPOTESIS '!$N$90)*(1+'HIPOTESIS '!$N$95)/12,0)</f>
        <v>0</v>
      </c>
      <c r="AG183" s="719">
        <f>IF(AND(AG$151&gt;='HIPOTESIS '!$E103,AG$151&lt;='HIPOTESIS '!$F103),'HIPOTESIS '!$J103*'HIPOTESIS '!$D103*(1+'HIPOTESIS '!$N$90)*(1+'HIPOTESIS '!$N$95)/12,0)</f>
        <v>0</v>
      </c>
      <c r="AH183" s="719">
        <f>IF(AND(AH$151&gt;='HIPOTESIS '!$E103,AH$151&lt;='HIPOTESIS '!$F103),'HIPOTESIS '!$J103*'HIPOTESIS '!$D103*(1+'HIPOTESIS '!$N$90)*(1+'HIPOTESIS '!$N$95)/12,0)</f>
        <v>0</v>
      </c>
      <c r="AI183" s="719">
        <f>IF(AND(AI$151&gt;='HIPOTESIS '!$E103,AI$151&lt;='HIPOTESIS '!$F103),'HIPOTESIS '!$J103*'HIPOTESIS '!$D103*(1+'HIPOTESIS '!$N$90)*(1+'HIPOTESIS '!$N$95)/12,0)</f>
        <v>0</v>
      </c>
      <c r="AJ183" s="719">
        <f>IF(AND(AJ$151&gt;='HIPOTESIS '!$E103,AJ$151&lt;='HIPOTESIS '!$F103),'HIPOTESIS '!$J103*'HIPOTESIS '!$D103*(1+'HIPOTESIS '!$N$90)*(1+'HIPOTESIS '!$N$95)/12,0)</f>
        <v>0</v>
      </c>
      <c r="AK183" s="719">
        <f>IF(AND(AK$151&gt;='HIPOTESIS '!$E103,AK$151&lt;='HIPOTESIS '!$F103),'HIPOTESIS '!$J103*'HIPOTESIS '!$D103*(1+'HIPOTESIS '!$N$90)*(1+'HIPOTESIS '!$N$95)/12,0)</f>
        <v>0</v>
      </c>
      <c r="AL183" s="719">
        <f>IF(AND(AL$151&gt;='HIPOTESIS '!$E103,AL$151&lt;='HIPOTESIS '!$F103),'HIPOTESIS '!$J103*'HIPOTESIS '!$D103*(1+'HIPOTESIS '!$N$90)*(1+'HIPOTESIS '!$N$95)/12,0)</f>
        <v>0</v>
      </c>
      <c r="AM183" s="719">
        <f>IF(AND(AM$151&gt;='HIPOTESIS '!$E103,AM$151&lt;='HIPOTESIS '!$F103),'HIPOTESIS '!$J103*'HIPOTESIS '!$D103*(1+'HIPOTESIS '!$N$90)*(1+'HIPOTESIS '!$N$95)/12,0)</f>
        <v>0</v>
      </c>
      <c r="AN183" s="719">
        <f>IF(AND(AN$151&gt;='HIPOTESIS '!$E103,AN$151&lt;='HIPOTESIS '!$F103),'HIPOTESIS '!$J103*'HIPOTESIS '!$D103*(1+'HIPOTESIS '!$N$90)*(1+'HIPOTESIS '!$N$95)*(1+'HIPOTESIS '!$N$100)/12,0)</f>
        <v>0</v>
      </c>
      <c r="AO183" s="719">
        <f>IF(AND(AO$151&gt;='HIPOTESIS '!$E103,AO$151&lt;='HIPOTESIS '!$F103),'HIPOTESIS '!$J103*'HIPOTESIS '!$D103*(1+'HIPOTESIS '!$N$90)*(1+'HIPOTESIS '!$N$95)*(1+'HIPOTESIS '!$N$100)/12,0)</f>
        <v>0</v>
      </c>
      <c r="AP183" s="719">
        <f>IF(AND(AP$151&gt;='HIPOTESIS '!$E103,AP$151&lt;='HIPOTESIS '!$F103),'HIPOTESIS '!$J103*'HIPOTESIS '!$D103*(1+'HIPOTESIS '!$N$90)*(1+'HIPOTESIS '!$N$95)*(1+'HIPOTESIS '!$N$100)/12,0)</f>
        <v>0</v>
      </c>
      <c r="AQ183" s="719">
        <f>IF(AND(AQ$151&gt;='HIPOTESIS '!$E103,AQ$151&lt;='HIPOTESIS '!$F103),'HIPOTESIS '!$J103*'HIPOTESIS '!$D103*(1+'HIPOTESIS '!$N$90)*(1+'HIPOTESIS '!$N$95)*(1+'HIPOTESIS '!$N$100)/12,0)</f>
        <v>0</v>
      </c>
      <c r="AR183" s="719">
        <f>IF(AND(AR$151&gt;='HIPOTESIS '!$E103,AR$151&lt;='HIPOTESIS '!$F103),'HIPOTESIS '!$J103*'HIPOTESIS '!$D103*(1+'HIPOTESIS '!$N$90)*(1+'HIPOTESIS '!$N$95)*(1+'HIPOTESIS '!$N$100)/12,0)</f>
        <v>0</v>
      </c>
      <c r="AS183" s="719">
        <f>IF(AND(AS$151&gt;='HIPOTESIS '!$E103,AS$151&lt;='HIPOTESIS '!$F103),'HIPOTESIS '!$J103*'HIPOTESIS '!$D103*(1+'HIPOTESIS '!$N$90)*(1+'HIPOTESIS '!$N$95)*(1+'HIPOTESIS '!$N$100)/12,0)</f>
        <v>0</v>
      </c>
      <c r="AT183" s="719">
        <f>IF(AND(AT$151&gt;='HIPOTESIS '!$E103,AT$151&lt;='HIPOTESIS '!$F103),'HIPOTESIS '!$J103*'HIPOTESIS '!$D103*(1+'HIPOTESIS '!$N$90)*(1+'HIPOTESIS '!$N$95)*(1+'HIPOTESIS '!$N$100)/12,0)</f>
        <v>0</v>
      </c>
      <c r="AU183" s="719">
        <f>IF(AND(AU$151&gt;='HIPOTESIS '!$E103,AU$151&lt;='HIPOTESIS '!$F103),'HIPOTESIS '!$J103*'HIPOTESIS '!$D103*(1+'HIPOTESIS '!$N$90)*(1+'HIPOTESIS '!$N$95)*(1+'HIPOTESIS '!$N$100)/12,0)</f>
        <v>0</v>
      </c>
      <c r="AV183" s="719">
        <f>IF(AND(AV$151&gt;='HIPOTESIS '!$E103,AV$151&lt;='HIPOTESIS '!$F103),'HIPOTESIS '!$J103*'HIPOTESIS '!$D103*(1+'HIPOTESIS '!$N$90)*(1+'HIPOTESIS '!$N$95)*(1+'HIPOTESIS '!$N$100)/12,0)</f>
        <v>0</v>
      </c>
      <c r="AW183" s="719">
        <f>IF(AND(AW$151&gt;='HIPOTESIS '!$E103,AW$151&lt;='HIPOTESIS '!$F103),'HIPOTESIS '!$J103*'HIPOTESIS '!$D103*(1+'HIPOTESIS '!$N$90)*(1+'HIPOTESIS '!$N$95)*(1+'HIPOTESIS '!$N$100)/12,0)</f>
        <v>0</v>
      </c>
      <c r="AX183" s="719">
        <f>IF(AND(AX$151&gt;='HIPOTESIS '!$E103,AX$151&lt;='HIPOTESIS '!$F103),'HIPOTESIS '!$J103*'HIPOTESIS '!$D103*(1+'HIPOTESIS '!$N$90)*(1+'HIPOTESIS '!$N$95)*(1+'HIPOTESIS '!$N$100)/12,0)</f>
        <v>0</v>
      </c>
      <c r="AY183" s="719">
        <f>IF(AND(AY$151&gt;='HIPOTESIS '!$E103,AY$151&lt;='HIPOTESIS '!$F103),'HIPOTESIS '!$J103*'HIPOTESIS '!$D103*(1+'HIPOTESIS '!$N$90)*(1+'HIPOTESIS '!$N$95)*(1+'HIPOTESIS '!$N$100)/12,0)</f>
        <v>0</v>
      </c>
      <c r="AZ183" s="719">
        <f>IF(AND(AZ$151&gt;='HIPOTESIS '!$E103,AZ$151&lt;='HIPOTESIS '!$F103),'HIPOTESIS '!$J103*'HIPOTESIS '!$D103*(1+'HIPOTESIS '!$N$90)*(1+'HIPOTESIS '!$N$95)*(1+'HIPOTESIS '!$N$100)^2/12,0)</f>
        <v>0</v>
      </c>
      <c r="BA183" s="719">
        <f>IF(AND(BA$151&gt;='HIPOTESIS '!$E103,BA$151&lt;='HIPOTESIS '!$F103),'HIPOTESIS '!$J103*'HIPOTESIS '!$D103*(1+'HIPOTESIS '!$N$90)*(1+'HIPOTESIS '!$N$95)*(1+'HIPOTESIS '!$N$100)^2/12,0)</f>
        <v>0</v>
      </c>
      <c r="BB183" s="719">
        <f>IF(AND(BB$151&gt;='HIPOTESIS '!$E103,BB$151&lt;='HIPOTESIS '!$F103),'HIPOTESIS '!$J103*'HIPOTESIS '!$D103*(1+'HIPOTESIS '!$N$90)*(1+'HIPOTESIS '!$N$95)*(1+'HIPOTESIS '!$N$100)^2/12,0)</f>
        <v>0</v>
      </c>
      <c r="BC183" s="719">
        <f>IF(AND(BC$151&gt;='HIPOTESIS '!$E103,BC$151&lt;='HIPOTESIS '!$F103),'HIPOTESIS '!$J103*'HIPOTESIS '!$D103*(1+'HIPOTESIS '!$N$90)*(1+'HIPOTESIS '!$N$95)*(1+'HIPOTESIS '!$N$100)^2/12,0)</f>
        <v>0</v>
      </c>
      <c r="BD183" s="719">
        <f>IF(AND(BD$151&gt;='HIPOTESIS '!$E103,BD$151&lt;='HIPOTESIS '!$F103),'HIPOTESIS '!$J103*'HIPOTESIS '!$D103*(1+'HIPOTESIS '!$N$90)*(1+'HIPOTESIS '!$N$95)*(1+'HIPOTESIS '!$N$100)^2/12,0)</f>
        <v>0</v>
      </c>
      <c r="BE183" s="719">
        <f>IF(AND(BE$151&gt;='HIPOTESIS '!$E103,BE$151&lt;='HIPOTESIS '!$F103),'HIPOTESIS '!$J103*'HIPOTESIS '!$D103*(1+'HIPOTESIS '!$N$90)*(1+'HIPOTESIS '!$N$95)*(1+'HIPOTESIS '!$N$100)^2/12,0)</f>
        <v>0</v>
      </c>
      <c r="BF183" s="719">
        <f>IF(AND(BF$151&gt;='HIPOTESIS '!$E103,BF$151&lt;='HIPOTESIS '!$F103),'HIPOTESIS '!$J103*'HIPOTESIS '!$D103*(1+'HIPOTESIS '!$N$90)*(1+'HIPOTESIS '!$N$95)*(1+'HIPOTESIS '!$N$100)^2/12,0)</f>
        <v>0</v>
      </c>
      <c r="BG183" s="719">
        <f>IF(AND(BG$151&gt;='HIPOTESIS '!$E103,BG$151&lt;='HIPOTESIS '!$F103),'HIPOTESIS '!$J103*'HIPOTESIS '!$D103*(1+'HIPOTESIS '!$N$90)*(1+'HIPOTESIS '!$N$95)*(1+'HIPOTESIS '!$N$100)^2/12,0)</f>
        <v>0</v>
      </c>
      <c r="BH183" s="719">
        <f>IF(AND(BH$151&gt;='HIPOTESIS '!$E103,BH$151&lt;='HIPOTESIS '!$F103),'HIPOTESIS '!$J103*'HIPOTESIS '!$D103*(1+'HIPOTESIS '!$N$90)*(1+'HIPOTESIS '!$N$95)*(1+'HIPOTESIS '!$N$100)^2/12,0)</f>
        <v>0</v>
      </c>
      <c r="BI183" s="719">
        <f>IF(AND(BI$151&gt;='HIPOTESIS '!$E103,BI$151&lt;='HIPOTESIS '!$F103),'HIPOTESIS '!$J103*'HIPOTESIS '!$D103*(1+'HIPOTESIS '!$N$90)*(1+'HIPOTESIS '!$N$95)*(1+'HIPOTESIS '!$N$100)^2/12,0)</f>
        <v>0</v>
      </c>
      <c r="BJ183" s="719">
        <f>IF(AND(BJ$151&gt;='HIPOTESIS '!$E103,BJ$151&lt;='HIPOTESIS '!$F103),'HIPOTESIS '!$J103*'HIPOTESIS '!$D103*(1+'HIPOTESIS '!$N$90)*(1+'HIPOTESIS '!$N$95)*(1+'HIPOTESIS '!$N$100)^2/12,0)</f>
        <v>0</v>
      </c>
      <c r="BK183" s="724">
        <f>IF(AND(BK$151&gt;='HIPOTESIS '!$E103,BK$151&lt;='HIPOTESIS '!$F103),'HIPOTESIS '!$J103*'HIPOTESIS '!$D103*(1+'HIPOTESIS '!$N$90)*(1+'HIPOTESIS '!$N$95)*(1+'HIPOTESIS '!$N$100)^2/12,0)</f>
        <v>0</v>
      </c>
      <c r="BL183" s="138"/>
      <c r="BM183" s="138"/>
      <c r="BN183" s="138"/>
      <c r="BO183" s="138"/>
      <c r="BP183" s="138"/>
      <c r="BQ183" s="138"/>
      <c r="BR183" s="138"/>
      <c r="BS183" s="138"/>
      <c r="BT183" s="138"/>
      <c r="BU183" s="138"/>
      <c r="BV183" s="138"/>
      <c r="BW183" s="138"/>
      <c r="BX183" s="138"/>
      <c r="BY183" s="138"/>
      <c r="BZ183" s="138"/>
      <c r="CA183" s="138"/>
      <c r="CB183" s="138"/>
      <c r="CC183" s="138"/>
      <c r="CD183" s="138"/>
      <c r="CE183" s="138"/>
      <c r="CF183" s="138"/>
      <c r="CG183" s="138"/>
      <c r="CH183" s="138"/>
      <c r="CI183" s="138"/>
      <c r="CJ183" s="138"/>
      <c r="CK183" s="138"/>
      <c r="CL183" s="138"/>
      <c r="CM183" s="138"/>
      <c r="CN183" s="138"/>
      <c r="CO183" s="138"/>
      <c r="CP183" s="138"/>
      <c r="CQ183" s="138"/>
      <c r="CR183" s="138"/>
      <c r="CS183" s="138"/>
    </row>
    <row r="184" spans="1:97" s="2" customFormat="1" ht="17.100000000000001" customHeight="1" x14ac:dyDescent="0.25">
      <c r="A184" s="138"/>
      <c r="B184" s="538" t="s">
        <v>417</v>
      </c>
      <c r="C184" s="725">
        <f>IF(AND(C$151&gt;='HIPOTESIS '!$E104,C$151&lt;='HIPOTESIS '!$F104),'HIPOTESIS '!$J104*'HIPOTESIS '!$D104/12,0)</f>
        <v>0</v>
      </c>
      <c r="D184" s="726">
        <f>IF(AND(D$151&gt;='HIPOTESIS '!$E104,D$151&lt;='HIPOTESIS '!$F104),'HIPOTESIS '!$J104*'HIPOTESIS '!$D104/12,0)</f>
        <v>0</v>
      </c>
      <c r="E184" s="726">
        <f>IF(AND(E$151&gt;='HIPOTESIS '!$E104,E$151&lt;='HIPOTESIS '!$F104),'HIPOTESIS '!$J104*'HIPOTESIS '!$D104/12,0)</f>
        <v>0</v>
      </c>
      <c r="F184" s="726">
        <f>IF(AND(F$151&gt;='HIPOTESIS '!$E104,F$151&lt;='HIPOTESIS '!$F104),'HIPOTESIS '!$J104*'HIPOTESIS '!$D104/12,0)</f>
        <v>0</v>
      </c>
      <c r="G184" s="726">
        <f>IF(AND(G$151&gt;='HIPOTESIS '!$E104,G$151&lt;='HIPOTESIS '!$F104),'HIPOTESIS '!$J104*'HIPOTESIS '!$D104/12,0)</f>
        <v>0</v>
      </c>
      <c r="H184" s="726">
        <f>IF(AND(H$151&gt;='HIPOTESIS '!$E104,H$151&lt;='HIPOTESIS '!$F104),'HIPOTESIS '!$J104*'HIPOTESIS '!$D104/12,0)</f>
        <v>0</v>
      </c>
      <c r="I184" s="726">
        <f>IF(AND(I$151&gt;='HIPOTESIS '!$E104,I$151&lt;='HIPOTESIS '!$F104),'HIPOTESIS '!$J104*'HIPOTESIS '!$D104/12,0)</f>
        <v>0</v>
      </c>
      <c r="J184" s="726">
        <f>IF(AND(J$151&gt;='HIPOTESIS '!$E104,J$151&lt;='HIPOTESIS '!$F104),'HIPOTESIS '!$J104*'HIPOTESIS '!$D104/12,0)</f>
        <v>0</v>
      </c>
      <c r="K184" s="726">
        <f>IF(AND(K$151&gt;='HIPOTESIS '!$E104,K$151&lt;='HIPOTESIS '!$F104),'HIPOTESIS '!$J104*'HIPOTESIS '!$D104/12,0)</f>
        <v>0</v>
      </c>
      <c r="L184" s="726">
        <f>IF(AND(L$151&gt;='HIPOTESIS '!$E104,L$151&lt;='HIPOTESIS '!$F104),'HIPOTESIS '!$J104*'HIPOTESIS '!$D104/12,0)</f>
        <v>0</v>
      </c>
      <c r="M184" s="726">
        <f>IF(AND(M$151&gt;='HIPOTESIS '!$E104,M$151&lt;='HIPOTESIS '!$F104),'HIPOTESIS '!$J104*'HIPOTESIS '!$D104/12,0)</f>
        <v>0</v>
      </c>
      <c r="N184" s="726">
        <f>IF(AND(N$151&gt;='HIPOTESIS '!$E104,N$151&lt;='HIPOTESIS '!$F104),'HIPOTESIS '!$J104*'HIPOTESIS '!$D104/12,0)</f>
        <v>0</v>
      </c>
      <c r="O184" s="727">
        <f>IF(AND(O$151&gt;='HIPOTESIS '!$E104,O$151&lt;='HIPOTESIS '!$F104),'HIPOTESIS '!$J104*'HIPOTESIS '!$D104/12,0)</f>
        <v>0</v>
      </c>
      <c r="P184" s="497">
        <f>IF(AND(P$151&gt;='HIPOTESIS '!$E104,P$151&lt;='HIPOTESIS '!$F104),'HIPOTESIS '!$J104*'HIPOTESIS '!$D104*(1+'HIPOTESIS '!$N$90)/12,0)</f>
        <v>0</v>
      </c>
      <c r="Q184" s="719">
        <f>IF(AND(Q$151&gt;='HIPOTESIS '!$E104,Q$151&lt;='HIPOTESIS '!$F104),'HIPOTESIS '!$J104*'HIPOTESIS '!$D104*(1+'HIPOTESIS '!$N$90)/12,0)</f>
        <v>0</v>
      </c>
      <c r="R184" s="719">
        <f>IF(AND(R$151&gt;='HIPOTESIS '!$E104,R$151&lt;='HIPOTESIS '!$F104),'HIPOTESIS '!$J104*'HIPOTESIS '!$D104*(1+'HIPOTESIS '!$N$90)/12,0)</f>
        <v>0</v>
      </c>
      <c r="S184" s="719">
        <f>IF(AND(S$151&gt;='HIPOTESIS '!$E104,S$151&lt;='HIPOTESIS '!$F104),'HIPOTESIS '!$J104*'HIPOTESIS '!$D104*(1+'HIPOTESIS '!$N$90)/12,0)</f>
        <v>0</v>
      </c>
      <c r="T184" s="719">
        <f>IF(AND(T$151&gt;='HIPOTESIS '!$E104,T$151&lt;='HIPOTESIS '!$F104),'HIPOTESIS '!$J104*'HIPOTESIS '!$D104*(1+'HIPOTESIS '!$N$90)/12,0)</f>
        <v>0</v>
      </c>
      <c r="U184" s="719">
        <f>IF(AND(U$151&gt;='HIPOTESIS '!$E104,U$151&lt;='HIPOTESIS '!$F104),'HIPOTESIS '!$J104*'HIPOTESIS '!$D104*(1+'HIPOTESIS '!$N$90)/12,0)</f>
        <v>0</v>
      </c>
      <c r="V184" s="719">
        <f>IF(AND(V$151&gt;='HIPOTESIS '!$E104,V$151&lt;='HIPOTESIS '!$F104),'HIPOTESIS '!$J104*'HIPOTESIS '!$D104*(1+'HIPOTESIS '!$N$90)/12,0)</f>
        <v>0</v>
      </c>
      <c r="W184" s="719">
        <f>IF(AND(W$151&gt;='HIPOTESIS '!$E104,W$151&lt;='HIPOTESIS '!$F104),'HIPOTESIS '!$J104*'HIPOTESIS '!$D104*(1+'HIPOTESIS '!$N$90)/12,0)</f>
        <v>0</v>
      </c>
      <c r="X184" s="719">
        <f>IF(AND(X$151&gt;='HIPOTESIS '!$E104,X$151&lt;='HIPOTESIS '!$F104),'HIPOTESIS '!$J104*'HIPOTESIS '!$D104*(1+'HIPOTESIS '!$N$90)/12,0)</f>
        <v>0</v>
      </c>
      <c r="Y184" s="719">
        <f>IF(AND(Y$151&gt;='HIPOTESIS '!$E104,Y$151&lt;='HIPOTESIS '!$F104),'HIPOTESIS '!$J104*'HIPOTESIS '!$D104*(1+'HIPOTESIS '!$N$90)/12,0)</f>
        <v>0</v>
      </c>
      <c r="Z184" s="719">
        <f>IF(AND(Z$151&gt;='HIPOTESIS '!$E104,Z$151&lt;='HIPOTESIS '!$F104),'HIPOTESIS '!$J104*'HIPOTESIS '!$D104*(1+'HIPOTESIS '!$N$90)/12,0)</f>
        <v>0</v>
      </c>
      <c r="AA184" s="719">
        <f>IF(AND(AA$151&gt;='HIPOTESIS '!$E104,AA$151&lt;='HIPOTESIS '!$F104),'HIPOTESIS '!$J104*'HIPOTESIS '!$D104*(1+'HIPOTESIS '!$N$90)/12,0)</f>
        <v>0</v>
      </c>
      <c r="AB184" s="719">
        <f>IF(AND(AB$151&gt;='HIPOTESIS '!$E104,AB$151&lt;='HIPOTESIS '!$F104),'HIPOTESIS '!$J104*'HIPOTESIS '!$D104*(1+'HIPOTESIS '!$N$90)*(1+'HIPOTESIS '!$N$95)/12,0)</f>
        <v>0</v>
      </c>
      <c r="AC184" s="719">
        <f>IF(AND(AC$151&gt;='HIPOTESIS '!$E104,AC$151&lt;='HIPOTESIS '!$F104),'HIPOTESIS '!$J104*'HIPOTESIS '!$D104*(1+'HIPOTESIS '!$N$90)*(1+'HIPOTESIS '!$N$95)/12,0)</f>
        <v>0</v>
      </c>
      <c r="AD184" s="719">
        <f>IF(AND(AD$151&gt;='HIPOTESIS '!$E104,AD$151&lt;='HIPOTESIS '!$F104),'HIPOTESIS '!$J104*'HIPOTESIS '!$D104*(1+'HIPOTESIS '!$N$90)*(1+'HIPOTESIS '!$N$95)/12,0)</f>
        <v>0</v>
      </c>
      <c r="AE184" s="719">
        <f>IF(AND(AE$151&gt;='HIPOTESIS '!$E104,AE$151&lt;='HIPOTESIS '!$F104),'HIPOTESIS '!$J104*'HIPOTESIS '!$D104*(1+'HIPOTESIS '!$N$90)*(1+'HIPOTESIS '!$N$95)/12,0)</f>
        <v>0</v>
      </c>
      <c r="AF184" s="719">
        <f>IF(AND(AF$151&gt;='HIPOTESIS '!$E104,AF$151&lt;='HIPOTESIS '!$F104),'HIPOTESIS '!$J104*'HIPOTESIS '!$D104*(1+'HIPOTESIS '!$N$90)*(1+'HIPOTESIS '!$N$95)/12,0)</f>
        <v>0</v>
      </c>
      <c r="AG184" s="719">
        <f>IF(AND(AG$151&gt;='HIPOTESIS '!$E104,AG$151&lt;='HIPOTESIS '!$F104),'HIPOTESIS '!$J104*'HIPOTESIS '!$D104*(1+'HIPOTESIS '!$N$90)*(1+'HIPOTESIS '!$N$95)/12,0)</f>
        <v>0</v>
      </c>
      <c r="AH184" s="719">
        <f>IF(AND(AH$151&gt;='HIPOTESIS '!$E104,AH$151&lt;='HIPOTESIS '!$F104),'HIPOTESIS '!$J104*'HIPOTESIS '!$D104*(1+'HIPOTESIS '!$N$90)*(1+'HIPOTESIS '!$N$95)/12,0)</f>
        <v>0</v>
      </c>
      <c r="AI184" s="719">
        <f>IF(AND(AI$151&gt;='HIPOTESIS '!$E104,AI$151&lt;='HIPOTESIS '!$F104),'HIPOTESIS '!$J104*'HIPOTESIS '!$D104*(1+'HIPOTESIS '!$N$90)*(1+'HIPOTESIS '!$N$95)/12,0)</f>
        <v>0</v>
      </c>
      <c r="AJ184" s="719">
        <f>IF(AND(AJ$151&gt;='HIPOTESIS '!$E104,AJ$151&lt;='HIPOTESIS '!$F104),'HIPOTESIS '!$J104*'HIPOTESIS '!$D104*(1+'HIPOTESIS '!$N$90)*(1+'HIPOTESIS '!$N$95)/12,0)</f>
        <v>0</v>
      </c>
      <c r="AK184" s="719">
        <f>IF(AND(AK$151&gt;='HIPOTESIS '!$E104,AK$151&lt;='HIPOTESIS '!$F104),'HIPOTESIS '!$J104*'HIPOTESIS '!$D104*(1+'HIPOTESIS '!$N$90)*(1+'HIPOTESIS '!$N$95)/12,0)</f>
        <v>0</v>
      </c>
      <c r="AL184" s="719">
        <f>IF(AND(AL$151&gt;='HIPOTESIS '!$E104,AL$151&lt;='HIPOTESIS '!$F104),'HIPOTESIS '!$J104*'HIPOTESIS '!$D104*(1+'HIPOTESIS '!$N$90)*(1+'HIPOTESIS '!$N$95)/12,0)</f>
        <v>0</v>
      </c>
      <c r="AM184" s="719">
        <f>IF(AND(AM$151&gt;='HIPOTESIS '!$E104,AM$151&lt;='HIPOTESIS '!$F104),'HIPOTESIS '!$J104*'HIPOTESIS '!$D104*(1+'HIPOTESIS '!$N$90)*(1+'HIPOTESIS '!$N$95)/12,0)</f>
        <v>0</v>
      </c>
      <c r="AN184" s="719">
        <f>IF(AND(AN$151&gt;='HIPOTESIS '!$E104,AN$151&lt;='HIPOTESIS '!$F104),'HIPOTESIS '!$J104*'HIPOTESIS '!$D104*(1+'HIPOTESIS '!$N$90)*(1+'HIPOTESIS '!$N$95)*(1+'HIPOTESIS '!$N$100)/12,0)</f>
        <v>0</v>
      </c>
      <c r="AO184" s="719">
        <f>IF(AND(AO$151&gt;='HIPOTESIS '!$E104,AO$151&lt;='HIPOTESIS '!$F104),'HIPOTESIS '!$J104*'HIPOTESIS '!$D104*(1+'HIPOTESIS '!$N$90)*(1+'HIPOTESIS '!$N$95)*(1+'HIPOTESIS '!$N$100)/12,0)</f>
        <v>0</v>
      </c>
      <c r="AP184" s="719">
        <f>IF(AND(AP$151&gt;='HIPOTESIS '!$E104,AP$151&lt;='HIPOTESIS '!$F104),'HIPOTESIS '!$J104*'HIPOTESIS '!$D104*(1+'HIPOTESIS '!$N$90)*(1+'HIPOTESIS '!$N$95)*(1+'HIPOTESIS '!$N$100)/12,0)</f>
        <v>0</v>
      </c>
      <c r="AQ184" s="719">
        <f>IF(AND(AQ$151&gt;='HIPOTESIS '!$E104,AQ$151&lt;='HIPOTESIS '!$F104),'HIPOTESIS '!$J104*'HIPOTESIS '!$D104*(1+'HIPOTESIS '!$N$90)*(1+'HIPOTESIS '!$N$95)*(1+'HIPOTESIS '!$N$100)/12,0)</f>
        <v>0</v>
      </c>
      <c r="AR184" s="719">
        <f>IF(AND(AR$151&gt;='HIPOTESIS '!$E104,AR$151&lt;='HIPOTESIS '!$F104),'HIPOTESIS '!$J104*'HIPOTESIS '!$D104*(1+'HIPOTESIS '!$N$90)*(1+'HIPOTESIS '!$N$95)*(1+'HIPOTESIS '!$N$100)/12,0)</f>
        <v>0</v>
      </c>
      <c r="AS184" s="719">
        <f>IF(AND(AS$151&gt;='HIPOTESIS '!$E104,AS$151&lt;='HIPOTESIS '!$F104),'HIPOTESIS '!$J104*'HIPOTESIS '!$D104*(1+'HIPOTESIS '!$N$90)*(1+'HIPOTESIS '!$N$95)*(1+'HIPOTESIS '!$N$100)/12,0)</f>
        <v>0</v>
      </c>
      <c r="AT184" s="719">
        <f>IF(AND(AT$151&gt;='HIPOTESIS '!$E104,AT$151&lt;='HIPOTESIS '!$F104),'HIPOTESIS '!$J104*'HIPOTESIS '!$D104*(1+'HIPOTESIS '!$N$90)*(1+'HIPOTESIS '!$N$95)*(1+'HIPOTESIS '!$N$100)/12,0)</f>
        <v>0</v>
      </c>
      <c r="AU184" s="719">
        <f>IF(AND(AU$151&gt;='HIPOTESIS '!$E104,AU$151&lt;='HIPOTESIS '!$F104),'HIPOTESIS '!$J104*'HIPOTESIS '!$D104*(1+'HIPOTESIS '!$N$90)*(1+'HIPOTESIS '!$N$95)*(1+'HIPOTESIS '!$N$100)/12,0)</f>
        <v>0</v>
      </c>
      <c r="AV184" s="719">
        <f>IF(AND(AV$151&gt;='HIPOTESIS '!$E104,AV$151&lt;='HIPOTESIS '!$F104),'HIPOTESIS '!$J104*'HIPOTESIS '!$D104*(1+'HIPOTESIS '!$N$90)*(1+'HIPOTESIS '!$N$95)*(1+'HIPOTESIS '!$N$100)/12,0)</f>
        <v>0</v>
      </c>
      <c r="AW184" s="719">
        <f>IF(AND(AW$151&gt;='HIPOTESIS '!$E104,AW$151&lt;='HIPOTESIS '!$F104),'HIPOTESIS '!$J104*'HIPOTESIS '!$D104*(1+'HIPOTESIS '!$N$90)*(1+'HIPOTESIS '!$N$95)*(1+'HIPOTESIS '!$N$100)/12,0)</f>
        <v>0</v>
      </c>
      <c r="AX184" s="719">
        <f>IF(AND(AX$151&gt;='HIPOTESIS '!$E104,AX$151&lt;='HIPOTESIS '!$F104),'HIPOTESIS '!$J104*'HIPOTESIS '!$D104*(1+'HIPOTESIS '!$N$90)*(1+'HIPOTESIS '!$N$95)*(1+'HIPOTESIS '!$N$100)/12,0)</f>
        <v>0</v>
      </c>
      <c r="AY184" s="719">
        <f>IF(AND(AY$151&gt;='HIPOTESIS '!$E104,AY$151&lt;='HIPOTESIS '!$F104),'HIPOTESIS '!$J104*'HIPOTESIS '!$D104*(1+'HIPOTESIS '!$N$90)*(1+'HIPOTESIS '!$N$95)*(1+'HIPOTESIS '!$N$100)/12,0)</f>
        <v>0</v>
      </c>
      <c r="AZ184" s="719">
        <f>IF(AND(AZ$151&gt;='HIPOTESIS '!$E104,AZ$151&lt;='HIPOTESIS '!$F104),'HIPOTESIS '!$J104*'HIPOTESIS '!$D104*(1+'HIPOTESIS '!$N$90)*(1+'HIPOTESIS '!$N$95)*(1+'HIPOTESIS '!$N$100)^2/12,0)</f>
        <v>0</v>
      </c>
      <c r="BA184" s="719">
        <f>IF(AND(BA$151&gt;='HIPOTESIS '!$E104,BA$151&lt;='HIPOTESIS '!$F104),'HIPOTESIS '!$J104*'HIPOTESIS '!$D104*(1+'HIPOTESIS '!$N$90)*(1+'HIPOTESIS '!$N$95)*(1+'HIPOTESIS '!$N$100)^2/12,0)</f>
        <v>0</v>
      </c>
      <c r="BB184" s="719">
        <f>IF(AND(BB$151&gt;='HIPOTESIS '!$E104,BB$151&lt;='HIPOTESIS '!$F104),'HIPOTESIS '!$J104*'HIPOTESIS '!$D104*(1+'HIPOTESIS '!$N$90)*(1+'HIPOTESIS '!$N$95)*(1+'HIPOTESIS '!$N$100)^2/12,0)</f>
        <v>0</v>
      </c>
      <c r="BC184" s="719">
        <f>IF(AND(BC$151&gt;='HIPOTESIS '!$E104,BC$151&lt;='HIPOTESIS '!$F104),'HIPOTESIS '!$J104*'HIPOTESIS '!$D104*(1+'HIPOTESIS '!$N$90)*(1+'HIPOTESIS '!$N$95)*(1+'HIPOTESIS '!$N$100)^2/12,0)</f>
        <v>0</v>
      </c>
      <c r="BD184" s="719">
        <f>IF(AND(BD$151&gt;='HIPOTESIS '!$E104,BD$151&lt;='HIPOTESIS '!$F104),'HIPOTESIS '!$J104*'HIPOTESIS '!$D104*(1+'HIPOTESIS '!$N$90)*(1+'HIPOTESIS '!$N$95)*(1+'HIPOTESIS '!$N$100)^2/12,0)</f>
        <v>0</v>
      </c>
      <c r="BE184" s="719">
        <f>IF(AND(BE$151&gt;='HIPOTESIS '!$E104,BE$151&lt;='HIPOTESIS '!$F104),'HIPOTESIS '!$J104*'HIPOTESIS '!$D104*(1+'HIPOTESIS '!$N$90)*(1+'HIPOTESIS '!$N$95)*(1+'HIPOTESIS '!$N$100)^2/12,0)</f>
        <v>0</v>
      </c>
      <c r="BF184" s="719">
        <f>IF(AND(BF$151&gt;='HIPOTESIS '!$E104,BF$151&lt;='HIPOTESIS '!$F104),'HIPOTESIS '!$J104*'HIPOTESIS '!$D104*(1+'HIPOTESIS '!$N$90)*(1+'HIPOTESIS '!$N$95)*(1+'HIPOTESIS '!$N$100)^2/12,0)</f>
        <v>0</v>
      </c>
      <c r="BG184" s="719">
        <f>IF(AND(BG$151&gt;='HIPOTESIS '!$E104,BG$151&lt;='HIPOTESIS '!$F104),'HIPOTESIS '!$J104*'HIPOTESIS '!$D104*(1+'HIPOTESIS '!$N$90)*(1+'HIPOTESIS '!$N$95)*(1+'HIPOTESIS '!$N$100)^2/12,0)</f>
        <v>0</v>
      </c>
      <c r="BH184" s="719">
        <f>IF(AND(BH$151&gt;='HIPOTESIS '!$E104,BH$151&lt;='HIPOTESIS '!$F104),'HIPOTESIS '!$J104*'HIPOTESIS '!$D104*(1+'HIPOTESIS '!$N$90)*(1+'HIPOTESIS '!$N$95)*(1+'HIPOTESIS '!$N$100)^2/12,0)</f>
        <v>0</v>
      </c>
      <c r="BI184" s="719">
        <f>IF(AND(BI$151&gt;='HIPOTESIS '!$E104,BI$151&lt;='HIPOTESIS '!$F104),'HIPOTESIS '!$J104*'HIPOTESIS '!$D104*(1+'HIPOTESIS '!$N$90)*(1+'HIPOTESIS '!$N$95)*(1+'HIPOTESIS '!$N$100)^2/12,0)</f>
        <v>0</v>
      </c>
      <c r="BJ184" s="719">
        <f>IF(AND(BJ$151&gt;='HIPOTESIS '!$E104,BJ$151&lt;='HIPOTESIS '!$F104),'HIPOTESIS '!$J104*'HIPOTESIS '!$D104*(1+'HIPOTESIS '!$N$90)*(1+'HIPOTESIS '!$N$95)*(1+'HIPOTESIS '!$N$100)^2/12,0)</f>
        <v>0</v>
      </c>
      <c r="BK184" s="724">
        <f>IF(AND(BK$151&gt;='HIPOTESIS '!$E104,BK$151&lt;='HIPOTESIS '!$F104),'HIPOTESIS '!$J104*'HIPOTESIS '!$D104*(1+'HIPOTESIS '!$N$90)*(1+'HIPOTESIS '!$N$95)*(1+'HIPOTESIS '!$N$100)^2/12,0)</f>
        <v>0</v>
      </c>
      <c r="BL184" s="138"/>
      <c r="BM184" s="138"/>
      <c r="BN184" s="138"/>
      <c r="BO184" s="138"/>
      <c r="BP184" s="138"/>
      <c r="BQ184" s="138"/>
      <c r="BR184" s="138"/>
      <c r="BS184" s="138"/>
      <c r="BT184" s="138"/>
      <c r="BU184" s="138"/>
      <c r="BV184" s="138"/>
      <c r="BW184" s="138"/>
      <c r="BX184" s="138"/>
      <c r="BY184" s="138"/>
      <c r="BZ184" s="138"/>
      <c r="CA184" s="138"/>
      <c r="CB184" s="138"/>
      <c r="CC184" s="138"/>
      <c r="CD184" s="138"/>
      <c r="CE184" s="138"/>
      <c r="CF184" s="138"/>
      <c r="CG184" s="138"/>
      <c r="CH184" s="138"/>
      <c r="CI184" s="138"/>
      <c r="CJ184" s="138"/>
      <c r="CK184" s="138"/>
      <c r="CL184" s="138"/>
      <c r="CM184" s="138"/>
      <c r="CN184" s="138"/>
      <c r="CO184" s="138"/>
      <c r="CP184" s="138"/>
      <c r="CQ184" s="138"/>
      <c r="CR184" s="138"/>
      <c r="CS184" s="138"/>
    </row>
    <row r="185" spans="1:97" s="2" customFormat="1" ht="17.100000000000001" customHeight="1" x14ac:dyDescent="0.25">
      <c r="A185" s="138"/>
      <c r="B185" s="654" t="s">
        <v>420</v>
      </c>
      <c r="C185" s="734">
        <f t="shared" ref="C185:AH185" si="183">SUM(C170:C184)</f>
        <v>0</v>
      </c>
      <c r="D185" s="735">
        <f t="shared" si="183"/>
        <v>0</v>
      </c>
      <c r="E185" s="735">
        <f t="shared" si="183"/>
        <v>0</v>
      </c>
      <c r="F185" s="735">
        <f t="shared" si="183"/>
        <v>0</v>
      </c>
      <c r="G185" s="735">
        <f t="shared" si="183"/>
        <v>0</v>
      </c>
      <c r="H185" s="735">
        <f t="shared" si="183"/>
        <v>0</v>
      </c>
      <c r="I185" s="735">
        <f t="shared" si="183"/>
        <v>0</v>
      </c>
      <c r="J185" s="735">
        <f t="shared" si="183"/>
        <v>0</v>
      </c>
      <c r="K185" s="735">
        <f t="shared" si="183"/>
        <v>0</v>
      </c>
      <c r="L185" s="735">
        <f t="shared" si="183"/>
        <v>0</v>
      </c>
      <c r="M185" s="735">
        <f t="shared" si="183"/>
        <v>0</v>
      </c>
      <c r="N185" s="735">
        <f t="shared" si="183"/>
        <v>0</v>
      </c>
      <c r="O185" s="735">
        <f t="shared" si="183"/>
        <v>0</v>
      </c>
      <c r="P185" s="735">
        <f t="shared" si="183"/>
        <v>0</v>
      </c>
      <c r="Q185" s="735">
        <f t="shared" si="183"/>
        <v>0</v>
      </c>
      <c r="R185" s="735">
        <f t="shared" si="183"/>
        <v>0</v>
      </c>
      <c r="S185" s="735">
        <f t="shared" si="183"/>
        <v>0</v>
      </c>
      <c r="T185" s="735">
        <f t="shared" si="183"/>
        <v>0</v>
      </c>
      <c r="U185" s="735">
        <f t="shared" si="183"/>
        <v>0</v>
      </c>
      <c r="V185" s="735">
        <f t="shared" si="183"/>
        <v>0</v>
      </c>
      <c r="W185" s="735">
        <f t="shared" si="183"/>
        <v>0</v>
      </c>
      <c r="X185" s="735">
        <f t="shared" si="183"/>
        <v>0</v>
      </c>
      <c r="Y185" s="735">
        <f t="shared" si="183"/>
        <v>0</v>
      </c>
      <c r="Z185" s="735">
        <f t="shared" si="183"/>
        <v>0</v>
      </c>
      <c r="AA185" s="735">
        <f t="shared" si="183"/>
        <v>0</v>
      </c>
      <c r="AB185" s="735">
        <f t="shared" si="183"/>
        <v>0</v>
      </c>
      <c r="AC185" s="735">
        <f t="shared" si="183"/>
        <v>0</v>
      </c>
      <c r="AD185" s="735">
        <f t="shared" si="183"/>
        <v>0</v>
      </c>
      <c r="AE185" s="735">
        <f t="shared" si="183"/>
        <v>0</v>
      </c>
      <c r="AF185" s="735">
        <f t="shared" si="183"/>
        <v>0</v>
      </c>
      <c r="AG185" s="735">
        <f t="shared" si="183"/>
        <v>0</v>
      </c>
      <c r="AH185" s="735">
        <f t="shared" si="183"/>
        <v>0</v>
      </c>
      <c r="AI185" s="735">
        <f t="shared" ref="AI185:BN185" si="184">SUM(AI170:AI184)</f>
        <v>0</v>
      </c>
      <c r="AJ185" s="735">
        <f t="shared" si="184"/>
        <v>0</v>
      </c>
      <c r="AK185" s="735">
        <f t="shared" si="184"/>
        <v>0</v>
      </c>
      <c r="AL185" s="735">
        <f t="shared" si="184"/>
        <v>0</v>
      </c>
      <c r="AM185" s="735">
        <f t="shared" si="184"/>
        <v>0</v>
      </c>
      <c r="AN185" s="735">
        <f t="shared" si="184"/>
        <v>0</v>
      </c>
      <c r="AO185" s="735">
        <f t="shared" si="184"/>
        <v>0</v>
      </c>
      <c r="AP185" s="735">
        <f t="shared" si="184"/>
        <v>0</v>
      </c>
      <c r="AQ185" s="735">
        <f t="shared" si="184"/>
        <v>0</v>
      </c>
      <c r="AR185" s="735">
        <f t="shared" si="184"/>
        <v>0</v>
      </c>
      <c r="AS185" s="735">
        <f t="shared" si="184"/>
        <v>0</v>
      </c>
      <c r="AT185" s="735">
        <f t="shared" si="184"/>
        <v>0</v>
      </c>
      <c r="AU185" s="735">
        <f t="shared" si="184"/>
        <v>0</v>
      </c>
      <c r="AV185" s="735">
        <f t="shared" si="184"/>
        <v>0</v>
      </c>
      <c r="AW185" s="735">
        <f t="shared" si="184"/>
        <v>0</v>
      </c>
      <c r="AX185" s="735">
        <f t="shared" si="184"/>
        <v>0</v>
      </c>
      <c r="AY185" s="735">
        <f t="shared" si="184"/>
        <v>0</v>
      </c>
      <c r="AZ185" s="735">
        <f t="shared" si="184"/>
        <v>0</v>
      </c>
      <c r="BA185" s="735">
        <f t="shared" si="184"/>
        <v>0</v>
      </c>
      <c r="BB185" s="735">
        <f t="shared" si="184"/>
        <v>0</v>
      </c>
      <c r="BC185" s="735">
        <f t="shared" si="184"/>
        <v>0</v>
      </c>
      <c r="BD185" s="735">
        <f t="shared" si="184"/>
        <v>0</v>
      </c>
      <c r="BE185" s="735">
        <f t="shared" si="184"/>
        <v>0</v>
      </c>
      <c r="BF185" s="735">
        <f t="shared" si="184"/>
        <v>0</v>
      </c>
      <c r="BG185" s="735">
        <f t="shared" si="184"/>
        <v>0</v>
      </c>
      <c r="BH185" s="735">
        <f t="shared" si="184"/>
        <v>0</v>
      </c>
      <c r="BI185" s="735">
        <f t="shared" si="184"/>
        <v>0</v>
      </c>
      <c r="BJ185" s="735">
        <f t="shared" si="184"/>
        <v>0</v>
      </c>
      <c r="BK185" s="736">
        <f t="shared" si="184"/>
        <v>0</v>
      </c>
      <c r="BL185" s="138"/>
      <c r="BM185" s="138"/>
      <c r="BN185" s="138"/>
      <c r="BO185" s="138"/>
      <c r="BP185" s="138"/>
      <c r="BQ185" s="138"/>
      <c r="BR185" s="138"/>
      <c r="BS185" s="138"/>
      <c r="BT185" s="138"/>
      <c r="BU185" s="138"/>
      <c r="BV185" s="138"/>
      <c r="BW185" s="138"/>
      <c r="BX185" s="138"/>
      <c r="BY185" s="138"/>
      <c r="BZ185" s="138"/>
      <c r="CA185" s="138"/>
      <c r="CB185" s="138"/>
      <c r="CC185" s="138"/>
      <c r="CD185" s="138"/>
      <c r="CE185" s="138"/>
      <c r="CF185" s="138"/>
      <c r="CG185" s="138"/>
      <c r="CH185" s="138"/>
      <c r="CI185" s="138"/>
      <c r="CJ185" s="138"/>
      <c r="CK185" s="138"/>
      <c r="CL185" s="138"/>
      <c r="CM185" s="138"/>
      <c r="CN185" s="138"/>
      <c r="CO185" s="138"/>
      <c r="CP185" s="138"/>
      <c r="CQ185" s="138"/>
      <c r="CR185" s="138"/>
      <c r="CS185" s="138"/>
    </row>
    <row r="186" spans="1:97" x14ac:dyDescent="0.25">
      <c r="A186" s="138"/>
      <c r="B186" s="138"/>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c r="AC186" s="138"/>
      <c r="AD186" s="138"/>
      <c r="AE186" s="138"/>
      <c r="AF186" s="138"/>
      <c r="AG186" s="138"/>
      <c r="AH186" s="138"/>
      <c r="AI186" s="138"/>
      <c r="AJ186" s="138"/>
      <c r="AK186" s="138"/>
      <c r="AL186" s="138"/>
      <c r="AM186" s="138"/>
      <c r="AN186" s="138"/>
      <c r="AO186" s="138"/>
      <c r="AP186" s="138"/>
      <c r="AQ186" s="138"/>
      <c r="AR186" s="138"/>
      <c r="AS186" s="138"/>
      <c r="AT186" s="138"/>
      <c r="AU186" s="138"/>
      <c r="AV186" s="138"/>
      <c r="AW186" s="138"/>
      <c r="AX186" s="138"/>
      <c r="AY186" s="138"/>
      <c r="AZ186" s="138"/>
      <c r="BA186" s="138"/>
      <c r="BB186" s="138"/>
      <c r="BC186" s="138"/>
      <c r="BD186" s="138"/>
      <c r="BE186" s="138"/>
      <c r="BF186" s="138"/>
      <c r="BG186" s="138"/>
      <c r="BH186" s="138"/>
      <c r="BI186" s="138"/>
      <c r="BJ186" s="138"/>
      <c r="BK186" s="138"/>
      <c r="BL186" s="138"/>
      <c r="BM186" s="138"/>
      <c r="BN186" s="138"/>
      <c r="BO186" s="138"/>
      <c r="BP186" s="138"/>
      <c r="BQ186" s="138"/>
      <c r="BR186" s="138"/>
      <c r="BS186" s="138"/>
      <c r="BT186" s="138"/>
      <c r="BU186" s="138"/>
      <c r="BV186" s="138"/>
      <c r="BW186" s="138"/>
      <c r="BX186" s="138"/>
      <c r="BY186" s="138"/>
      <c r="BZ186" s="138"/>
      <c r="CA186" s="138"/>
      <c r="CB186" s="138"/>
      <c r="CC186" s="138"/>
      <c r="CD186" s="138"/>
      <c r="CE186" s="138"/>
      <c r="CF186" s="138"/>
      <c r="CG186" s="138"/>
      <c r="CH186" s="138"/>
      <c r="CI186" s="138"/>
      <c r="CJ186" s="138"/>
      <c r="CK186" s="138"/>
      <c r="CL186" s="138"/>
      <c r="CM186" s="138"/>
      <c r="CN186" s="138"/>
      <c r="CO186" s="138"/>
      <c r="CP186" s="138"/>
      <c r="CQ186" s="138"/>
      <c r="CR186" s="138"/>
      <c r="CS186" s="138"/>
    </row>
    <row r="187" spans="1:97" s="2" customFormat="1" ht="30.95" customHeight="1" x14ac:dyDescent="0.25">
      <c r="A187" s="709"/>
      <c r="B187" s="710" t="s">
        <v>421</v>
      </c>
      <c r="C187" s="711">
        <v>0</v>
      </c>
      <c r="D187" s="712">
        <v>1</v>
      </c>
      <c r="E187" s="712">
        <v>2</v>
      </c>
      <c r="F187" s="712">
        <v>3</v>
      </c>
      <c r="G187" s="712">
        <v>4</v>
      </c>
      <c r="H187" s="712">
        <v>5</v>
      </c>
      <c r="I187" s="712">
        <v>6</v>
      </c>
      <c r="J187" s="712">
        <v>7</v>
      </c>
      <c r="K187" s="712">
        <v>8</v>
      </c>
      <c r="L187" s="712">
        <v>9</v>
      </c>
      <c r="M187" s="712">
        <v>10</v>
      </c>
      <c r="N187" s="712">
        <v>11</v>
      </c>
      <c r="O187" s="739">
        <v>12</v>
      </c>
      <c r="P187" s="712">
        <v>13</v>
      </c>
      <c r="Q187" s="712">
        <v>14</v>
      </c>
      <c r="R187" s="712">
        <v>15</v>
      </c>
      <c r="S187" s="712">
        <v>16</v>
      </c>
      <c r="T187" s="712">
        <v>17</v>
      </c>
      <c r="U187" s="712">
        <v>18</v>
      </c>
      <c r="V187" s="712">
        <v>19</v>
      </c>
      <c r="W187" s="712">
        <v>20</v>
      </c>
      <c r="X187" s="712">
        <v>21</v>
      </c>
      <c r="Y187" s="712">
        <v>22</v>
      </c>
      <c r="Z187" s="712">
        <v>23</v>
      </c>
      <c r="AA187" s="712">
        <v>24</v>
      </c>
      <c r="AB187" s="712">
        <v>25</v>
      </c>
      <c r="AC187" s="712">
        <v>26</v>
      </c>
      <c r="AD187" s="712">
        <v>27</v>
      </c>
      <c r="AE187" s="712">
        <v>28</v>
      </c>
      <c r="AF187" s="712">
        <v>29</v>
      </c>
      <c r="AG187" s="712">
        <v>30</v>
      </c>
      <c r="AH187" s="712">
        <v>31</v>
      </c>
      <c r="AI187" s="712">
        <v>32</v>
      </c>
      <c r="AJ187" s="712">
        <v>33</v>
      </c>
      <c r="AK187" s="712">
        <v>34</v>
      </c>
      <c r="AL187" s="712">
        <v>35</v>
      </c>
      <c r="AM187" s="713">
        <v>36</v>
      </c>
      <c r="AN187" s="712">
        <v>37</v>
      </c>
      <c r="AO187" s="712">
        <v>38</v>
      </c>
      <c r="AP187" s="712">
        <v>39</v>
      </c>
      <c r="AQ187" s="712">
        <v>40</v>
      </c>
      <c r="AR187" s="712">
        <v>41</v>
      </c>
      <c r="AS187" s="712">
        <v>42</v>
      </c>
      <c r="AT187" s="712">
        <v>43</v>
      </c>
      <c r="AU187" s="712">
        <v>44</v>
      </c>
      <c r="AV187" s="712">
        <v>45</v>
      </c>
      <c r="AW187" s="712">
        <v>46</v>
      </c>
      <c r="AX187" s="712">
        <v>47</v>
      </c>
      <c r="AY187" s="713">
        <v>48</v>
      </c>
      <c r="AZ187" s="712">
        <v>49</v>
      </c>
      <c r="BA187" s="712">
        <v>50</v>
      </c>
      <c r="BB187" s="712">
        <v>51</v>
      </c>
      <c r="BC187" s="712">
        <v>52</v>
      </c>
      <c r="BD187" s="712">
        <v>53</v>
      </c>
      <c r="BE187" s="712">
        <v>54</v>
      </c>
      <c r="BF187" s="712">
        <v>55</v>
      </c>
      <c r="BG187" s="712">
        <v>56</v>
      </c>
      <c r="BH187" s="712">
        <v>57</v>
      </c>
      <c r="BI187" s="737">
        <v>58</v>
      </c>
      <c r="BJ187" s="737">
        <v>59</v>
      </c>
      <c r="BK187" s="740">
        <v>60</v>
      </c>
      <c r="BL187" s="709"/>
      <c r="BM187" s="709"/>
      <c r="BN187" s="709"/>
      <c r="BO187" s="709"/>
      <c r="BP187" s="709"/>
      <c r="BQ187" s="709"/>
      <c r="BR187" s="709"/>
      <c r="BS187" s="709"/>
      <c r="BT187" s="709"/>
      <c r="BU187" s="709"/>
      <c r="BV187" s="709"/>
      <c r="BW187" s="709"/>
      <c r="BX187" s="709"/>
      <c r="BY187" s="709"/>
      <c r="BZ187" s="709"/>
      <c r="CA187" s="709"/>
      <c r="CB187" s="709"/>
      <c r="CC187" s="709"/>
      <c r="CD187" s="709"/>
      <c r="CE187" s="709"/>
      <c r="CF187" s="709"/>
      <c r="CG187" s="709"/>
      <c r="CH187" s="709"/>
      <c r="CI187" s="709"/>
      <c r="CJ187" s="709"/>
      <c r="CK187" s="709"/>
      <c r="CL187" s="709"/>
      <c r="CM187" s="709"/>
      <c r="CN187" s="709"/>
      <c r="CO187" s="709"/>
      <c r="CP187" s="709"/>
      <c r="CQ187" s="709"/>
      <c r="CR187" s="709"/>
      <c r="CS187" s="709"/>
    </row>
    <row r="188" spans="1:97" s="2" customFormat="1" ht="17.100000000000001" customHeight="1" x14ac:dyDescent="0.25">
      <c r="A188" s="138"/>
      <c r="B188" s="656" t="s">
        <v>407</v>
      </c>
      <c r="C188" s="716">
        <f>IF(AND(C$151&gt;='HIPOTESIS '!$E90,C$151&lt;='HIPOTESIS '!$F90),'HIPOTESIS '!$M90*'HIPOTESIS '!$D90/12,0)</f>
        <v>0</v>
      </c>
      <c r="D188" s="717">
        <f>IF(AND(D$151&gt;='HIPOTESIS '!$E90,D$151&lt;='HIPOTESIS '!$F90),'HIPOTESIS '!$M90*'HIPOTESIS '!$D90/12,0)</f>
        <v>0</v>
      </c>
      <c r="E188" s="717">
        <f>IF(AND(E$151&gt;='HIPOTESIS '!$E90,E$151&lt;='HIPOTESIS '!$F90),'HIPOTESIS '!$M90*'HIPOTESIS '!$D90/12,0)</f>
        <v>0</v>
      </c>
      <c r="F188" s="717">
        <f>IF(AND(F$151&gt;='HIPOTESIS '!$E90,F$151&lt;='HIPOTESIS '!$F90),'HIPOTESIS '!$M90*'HIPOTESIS '!$D90/12,0)</f>
        <v>0</v>
      </c>
      <c r="G188" s="717">
        <f>IF(AND(G$151&gt;='HIPOTESIS '!$E90,G$151&lt;='HIPOTESIS '!$F90),'HIPOTESIS '!$M90*'HIPOTESIS '!$D90/12,0)</f>
        <v>0</v>
      </c>
      <c r="H188" s="717">
        <f>IF(AND(H$151&gt;='HIPOTESIS '!$E90,H$151&lt;='HIPOTESIS '!$F90),'HIPOTESIS '!$M90*'HIPOTESIS '!$D90/12,0)</f>
        <v>0</v>
      </c>
      <c r="I188" s="717">
        <f>IF(AND(I$151&gt;='HIPOTESIS '!$E90,I$151&lt;='HIPOTESIS '!$F90),'HIPOTESIS '!$M90*'HIPOTESIS '!$D90/12,0)</f>
        <v>0</v>
      </c>
      <c r="J188" s="717">
        <f>IF(AND(J$151&gt;='HIPOTESIS '!$E90,J$151&lt;='HIPOTESIS '!$F90),'HIPOTESIS '!$M90*'HIPOTESIS '!$D90/12,0)</f>
        <v>0</v>
      </c>
      <c r="K188" s="717">
        <f>IF(AND(K$151&gt;='HIPOTESIS '!$E90,K$151&lt;='HIPOTESIS '!$F90),'HIPOTESIS '!$M90*'HIPOTESIS '!$D90/12,0)</f>
        <v>0</v>
      </c>
      <c r="L188" s="717">
        <f>IF(AND(L$151&gt;='HIPOTESIS '!$E90,L$151&lt;='HIPOTESIS '!$F90),'HIPOTESIS '!$M90*'HIPOTESIS '!$D90/12,0)</f>
        <v>0</v>
      </c>
      <c r="M188" s="717">
        <f>IF(AND(M$151&gt;='HIPOTESIS '!$E90,M$151&lt;='HIPOTESIS '!$F90),'HIPOTESIS '!$M90*'HIPOTESIS '!$D90/12,0)</f>
        <v>0</v>
      </c>
      <c r="N188" s="717">
        <f>IF(AND(N$151&gt;='HIPOTESIS '!$E90,N$151&lt;='HIPOTESIS '!$F90),'HIPOTESIS '!$M90*'HIPOTESIS '!$D90/12,0)</f>
        <v>0</v>
      </c>
      <c r="O188" s="718">
        <f>IF(AND(O$151&gt;='HIPOTESIS '!$E90,O$151&lt;='HIPOTESIS '!$F90),'HIPOTESIS '!$M90*'HIPOTESIS '!$D90/12,0)</f>
        <v>0</v>
      </c>
      <c r="P188" s="497">
        <f>IF(AND(P$151&gt;='HIPOTESIS '!$E90,P$151&lt;='HIPOTESIS '!$F90),'HIPOTESIS '!$M90*'HIPOTESIS '!$D90*(1+'HIPOTESIS '!$N$90)/12,0)</f>
        <v>0</v>
      </c>
      <c r="Q188" s="719">
        <f>IF(AND(Q$151&gt;='HIPOTESIS '!$E90,Q$151&lt;='HIPOTESIS '!$F90),'HIPOTESIS '!$M90*'HIPOTESIS '!$D90*(1+'HIPOTESIS '!$N$90)/12,0)</f>
        <v>0</v>
      </c>
      <c r="R188" s="719">
        <f>IF(AND(R$151&gt;='HIPOTESIS '!$E90,R$151&lt;='HIPOTESIS '!$F90),'HIPOTESIS '!$M90*'HIPOTESIS '!$D90*(1+'HIPOTESIS '!$N$90)/12,0)</f>
        <v>0</v>
      </c>
      <c r="S188" s="719">
        <f>IF(AND(S$151&gt;='HIPOTESIS '!$E90,S$151&lt;='HIPOTESIS '!$F90),'HIPOTESIS '!$M90*'HIPOTESIS '!$D90*(1+'HIPOTESIS '!$N$90)/12,0)</f>
        <v>0</v>
      </c>
      <c r="T188" s="719">
        <f>IF(AND(T$151&gt;='HIPOTESIS '!$E90,T$151&lt;='HIPOTESIS '!$F90),'HIPOTESIS '!$M90*'HIPOTESIS '!$D90*(1+'HIPOTESIS '!$N$90)/12,0)</f>
        <v>0</v>
      </c>
      <c r="U188" s="719">
        <f>IF(AND(U$151&gt;='HIPOTESIS '!$E90,U$151&lt;='HIPOTESIS '!$F90),'HIPOTESIS '!$M90*'HIPOTESIS '!$D90*(1+'HIPOTESIS '!$N$90)/12,0)</f>
        <v>0</v>
      </c>
      <c r="V188" s="719">
        <f>IF(AND(V$151&gt;='HIPOTESIS '!$E90,V$151&lt;='HIPOTESIS '!$F90),'HIPOTESIS '!$M90*'HIPOTESIS '!$D90*(1+'HIPOTESIS '!$N$90)/12,0)</f>
        <v>0</v>
      </c>
      <c r="W188" s="719">
        <f>IF(AND(W$151&gt;='HIPOTESIS '!$E90,W$151&lt;='HIPOTESIS '!$F90),'HIPOTESIS '!$M90*'HIPOTESIS '!$D90*(1+'HIPOTESIS '!$N$90)/12,0)</f>
        <v>0</v>
      </c>
      <c r="X188" s="719">
        <f>IF(AND(X$151&gt;='HIPOTESIS '!$E90,X$151&lt;='HIPOTESIS '!$F90),'HIPOTESIS '!$M90*'HIPOTESIS '!$D90*(1+'HIPOTESIS '!$N$90)/12,0)</f>
        <v>0</v>
      </c>
      <c r="Y188" s="719">
        <f>IF(AND(Y$151&gt;='HIPOTESIS '!$E90,Y$151&lt;='HIPOTESIS '!$F90),'HIPOTESIS '!$M90*'HIPOTESIS '!$D90*(1+'HIPOTESIS '!$N$90)/12,0)</f>
        <v>0</v>
      </c>
      <c r="Z188" s="719">
        <f>IF(AND(Z$151&gt;='HIPOTESIS '!$E90,Z$151&lt;='HIPOTESIS '!$F90),'HIPOTESIS '!$M90*'HIPOTESIS '!$D90*(1+'HIPOTESIS '!$N$90)/12,0)</f>
        <v>0</v>
      </c>
      <c r="AA188" s="719">
        <f>IF(AND(AA$151&gt;='HIPOTESIS '!$E90,AA$151&lt;='HIPOTESIS '!$F90),'HIPOTESIS '!$M90*'HIPOTESIS '!$D90*(1+'HIPOTESIS '!$N$90)/12,0)</f>
        <v>0</v>
      </c>
      <c r="AB188" s="719">
        <f>IF(AND(AB$151&gt;='HIPOTESIS '!$E90,AB$151&lt;='HIPOTESIS '!$F90),'HIPOTESIS '!$M90*'HIPOTESIS '!$D90*(1+'HIPOTESIS '!$N$90)*(1+'HIPOTESIS '!$N$95)/12,0)</f>
        <v>0</v>
      </c>
      <c r="AC188" s="719">
        <f>IF(AND(AC$151&gt;='HIPOTESIS '!$E90,AC$151&lt;='HIPOTESIS '!$F90),'HIPOTESIS '!$M90*'HIPOTESIS '!$D90*(1+'HIPOTESIS '!$N$90)*(1+'HIPOTESIS '!$N$95)/12,0)</f>
        <v>0</v>
      </c>
      <c r="AD188" s="719">
        <f>IF(AND(AD$151&gt;='HIPOTESIS '!$E90,AD$151&lt;='HIPOTESIS '!$F90),'HIPOTESIS '!$M90*'HIPOTESIS '!$D90*(1+'HIPOTESIS '!$N$90)*(1+'HIPOTESIS '!$N$95)/12,0)</f>
        <v>0</v>
      </c>
      <c r="AE188" s="719">
        <f>IF(AND(AE$151&gt;='HIPOTESIS '!$E90,AE$151&lt;='HIPOTESIS '!$F90),'HIPOTESIS '!$M90*'HIPOTESIS '!$D90*(1+'HIPOTESIS '!$N$90)*(1+'HIPOTESIS '!$N$95)/12,0)</f>
        <v>0</v>
      </c>
      <c r="AF188" s="719">
        <f>IF(AND(AF$151&gt;='HIPOTESIS '!$E90,AF$151&lt;='HIPOTESIS '!$F90),'HIPOTESIS '!$M90*'HIPOTESIS '!$D90*(1+'HIPOTESIS '!$N$90)*(1+'HIPOTESIS '!$N$95)/12,0)</f>
        <v>0</v>
      </c>
      <c r="AG188" s="719">
        <f>IF(AND(AG$151&gt;='HIPOTESIS '!$E90,AG$151&lt;='HIPOTESIS '!$F90),'HIPOTESIS '!$M90*'HIPOTESIS '!$D90*(1+'HIPOTESIS '!$N$90)*(1+'HIPOTESIS '!$N$95)/12,0)</f>
        <v>0</v>
      </c>
      <c r="AH188" s="719">
        <f>IF(AND(AH$151&gt;='HIPOTESIS '!$E90,AH$151&lt;='HIPOTESIS '!$F90),'HIPOTESIS '!$M90*'HIPOTESIS '!$D90*(1+'HIPOTESIS '!$N$90)*(1+'HIPOTESIS '!$N$95)/12,0)</f>
        <v>0</v>
      </c>
      <c r="AI188" s="719">
        <f>IF(AND(AI$151&gt;='HIPOTESIS '!$E90,AI$151&lt;='HIPOTESIS '!$F90),'HIPOTESIS '!$M90*'HIPOTESIS '!$D90*(1+'HIPOTESIS '!$N$90)*(1+'HIPOTESIS '!$N$95)/12,0)</f>
        <v>0</v>
      </c>
      <c r="AJ188" s="719">
        <f>IF(AND(AJ$151&gt;='HIPOTESIS '!$E90,AJ$151&lt;='HIPOTESIS '!$F90),'HIPOTESIS '!$M90*'HIPOTESIS '!$D90*(1+'HIPOTESIS '!$N$90)*(1+'HIPOTESIS '!$N$95)/12,0)</f>
        <v>0</v>
      </c>
      <c r="AK188" s="719">
        <f>IF(AND(AK$151&gt;='HIPOTESIS '!$E90,AK$151&lt;='HIPOTESIS '!$F90),'HIPOTESIS '!$M90*'HIPOTESIS '!$D90*(1+'HIPOTESIS '!$N$90)*(1+'HIPOTESIS '!$N$95)/12,0)</f>
        <v>0</v>
      </c>
      <c r="AL188" s="719">
        <f>IF(AND(AL$151&gt;='HIPOTESIS '!$E90,AL$151&lt;='HIPOTESIS '!$F90),'HIPOTESIS '!$M90*'HIPOTESIS '!$D90*(1+'HIPOTESIS '!$N$90)*(1+'HIPOTESIS '!$N$95)/12,0)</f>
        <v>0</v>
      </c>
      <c r="AM188" s="719">
        <f>IF(AND(AM$151&gt;='HIPOTESIS '!$E90,AM$151&lt;='HIPOTESIS '!$F90),'HIPOTESIS '!$M90*'HIPOTESIS '!$D90*(1+'HIPOTESIS '!$N$90)*(1+'HIPOTESIS '!$N$95)/12,0)</f>
        <v>0</v>
      </c>
      <c r="AN188" s="719">
        <f>IF(AND(AN$151&gt;='HIPOTESIS '!$E90,AN$151&lt;='HIPOTESIS '!$F90),'HIPOTESIS '!$M90*'HIPOTESIS '!$D90*(1+'HIPOTESIS '!$N$90)*(1+'HIPOTESIS '!$N$95)*(1+'HIPOTESIS '!$N$100)/12,0)</f>
        <v>0</v>
      </c>
      <c r="AO188" s="719">
        <f>IF(AND(AO$151&gt;='HIPOTESIS '!$E90,AO$151&lt;='HIPOTESIS '!$F90),'HIPOTESIS '!$M90*'HIPOTESIS '!$D90*(1+'HIPOTESIS '!$N$90)*(1+'HIPOTESIS '!$N$95)*(1+'HIPOTESIS '!$N$100)/12,0)</f>
        <v>0</v>
      </c>
      <c r="AP188" s="719">
        <f>IF(AND(AP$151&gt;='HIPOTESIS '!$E90,AP$151&lt;='HIPOTESIS '!$F90),'HIPOTESIS '!$M90*'HIPOTESIS '!$D90*(1+'HIPOTESIS '!$N$90)*(1+'HIPOTESIS '!$N$95)*(1+'HIPOTESIS '!$N$100)/12,0)</f>
        <v>0</v>
      </c>
      <c r="AQ188" s="719">
        <f>IF(AND(AQ$151&gt;='HIPOTESIS '!$E90,AQ$151&lt;='HIPOTESIS '!$F90),'HIPOTESIS '!$M90*'HIPOTESIS '!$D90*(1+'HIPOTESIS '!$N$90)*(1+'HIPOTESIS '!$N$95)*(1+'HIPOTESIS '!$N$100)/12,0)</f>
        <v>0</v>
      </c>
      <c r="AR188" s="719">
        <f>IF(AND(AR$151&gt;='HIPOTESIS '!$E90,AR$151&lt;='HIPOTESIS '!$F90),'HIPOTESIS '!$M90*'HIPOTESIS '!$D90*(1+'HIPOTESIS '!$N$90)*(1+'HIPOTESIS '!$N$95)*(1+'HIPOTESIS '!$N$100)/12,0)</f>
        <v>0</v>
      </c>
      <c r="AS188" s="719">
        <f>IF(AND(AS$151&gt;='HIPOTESIS '!$E90,AS$151&lt;='HIPOTESIS '!$F90),'HIPOTESIS '!$M90*'HIPOTESIS '!$D90*(1+'HIPOTESIS '!$N$90)*(1+'HIPOTESIS '!$N$95)*(1+'HIPOTESIS '!$N$100)/12,0)</f>
        <v>0</v>
      </c>
      <c r="AT188" s="719">
        <f>IF(AND(AT$151&gt;='HIPOTESIS '!$E90,AT$151&lt;='HIPOTESIS '!$F90),'HIPOTESIS '!$M90*'HIPOTESIS '!$D90*(1+'HIPOTESIS '!$N$90)*(1+'HIPOTESIS '!$N$95)*(1+'HIPOTESIS '!$N$100)/12,0)</f>
        <v>0</v>
      </c>
      <c r="AU188" s="719">
        <f>IF(AND(AU$151&gt;='HIPOTESIS '!$E90,AU$151&lt;='HIPOTESIS '!$F90),'HIPOTESIS '!$M90*'HIPOTESIS '!$D90*(1+'HIPOTESIS '!$N$90)*(1+'HIPOTESIS '!$N$95)*(1+'HIPOTESIS '!$N$100)/12,0)</f>
        <v>0</v>
      </c>
      <c r="AV188" s="719">
        <f>IF(AND(AV$151&gt;='HIPOTESIS '!$E90,AV$151&lt;='HIPOTESIS '!$F90),'HIPOTESIS '!$M90*'HIPOTESIS '!$D90*(1+'HIPOTESIS '!$N$90)*(1+'HIPOTESIS '!$N$95)*(1+'HIPOTESIS '!$N$100)/12,0)</f>
        <v>0</v>
      </c>
      <c r="AW188" s="719">
        <f>IF(AND(AW$151&gt;='HIPOTESIS '!$E90,AW$151&lt;='HIPOTESIS '!$F90),'HIPOTESIS '!$M90*'HIPOTESIS '!$D90*(1+'HIPOTESIS '!$N$90)*(1+'HIPOTESIS '!$N$95)*(1+'HIPOTESIS '!$N$100)/12,0)</f>
        <v>0</v>
      </c>
      <c r="AX188" s="719">
        <f>IF(AND(AX$151&gt;='HIPOTESIS '!$E90,AX$151&lt;='HIPOTESIS '!$F90),'HIPOTESIS '!$M90*'HIPOTESIS '!$D90*(1+'HIPOTESIS '!$N$90)*(1+'HIPOTESIS '!$N$95)*(1+'HIPOTESIS '!$N$100)/12,0)</f>
        <v>0</v>
      </c>
      <c r="AY188" s="719">
        <f>IF(AND(AY$151&gt;='HIPOTESIS '!$E90,AY$151&lt;='HIPOTESIS '!$F90),'HIPOTESIS '!$M90*'HIPOTESIS '!$D90*(1+'HIPOTESIS '!$N$90)*(1+'HIPOTESIS '!$N$95)*(1+'HIPOTESIS '!$N$100)/12,0)</f>
        <v>0</v>
      </c>
      <c r="AZ188" s="719">
        <f>IF(AND(AZ$151&gt;='HIPOTESIS '!$E90,AZ$151&lt;='HIPOTESIS '!$F90),'HIPOTESIS '!$M90*'HIPOTESIS '!$D90*(1+'HIPOTESIS '!$N$90)*(1+'HIPOTESIS '!$N$95)*(1+'HIPOTESIS '!$N$100)^2/12,0)</f>
        <v>0</v>
      </c>
      <c r="BA188" s="719">
        <f>IF(AND(BA$151&gt;='HIPOTESIS '!$E90,BA$151&lt;='HIPOTESIS '!$F90),'HIPOTESIS '!$M90*'HIPOTESIS '!$D90*(1+'HIPOTESIS '!$N$90)*(1+'HIPOTESIS '!$N$95)*(1+'HIPOTESIS '!$N$100)^2/12,0)</f>
        <v>0</v>
      </c>
      <c r="BB188" s="719">
        <f>IF(AND(BB$151&gt;='HIPOTESIS '!$E90,BB$151&lt;='HIPOTESIS '!$F90),'HIPOTESIS '!$M90*'HIPOTESIS '!$D90*(1+'HIPOTESIS '!$N$90)*(1+'HIPOTESIS '!$N$95)*(1+'HIPOTESIS '!$N$100)^2/12,0)</f>
        <v>0</v>
      </c>
      <c r="BC188" s="719">
        <f>IF(AND(BC$151&gt;='HIPOTESIS '!$E90,BC$151&lt;='HIPOTESIS '!$F90),'HIPOTESIS '!$M90*'HIPOTESIS '!$D90*(1+'HIPOTESIS '!$N$90)*(1+'HIPOTESIS '!$N$95)*(1+'HIPOTESIS '!$N$100)^2/12,0)</f>
        <v>0</v>
      </c>
      <c r="BD188" s="719">
        <f>IF(AND(BD$151&gt;='HIPOTESIS '!$E90,BD$151&lt;='HIPOTESIS '!$F90),'HIPOTESIS '!$M90*'HIPOTESIS '!$D90*(1+'HIPOTESIS '!$N$90)*(1+'HIPOTESIS '!$N$95)*(1+'HIPOTESIS '!$N$100)^2/12,0)</f>
        <v>0</v>
      </c>
      <c r="BE188" s="719">
        <f>IF(AND(BE$151&gt;='HIPOTESIS '!$E90,BE$151&lt;='HIPOTESIS '!$F90),'HIPOTESIS '!$M90*'HIPOTESIS '!$D90*(1+'HIPOTESIS '!$N$90)*(1+'HIPOTESIS '!$N$95)*(1+'HIPOTESIS '!$N$100)^2/12,0)</f>
        <v>0</v>
      </c>
      <c r="BF188" s="719">
        <f>IF(AND(BF$151&gt;='HIPOTESIS '!$E90,BF$151&lt;='HIPOTESIS '!$F90),'HIPOTESIS '!$M90*'HIPOTESIS '!$D90*(1+'HIPOTESIS '!$N$90)*(1+'HIPOTESIS '!$N$95)*(1+'HIPOTESIS '!$N$100)^2/12,0)</f>
        <v>0</v>
      </c>
      <c r="BG188" s="719">
        <f>IF(AND(BG$151&gt;='HIPOTESIS '!$E90,BG$151&lt;='HIPOTESIS '!$F90),'HIPOTESIS '!$M90*'HIPOTESIS '!$D90*(1+'HIPOTESIS '!$N$90)*(1+'HIPOTESIS '!$N$95)*(1+'HIPOTESIS '!$N$100)^2/12,0)</f>
        <v>0</v>
      </c>
      <c r="BH188" s="719">
        <f>IF(AND(BH$151&gt;='HIPOTESIS '!$E90,BH$151&lt;='HIPOTESIS '!$F90),'HIPOTESIS '!$M90*'HIPOTESIS '!$D90*(1+'HIPOTESIS '!$N$90)*(1+'HIPOTESIS '!$N$95)*(1+'HIPOTESIS '!$N$100)^2/12,0)</f>
        <v>0</v>
      </c>
      <c r="BI188" s="719">
        <f>IF(AND(BI$151&gt;='HIPOTESIS '!$E90,BI$151&lt;='HIPOTESIS '!$F90),'HIPOTESIS '!$M90*'HIPOTESIS '!$D90*(1+'HIPOTESIS '!$N$90)*(1+'HIPOTESIS '!$N$95)*(1+'HIPOTESIS '!$N$100)^2/12,0)</f>
        <v>0</v>
      </c>
      <c r="BJ188" s="719">
        <f>IF(AND(BJ$151&gt;='HIPOTESIS '!$E90,BJ$151&lt;='HIPOTESIS '!$F90),'HIPOTESIS '!$M90*'HIPOTESIS '!$D90*(1+'HIPOTESIS '!$N$90)*(1+'HIPOTESIS '!$N$95)*(1+'HIPOTESIS '!$N$100)^2/12,0)</f>
        <v>0</v>
      </c>
      <c r="BK188" s="719">
        <f>IF(AND(BK$151&gt;='HIPOTESIS '!$E90,BK$151&lt;='HIPOTESIS '!$F90),'HIPOTESIS '!$M90*'HIPOTESIS '!$D90*(1+'HIPOTESIS '!$N$90)*(1+'HIPOTESIS '!$N$95)*(1+'HIPOTESIS '!$N$100)^2/12,0)</f>
        <v>0</v>
      </c>
      <c r="BL188" s="138"/>
      <c r="BM188" s="138"/>
      <c r="BN188" s="138"/>
      <c r="BO188" s="138"/>
      <c r="BP188" s="138"/>
      <c r="BQ188" s="138"/>
      <c r="BR188" s="138"/>
      <c r="BS188" s="138"/>
      <c r="BT188" s="138"/>
      <c r="BU188" s="138"/>
      <c r="BV188" s="138"/>
      <c r="BW188" s="138"/>
      <c r="BX188" s="138"/>
      <c r="BY188" s="138"/>
      <c r="BZ188" s="138"/>
      <c r="CA188" s="138"/>
      <c r="CB188" s="138"/>
      <c r="CC188" s="138"/>
      <c r="CD188" s="138"/>
      <c r="CE188" s="138"/>
      <c r="CF188" s="138"/>
      <c r="CG188" s="138"/>
      <c r="CH188" s="138"/>
      <c r="CI188" s="138"/>
      <c r="CJ188" s="138"/>
      <c r="CK188" s="138"/>
      <c r="CL188" s="138"/>
      <c r="CM188" s="138"/>
      <c r="CN188" s="138"/>
      <c r="CO188" s="138"/>
      <c r="CP188" s="138"/>
      <c r="CQ188" s="138"/>
      <c r="CR188" s="138"/>
      <c r="CS188" s="138"/>
    </row>
    <row r="189" spans="1:97" s="2" customFormat="1" ht="17.100000000000001" customHeight="1" x14ac:dyDescent="0.25">
      <c r="A189" s="138"/>
      <c r="B189" s="536" t="s">
        <v>213</v>
      </c>
      <c r="C189" s="722">
        <f>IF(AND(C$151&gt;='HIPOTESIS '!$E91,C$151&lt;='HIPOTESIS '!$F91),'HIPOTESIS '!$M91*'HIPOTESIS '!$D91/12,0)</f>
        <v>0</v>
      </c>
      <c r="D189" s="497">
        <f>IF(AND(D$151&gt;='HIPOTESIS '!$E91,D$151&lt;='HIPOTESIS '!$F91),'HIPOTESIS '!$M91*'HIPOTESIS '!$D91/12,0)</f>
        <v>0</v>
      </c>
      <c r="E189" s="497">
        <f>IF(AND(E$151&gt;='HIPOTESIS '!$E91,E$151&lt;='HIPOTESIS '!$F91),'HIPOTESIS '!$M91*'HIPOTESIS '!$D91/12,0)</f>
        <v>0</v>
      </c>
      <c r="F189" s="497">
        <f>IF(AND(F$151&gt;='HIPOTESIS '!$E91,F$151&lt;='HIPOTESIS '!$F91),'HIPOTESIS '!$M91*'HIPOTESIS '!$D91/12,0)</f>
        <v>0</v>
      </c>
      <c r="G189" s="497">
        <f>IF(AND(G$151&gt;='HIPOTESIS '!$E91,G$151&lt;='HIPOTESIS '!$F91),'HIPOTESIS '!$M91*'HIPOTESIS '!$D91/12,0)</f>
        <v>0</v>
      </c>
      <c r="H189" s="497">
        <f>IF(AND(H$151&gt;='HIPOTESIS '!$E91,H$151&lt;='HIPOTESIS '!$F91),'HIPOTESIS '!$M91*'HIPOTESIS '!$D91/12,0)</f>
        <v>0</v>
      </c>
      <c r="I189" s="497">
        <f>IF(AND(I$151&gt;='HIPOTESIS '!$E91,I$151&lt;='HIPOTESIS '!$F91),'HIPOTESIS '!$M91*'HIPOTESIS '!$D91/12,0)</f>
        <v>0</v>
      </c>
      <c r="J189" s="497">
        <f>IF(AND(J$151&gt;='HIPOTESIS '!$E91,J$151&lt;='HIPOTESIS '!$F91),'HIPOTESIS '!$M91*'HIPOTESIS '!$D91/12,0)</f>
        <v>0</v>
      </c>
      <c r="K189" s="497">
        <f>IF(AND(K$151&gt;='HIPOTESIS '!$E91,K$151&lt;='HIPOTESIS '!$F91),'HIPOTESIS '!$M91*'HIPOTESIS '!$D91/12,0)</f>
        <v>0</v>
      </c>
      <c r="L189" s="497">
        <f>IF(AND(L$151&gt;='HIPOTESIS '!$E91,L$151&lt;='HIPOTESIS '!$F91),'HIPOTESIS '!$M91*'HIPOTESIS '!$D91/12,0)</f>
        <v>0</v>
      </c>
      <c r="M189" s="497">
        <f>IF(AND(M$151&gt;='HIPOTESIS '!$E91,M$151&lt;='HIPOTESIS '!$F91),'HIPOTESIS '!$M91*'HIPOTESIS '!$D91/12,0)</f>
        <v>0</v>
      </c>
      <c r="N189" s="497">
        <f>IF(AND(N$151&gt;='HIPOTESIS '!$E91,N$151&lt;='HIPOTESIS '!$F91),'HIPOTESIS '!$M91*'HIPOTESIS '!$D91/12,0)</f>
        <v>0</v>
      </c>
      <c r="O189" s="723">
        <f>IF(AND(O$151&gt;='HIPOTESIS '!$E91,O$151&lt;='HIPOTESIS '!$F91),'HIPOTESIS '!$M91*'HIPOTESIS '!$D91/12,0)</f>
        <v>0</v>
      </c>
      <c r="P189" s="497">
        <f>IF(AND(P$151&gt;='HIPOTESIS '!$E91,P$151&lt;='HIPOTESIS '!$F91),'HIPOTESIS '!$M91*'HIPOTESIS '!$D91*(1+'HIPOTESIS '!$N$90)/12,0)</f>
        <v>0</v>
      </c>
      <c r="Q189" s="719">
        <f>IF(AND(Q$151&gt;='HIPOTESIS '!$E91,Q$151&lt;='HIPOTESIS '!$F91),'HIPOTESIS '!$M91*'HIPOTESIS '!$D91*(1+'HIPOTESIS '!$N$90)/12,0)</f>
        <v>0</v>
      </c>
      <c r="R189" s="719">
        <f>IF(AND(R$151&gt;='HIPOTESIS '!$E91,R$151&lt;='HIPOTESIS '!$F91),'HIPOTESIS '!$M91*'HIPOTESIS '!$D91*(1+'HIPOTESIS '!$N$90)/12,0)</f>
        <v>0</v>
      </c>
      <c r="S189" s="719">
        <f>IF(AND(S$151&gt;='HIPOTESIS '!$E91,S$151&lt;='HIPOTESIS '!$F91),'HIPOTESIS '!$M91*'HIPOTESIS '!$D91*(1+'HIPOTESIS '!$N$90)/12,0)</f>
        <v>0</v>
      </c>
      <c r="T189" s="719">
        <f>IF(AND(T$151&gt;='HIPOTESIS '!$E91,T$151&lt;='HIPOTESIS '!$F91),'HIPOTESIS '!$M91*'HIPOTESIS '!$D91*(1+'HIPOTESIS '!$N$90)/12,0)</f>
        <v>0</v>
      </c>
      <c r="U189" s="719">
        <f>IF(AND(U$151&gt;='HIPOTESIS '!$E91,U$151&lt;='HIPOTESIS '!$F91),'HIPOTESIS '!$M91*'HIPOTESIS '!$D91*(1+'HIPOTESIS '!$N$90)/12,0)</f>
        <v>0</v>
      </c>
      <c r="V189" s="719">
        <f>IF(AND(V$151&gt;='HIPOTESIS '!$E91,V$151&lt;='HIPOTESIS '!$F91),'HIPOTESIS '!$M91*'HIPOTESIS '!$D91*(1+'HIPOTESIS '!$N$90)/12,0)</f>
        <v>0</v>
      </c>
      <c r="W189" s="719">
        <f>IF(AND(W$151&gt;='HIPOTESIS '!$E91,W$151&lt;='HIPOTESIS '!$F91),'HIPOTESIS '!$M91*'HIPOTESIS '!$D91*(1+'HIPOTESIS '!$N$90)/12,0)</f>
        <v>0</v>
      </c>
      <c r="X189" s="719">
        <f>IF(AND(X$151&gt;='HIPOTESIS '!$E91,X$151&lt;='HIPOTESIS '!$F91),'HIPOTESIS '!$M91*'HIPOTESIS '!$D91*(1+'HIPOTESIS '!$N$90)/12,0)</f>
        <v>0</v>
      </c>
      <c r="Y189" s="719">
        <f>IF(AND(Y$151&gt;='HIPOTESIS '!$E91,Y$151&lt;='HIPOTESIS '!$F91),'HIPOTESIS '!$M91*'HIPOTESIS '!$D91*(1+'HIPOTESIS '!$N$90)/12,0)</f>
        <v>0</v>
      </c>
      <c r="Z189" s="719">
        <f>IF(AND(Z$151&gt;='HIPOTESIS '!$E91,Z$151&lt;='HIPOTESIS '!$F91),'HIPOTESIS '!$M91*'HIPOTESIS '!$D91*(1+'HIPOTESIS '!$N$90)/12,0)</f>
        <v>0</v>
      </c>
      <c r="AA189" s="719">
        <f>IF(AND(AA$151&gt;='HIPOTESIS '!$E91,AA$151&lt;='HIPOTESIS '!$F91),'HIPOTESIS '!$M91*'HIPOTESIS '!$D91*(1+'HIPOTESIS '!$N$90)/12,0)</f>
        <v>0</v>
      </c>
      <c r="AB189" s="719">
        <f>IF(AND(AB$151&gt;='HIPOTESIS '!$E91,AB$151&lt;='HIPOTESIS '!$F91),'HIPOTESIS '!$M91*'HIPOTESIS '!$D91*(1+'HIPOTESIS '!$N$90)*(1+'HIPOTESIS '!$N$95)/12,0)</f>
        <v>0</v>
      </c>
      <c r="AC189" s="719">
        <f>IF(AND(AC$151&gt;='HIPOTESIS '!$E91,AC$151&lt;='HIPOTESIS '!$F91),'HIPOTESIS '!$M91*'HIPOTESIS '!$D91*(1+'HIPOTESIS '!$N$90)*(1+'HIPOTESIS '!$N$95)/12,0)</f>
        <v>0</v>
      </c>
      <c r="AD189" s="719">
        <f>IF(AND(AD$151&gt;='HIPOTESIS '!$E91,AD$151&lt;='HIPOTESIS '!$F91),'HIPOTESIS '!$M91*'HIPOTESIS '!$D91*(1+'HIPOTESIS '!$N$90)*(1+'HIPOTESIS '!$N$95)/12,0)</f>
        <v>0</v>
      </c>
      <c r="AE189" s="719">
        <f>IF(AND(AE$151&gt;='HIPOTESIS '!$E91,AE$151&lt;='HIPOTESIS '!$F91),'HIPOTESIS '!$M91*'HIPOTESIS '!$D91*(1+'HIPOTESIS '!$N$90)*(1+'HIPOTESIS '!$N$95)/12,0)</f>
        <v>0</v>
      </c>
      <c r="AF189" s="719">
        <f>IF(AND(AF$151&gt;='HIPOTESIS '!$E91,AF$151&lt;='HIPOTESIS '!$F91),'HIPOTESIS '!$M91*'HIPOTESIS '!$D91*(1+'HIPOTESIS '!$N$90)*(1+'HIPOTESIS '!$N$95)/12,0)</f>
        <v>0</v>
      </c>
      <c r="AG189" s="719">
        <f>IF(AND(AG$151&gt;='HIPOTESIS '!$E91,AG$151&lt;='HIPOTESIS '!$F91),'HIPOTESIS '!$M91*'HIPOTESIS '!$D91*(1+'HIPOTESIS '!$N$90)*(1+'HIPOTESIS '!$N$95)/12,0)</f>
        <v>0</v>
      </c>
      <c r="AH189" s="719">
        <f>IF(AND(AH$151&gt;='HIPOTESIS '!$E91,AH$151&lt;='HIPOTESIS '!$F91),'HIPOTESIS '!$M91*'HIPOTESIS '!$D91*(1+'HIPOTESIS '!$N$90)*(1+'HIPOTESIS '!$N$95)/12,0)</f>
        <v>0</v>
      </c>
      <c r="AI189" s="719">
        <f>IF(AND(AI$151&gt;='HIPOTESIS '!$E91,AI$151&lt;='HIPOTESIS '!$F91),'HIPOTESIS '!$M91*'HIPOTESIS '!$D91*(1+'HIPOTESIS '!$N$90)*(1+'HIPOTESIS '!$N$95)/12,0)</f>
        <v>0</v>
      </c>
      <c r="AJ189" s="719">
        <f>IF(AND(AJ$151&gt;='HIPOTESIS '!$E91,AJ$151&lt;='HIPOTESIS '!$F91),'HIPOTESIS '!$M91*'HIPOTESIS '!$D91*(1+'HIPOTESIS '!$N$90)*(1+'HIPOTESIS '!$N$95)/12,0)</f>
        <v>0</v>
      </c>
      <c r="AK189" s="719">
        <f>IF(AND(AK$151&gt;='HIPOTESIS '!$E91,AK$151&lt;='HIPOTESIS '!$F91),'HIPOTESIS '!$M91*'HIPOTESIS '!$D91*(1+'HIPOTESIS '!$N$90)*(1+'HIPOTESIS '!$N$95)/12,0)</f>
        <v>0</v>
      </c>
      <c r="AL189" s="719">
        <f>IF(AND(AL$151&gt;='HIPOTESIS '!$E91,AL$151&lt;='HIPOTESIS '!$F91),'HIPOTESIS '!$M91*'HIPOTESIS '!$D91*(1+'HIPOTESIS '!$N$90)*(1+'HIPOTESIS '!$N$95)/12,0)</f>
        <v>0</v>
      </c>
      <c r="AM189" s="719">
        <f>IF(AND(AM$151&gt;='HIPOTESIS '!$E91,AM$151&lt;='HIPOTESIS '!$F91),'HIPOTESIS '!$M91*'HIPOTESIS '!$D91*(1+'HIPOTESIS '!$N$90)*(1+'HIPOTESIS '!$N$95)/12,0)</f>
        <v>0</v>
      </c>
      <c r="AN189" s="719">
        <f>IF(AND(AN$151&gt;='HIPOTESIS '!$E91,AN$151&lt;='HIPOTESIS '!$F91),'HIPOTESIS '!$M91*'HIPOTESIS '!$D91*(1+'HIPOTESIS '!$N$90)*(1+'HIPOTESIS '!$N$95)*(1+'HIPOTESIS '!$N$100)/12,0)</f>
        <v>0</v>
      </c>
      <c r="AO189" s="719">
        <f>IF(AND(AO$151&gt;='HIPOTESIS '!$E91,AO$151&lt;='HIPOTESIS '!$F91),'HIPOTESIS '!$M91*'HIPOTESIS '!$D91*(1+'HIPOTESIS '!$N$90)*(1+'HIPOTESIS '!$N$95)*(1+'HIPOTESIS '!$N$100)/12,0)</f>
        <v>0</v>
      </c>
      <c r="AP189" s="719">
        <f>IF(AND(AP$151&gt;='HIPOTESIS '!$E91,AP$151&lt;='HIPOTESIS '!$F91),'HIPOTESIS '!$M91*'HIPOTESIS '!$D91*(1+'HIPOTESIS '!$N$90)*(1+'HIPOTESIS '!$N$95)*(1+'HIPOTESIS '!$N$100)/12,0)</f>
        <v>0</v>
      </c>
      <c r="AQ189" s="719">
        <f>IF(AND(AQ$151&gt;='HIPOTESIS '!$E91,AQ$151&lt;='HIPOTESIS '!$F91),'HIPOTESIS '!$M91*'HIPOTESIS '!$D91*(1+'HIPOTESIS '!$N$90)*(1+'HIPOTESIS '!$N$95)*(1+'HIPOTESIS '!$N$100)/12,0)</f>
        <v>0</v>
      </c>
      <c r="AR189" s="719">
        <f>IF(AND(AR$151&gt;='HIPOTESIS '!$E91,AR$151&lt;='HIPOTESIS '!$F91),'HIPOTESIS '!$M91*'HIPOTESIS '!$D91*(1+'HIPOTESIS '!$N$90)*(1+'HIPOTESIS '!$N$95)*(1+'HIPOTESIS '!$N$100)/12,0)</f>
        <v>0</v>
      </c>
      <c r="AS189" s="719">
        <f>IF(AND(AS$151&gt;='HIPOTESIS '!$E91,AS$151&lt;='HIPOTESIS '!$F91),'HIPOTESIS '!$M91*'HIPOTESIS '!$D91*(1+'HIPOTESIS '!$N$90)*(1+'HIPOTESIS '!$N$95)*(1+'HIPOTESIS '!$N$100)/12,0)</f>
        <v>0</v>
      </c>
      <c r="AT189" s="719">
        <f>IF(AND(AT$151&gt;='HIPOTESIS '!$E91,AT$151&lt;='HIPOTESIS '!$F91),'HIPOTESIS '!$M91*'HIPOTESIS '!$D91*(1+'HIPOTESIS '!$N$90)*(1+'HIPOTESIS '!$N$95)*(1+'HIPOTESIS '!$N$100)/12,0)</f>
        <v>0</v>
      </c>
      <c r="AU189" s="719">
        <f>IF(AND(AU$151&gt;='HIPOTESIS '!$E91,AU$151&lt;='HIPOTESIS '!$F91),'HIPOTESIS '!$M91*'HIPOTESIS '!$D91*(1+'HIPOTESIS '!$N$90)*(1+'HIPOTESIS '!$N$95)*(1+'HIPOTESIS '!$N$100)/12,0)</f>
        <v>0</v>
      </c>
      <c r="AV189" s="719">
        <f>IF(AND(AV$151&gt;='HIPOTESIS '!$E91,AV$151&lt;='HIPOTESIS '!$F91),'HIPOTESIS '!$M91*'HIPOTESIS '!$D91*(1+'HIPOTESIS '!$N$90)*(1+'HIPOTESIS '!$N$95)*(1+'HIPOTESIS '!$N$100)/12,0)</f>
        <v>0</v>
      </c>
      <c r="AW189" s="719">
        <f>IF(AND(AW$151&gt;='HIPOTESIS '!$E91,AW$151&lt;='HIPOTESIS '!$F91),'HIPOTESIS '!$M91*'HIPOTESIS '!$D91*(1+'HIPOTESIS '!$N$90)*(1+'HIPOTESIS '!$N$95)*(1+'HIPOTESIS '!$N$100)/12,0)</f>
        <v>0</v>
      </c>
      <c r="AX189" s="719">
        <f>IF(AND(AX$151&gt;='HIPOTESIS '!$E91,AX$151&lt;='HIPOTESIS '!$F91),'HIPOTESIS '!$M91*'HIPOTESIS '!$D91*(1+'HIPOTESIS '!$N$90)*(1+'HIPOTESIS '!$N$95)*(1+'HIPOTESIS '!$N$100)/12,0)</f>
        <v>0</v>
      </c>
      <c r="AY189" s="719">
        <f>IF(AND(AY$151&gt;='HIPOTESIS '!$E91,AY$151&lt;='HIPOTESIS '!$F91),'HIPOTESIS '!$M91*'HIPOTESIS '!$D91*(1+'HIPOTESIS '!$N$90)*(1+'HIPOTESIS '!$N$95)*(1+'HIPOTESIS '!$N$100)/12,0)</f>
        <v>0</v>
      </c>
      <c r="AZ189" s="719">
        <f>IF(AND(AZ$151&gt;='HIPOTESIS '!$E91,AZ$151&lt;='HIPOTESIS '!$F91),'HIPOTESIS '!$M91*'HIPOTESIS '!$D91*(1+'HIPOTESIS '!$N$90)*(1+'HIPOTESIS '!$N$95)*(1+'HIPOTESIS '!$N$100)^2/12,0)</f>
        <v>0</v>
      </c>
      <c r="BA189" s="719">
        <f>IF(AND(BA$151&gt;='HIPOTESIS '!$E91,BA$151&lt;='HIPOTESIS '!$F91),'HIPOTESIS '!$M91*'HIPOTESIS '!$D91*(1+'HIPOTESIS '!$N$90)*(1+'HIPOTESIS '!$N$95)*(1+'HIPOTESIS '!$N$100)^2/12,0)</f>
        <v>0</v>
      </c>
      <c r="BB189" s="719">
        <f>IF(AND(BB$151&gt;='HIPOTESIS '!$E91,BB$151&lt;='HIPOTESIS '!$F91),'HIPOTESIS '!$M91*'HIPOTESIS '!$D91*(1+'HIPOTESIS '!$N$90)*(1+'HIPOTESIS '!$N$95)*(1+'HIPOTESIS '!$N$100)^2/12,0)</f>
        <v>0</v>
      </c>
      <c r="BC189" s="719">
        <f>IF(AND(BC$151&gt;='HIPOTESIS '!$E91,BC$151&lt;='HIPOTESIS '!$F91),'HIPOTESIS '!$M91*'HIPOTESIS '!$D91*(1+'HIPOTESIS '!$N$90)*(1+'HIPOTESIS '!$N$95)*(1+'HIPOTESIS '!$N$100)^2/12,0)</f>
        <v>0</v>
      </c>
      <c r="BD189" s="719">
        <f>IF(AND(BD$151&gt;='HIPOTESIS '!$E91,BD$151&lt;='HIPOTESIS '!$F91),'HIPOTESIS '!$M91*'HIPOTESIS '!$D91*(1+'HIPOTESIS '!$N$90)*(1+'HIPOTESIS '!$N$95)*(1+'HIPOTESIS '!$N$100)^2/12,0)</f>
        <v>0</v>
      </c>
      <c r="BE189" s="719">
        <f>IF(AND(BE$151&gt;='HIPOTESIS '!$E91,BE$151&lt;='HIPOTESIS '!$F91),'HIPOTESIS '!$M91*'HIPOTESIS '!$D91*(1+'HIPOTESIS '!$N$90)*(1+'HIPOTESIS '!$N$95)*(1+'HIPOTESIS '!$N$100)^2/12,0)</f>
        <v>0</v>
      </c>
      <c r="BF189" s="719">
        <f>IF(AND(BF$151&gt;='HIPOTESIS '!$E91,BF$151&lt;='HIPOTESIS '!$F91),'HIPOTESIS '!$M91*'HIPOTESIS '!$D91*(1+'HIPOTESIS '!$N$90)*(1+'HIPOTESIS '!$N$95)*(1+'HIPOTESIS '!$N$100)^2/12,0)</f>
        <v>0</v>
      </c>
      <c r="BG189" s="719">
        <f>IF(AND(BG$151&gt;='HIPOTESIS '!$E91,BG$151&lt;='HIPOTESIS '!$F91),'HIPOTESIS '!$M91*'HIPOTESIS '!$D91*(1+'HIPOTESIS '!$N$90)*(1+'HIPOTESIS '!$N$95)*(1+'HIPOTESIS '!$N$100)^2/12,0)</f>
        <v>0</v>
      </c>
      <c r="BH189" s="719">
        <f>IF(AND(BH$151&gt;='HIPOTESIS '!$E91,BH$151&lt;='HIPOTESIS '!$F91),'HIPOTESIS '!$M91*'HIPOTESIS '!$D91*(1+'HIPOTESIS '!$N$90)*(1+'HIPOTESIS '!$N$95)*(1+'HIPOTESIS '!$N$100)^2/12,0)</f>
        <v>0</v>
      </c>
      <c r="BI189" s="719">
        <f>IF(AND(BI$151&gt;='HIPOTESIS '!$E91,BI$151&lt;='HIPOTESIS '!$F91),'HIPOTESIS '!$M91*'HIPOTESIS '!$D91*(1+'HIPOTESIS '!$N$90)*(1+'HIPOTESIS '!$N$95)*(1+'HIPOTESIS '!$N$100)^2/12,0)</f>
        <v>0</v>
      </c>
      <c r="BJ189" s="719">
        <f>IF(AND(BJ$151&gt;='HIPOTESIS '!$E91,BJ$151&lt;='HIPOTESIS '!$F91),'HIPOTESIS '!$M91*'HIPOTESIS '!$D91*(1+'HIPOTESIS '!$N$90)*(1+'HIPOTESIS '!$N$95)*(1+'HIPOTESIS '!$N$100)^2/12,0)</f>
        <v>0</v>
      </c>
      <c r="BK189" s="719">
        <f>IF(AND(BK$151&gt;='HIPOTESIS '!$E91,BK$151&lt;='HIPOTESIS '!$F91),'HIPOTESIS '!$M91*'HIPOTESIS '!$D91*(1+'HIPOTESIS '!$N$90)*(1+'HIPOTESIS '!$N$95)*(1+'HIPOTESIS '!$N$100)^2/12,0)</f>
        <v>0</v>
      </c>
      <c r="BL189" s="138"/>
      <c r="BM189" s="138"/>
      <c r="BN189" s="138"/>
      <c r="BO189" s="138"/>
      <c r="BP189" s="138"/>
      <c r="BQ189" s="138"/>
      <c r="BR189" s="138"/>
      <c r="BS189" s="138"/>
      <c r="BT189" s="138"/>
      <c r="BU189" s="138"/>
      <c r="BV189" s="138"/>
      <c r="BW189" s="138"/>
      <c r="BX189" s="138"/>
      <c r="BY189" s="138"/>
      <c r="BZ189" s="138"/>
      <c r="CA189" s="138"/>
      <c r="CB189" s="138"/>
      <c r="CC189" s="138"/>
      <c r="CD189" s="138"/>
      <c r="CE189" s="138"/>
      <c r="CF189" s="138"/>
      <c r="CG189" s="138"/>
      <c r="CH189" s="138"/>
      <c r="CI189" s="138"/>
      <c r="CJ189" s="138"/>
      <c r="CK189" s="138"/>
      <c r="CL189" s="138"/>
      <c r="CM189" s="138"/>
      <c r="CN189" s="138"/>
      <c r="CO189" s="138"/>
      <c r="CP189" s="138"/>
      <c r="CQ189" s="138"/>
      <c r="CR189" s="138"/>
      <c r="CS189" s="138"/>
    </row>
    <row r="190" spans="1:97" s="2" customFormat="1" ht="17.100000000000001" customHeight="1" x14ac:dyDescent="0.25">
      <c r="A190" s="138"/>
      <c r="B190" s="536" t="s">
        <v>214</v>
      </c>
      <c r="C190" s="722">
        <f>IF(AND(C$151&gt;='HIPOTESIS '!$E92,C$151&lt;='HIPOTESIS '!$F92),'HIPOTESIS '!$M92*'HIPOTESIS '!$D92/12,0)</f>
        <v>0</v>
      </c>
      <c r="D190" s="497">
        <f>IF(AND(D$151&gt;='HIPOTESIS '!$E92,D$151&lt;='HIPOTESIS '!$F92),'HIPOTESIS '!$M92*'HIPOTESIS '!$D92/12,0)</f>
        <v>0</v>
      </c>
      <c r="E190" s="497">
        <f>IF(AND(E$151&gt;='HIPOTESIS '!$E92,E$151&lt;='HIPOTESIS '!$F92),'HIPOTESIS '!$M92*'HIPOTESIS '!$D92/12,0)</f>
        <v>0</v>
      </c>
      <c r="F190" s="497">
        <f>IF(AND(F$151&gt;='HIPOTESIS '!$E92,F$151&lt;='HIPOTESIS '!$F92),'HIPOTESIS '!$M92*'HIPOTESIS '!$D92/12,0)</f>
        <v>0</v>
      </c>
      <c r="G190" s="497">
        <f>IF(AND(G$151&gt;='HIPOTESIS '!$E92,G$151&lt;='HIPOTESIS '!$F92),'HIPOTESIS '!$M92*'HIPOTESIS '!$D92/12,0)</f>
        <v>0</v>
      </c>
      <c r="H190" s="497">
        <f>IF(AND(H$151&gt;='HIPOTESIS '!$E92,H$151&lt;='HIPOTESIS '!$F92),'HIPOTESIS '!$M92*'HIPOTESIS '!$D92/12,0)</f>
        <v>0</v>
      </c>
      <c r="I190" s="497">
        <f>IF(AND(I$151&gt;='HIPOTESIS '!$E92,I$151&lt;='HIPOTESIS '!$F92),'HIPOTESIS '!$M92*'HIPOTESIS '!$D92/12,0)</f>
        <v>0</v>
      </c>
      <c r="J190" s="497">
        <f>IF(AND(J$151&gt;='HIPOTESIS '!$E92,J$151&lt;='HIPOTESIS '!$F92),'HIPOTESIS '!$M92*'HIPOTESIS '!$D92/12,0)</f>
        <v>0</v>
      </c>
      <c r="K190" s="497">
        <f>IF(AND(K$151&gt;='HIPOTESIS '!$E92,K$151&lt;='HIPOTESIS '!$F92),'HIPOTESIS '!$M92*'HIPOTESIS '!$D92/12,0)</f>
        <v>0</v>
      </c>
      <c r="L190" s="497">
        <f>IF(AND(L$151&gt;='HIPOTESIS '!$E92,L$151&lt;='HIPOTESIS '!$F92),'HIPOTESIS '!$M92*'HIPOTESIS '!$D92/12,0)</f>
        <v>0</v>
      </c>
      <c r="M190" s="497">
        <f>IF(AND(M$151&gt;='HIPOTESIS '!$E92,M$151&lt;='HIPOTESIS '!$F92),'HIPOTESIS '!$M92*'HIPOTESIS '!$D92/12,0)</f>
        <v>0</v>
      </c>
      <c r="N190" s="497">
        <f>IF(AND(N$151&gt;='HIPOTESIS '!$E92,N$151&lt;='HIPOTESIS '!$F92),'HIPOTESIS '!$M92*'HIPOTESIS '!$D92/12,0)</f>
        <v>0</v>
      </c>
      <c r="O190" s="723">
        <f>IF(AND(O$151&gt;='HIPOTESIS '!$E92,O$151&lt;='HIPOTESIS '!$F92),'HIPOTESIS '!$M92*'HIPOTESIS '!$D92/12,0)</f>
        <v>0</v>
      </c>
      <c r="P190" s="497">
        <f>IF(AND(P$151&gt;='HIPOTESIS '!$E92,P$151&lt;='HIPOTESIS '!$F92),'HIPOTESIS '!$M92*'HIPOTESIS '!$D92*(1+'HIPOTESIS '!$N$90)/12,0)</f>
        <v>0</v>
      </c>
      <c r="Q190" s="719">
        <f>IF(AND(Q$151&gt;='HIPOTESIS '!$E92,Q$151&lt;='HIPOTESIS '!$F92),'HIPOTESIS '!$M92*'HIPOTESIS '!$D92*(1+'HIPOTESIS '!$N$90)/12,0)</f>
        <v>0</v>
      </c>
      <c r="R190" s="719">
        <f>IF(AND(R$151&gt;='HIPOTESIS '!$E92,R$151&lt;='HIPOTESIS '!$F92),'HIPOTESIS '!$M92*'HIPOTESIS '!$D92*(1+'HIPOTESIS '!$N$90)/12,0)</f>
        <v>0</v>
      </c>
      <c r="S190" s="719">
        <f>IF(AND(S$151&gt;='HIPOTESIS '!$E92,S$151&lt;='HIPOTESIS '!$F92),'HIPOTESIS '!$M92*'HIPOTESIS '!$D92*(1+'HIPOTESIS '!$N$90)/12,0)</f>
        <v>0</v>
      </c>
      <c r="T190" s="719">
        <f>IF(AND(T$151&gt;='HIPOTESIS '!$E92,T$151&lt;='HIPOTESIS '!$F92),'HIPOTESIS '!$M92*'HIPOTESIS '!$D92*(1+'HIPOTESIS '!$N$90)/12,0)</f>
        <v>0</v>
      </c>
      <c r="U190" s="719">
        <f>IF(AND(U$151&gt;='HIPOTESIS '!$E92,U$151&lt;='HIPOTESIS '!$F92),'HIPOTESIS '!$M92*'HIPOTESIS '!$D92*(1+'HIPOTESIS '!$N$90)/12,0)</f>
        <v>0</v>
      </c>
      <c r="V190" s="719">
        <f>IF(AND(V$151&gt;='HIPOTESIS '!$E92,V$151&lt;='HIPOTESIS '!$F92),'HIPOTESIS '!$M92*'HIPOTESIS '!$D92*(1+'HIPOTESIS '!$N$90)/12,0)</f>
        <v>0</v>
      </c>
      <c r="W190" s="719">
        <f>IF(AND(W$151&gt;='HIPOTESIS '!$E92,W$151&lt;='HIPOTESIS '!$F92),'HIPOTESIS '!$M92*'HIPOTESIS '!$D92*(1+'HIPOTESIS '!$N$90)/12,0)</f>
        <v>0</v>
      </c>
      <c r="X190" s="719">
        <f>IF(AND(X$151&gt;='HIPOTESIS '!$E92,X$151&lt;='HIPOTESIS '!$F92),'HIPOTESIS '!$M92*'HIPOTESIS '!$D92*(1+'HIPOTESIS '!$N$90)/12,0)</f>
        <v>0</v>
      </c>
      <c r="Y190" s="719">
        <f>IF(AND(Y$151&gt;='HIPOTESIS '!$E92,Y$151&lt;='HIPOTESIS '!$F92),'HIPOTESIS '!$M92*'HIPOTESIS '!$D92*(1+'HIPOTESIS '!$N$90)/12,0)</f>
        <v>0</v>
      </c>
      <c r="Z190" s="719">
        <f>IF(AND(Z$151&gt;='HIPOTESIS '!$E92,Z$151&lt;='HIPOTESIS '!$F92),'HIPOTESIS '!$M92*'HIPOTESIS '!$D92*(1+'HIPOTESIS '!$N$90)/12,0)</f>
        <v>0</v>
      </c>
      <c r="AA190" s="719">
        <f>IF(AND(AA$151&gt;='HIPOTESIS '!$E92,AA$151&lt;='HIPOTESIS '!$F92),'HIPOTESIS '!$M92*'HIPOTESIS '!$D92*(1+'HIPOTESIS '!$N$90)/12,0)</f>
        <v>0</v>
      </c>
      <c r="AB190" s="719">
        <f>IF(AND(AB$151&gt;='HIPOTESIS '!$E92,AB$151&lt;='HIPOTESIS '!$F92),'HIPOTESIS '!$M92*'HIPOTESIS '!$D92*(1+'HIPOTESIS '!$N$90)*(1+'HIPOTESIS '!$N$95)/12,0)</f>
        <v>0</v>
      </c>
      <c r="AC190" s="719">
        <f>IF(AND(AC$151&gt;='HIPOTESIS '!$E92,AC$151&lt;='HIPOTESIS '!$F92),'HIPOTESIS '!$M92*'HIPOTESIS '!$D92*(1+'HIPOTESIS '!$N$90)*(1+'HIPOTESIS '!$N$95)/12,0)</f>
        <v>0</v>
      </c>
      <c r="AD190" s="719">
        <f>IF(AND(AD$151&gt;='HIPOTESIS '!$E92,AD$151&lt;='HIPOTESIS '!$F92),'HIPOTESIS '!$M92*'HIPOTESIS '!$D92*(1+'HIPOTESIS '!$N$90)*(1+'HIPOTESIS '!$N$95)/12,0)</f>
        <v>0</v>
      </c>
      <c r="AE190" s="719">
        <f>IF(AND(AE$151&gt;='HIPOTESIS '!$E92,AE$151&lt;='HIPOTESIS '!$F92),'HIPOTESIS '!$M92*'HIPOTESIS '!$D92*(1+'HIPOTESIS '!$N$90)*(1+'HIPOTESIS '!$N$95)/12,0)</f>
        <v>0</v>
      </c>
      <c r="AF190" s="719">
        <f>IF(AND(AF$151&gt;='HIPOTESIS '!$E92,AF$151&lt;='HIPOTESIS '!$F92),'HIPOTESIS '!$M92*'HIPOTESIS '!$D92*(1+'HIPOTESIS '!$N$90)*(1+'HIPOTESIS '!$N$95)/12,0)</f>
        <v>0</v>
      </c>
      <c r="AG190" s="719">
        <f>IF(AND(AG$151&gt;='HIPOTESIS '!$E92,AG$151&lt;='HIPOTESIS '!$F92),'HIPOTESIS '!$M92*'HIPOTESIS '!$D92*(1+'HIPOTESIS '!$N$90)*(1+'HIPOTESIS '!$N$95)/12,0)</f>
        <v>0</v>
      </c>
      <c r="AH190" s="719">
        <f>IF(AND(AH$151&gt;='HIPOTESIS '!$E92,AH$151&lt;='HIPOTESIS '!$F92),'HIPOTESIS '!$M92*'HIPOTESIS '!$D92*(1+'HIPOTESIS '!$N$90)*(1+'HIPOTESIS '!$N$95)/12,0)</f>
        <v>0</v>
      </c>
      <c r="AI190" s="719">
        <f>IF(AND(AI$151&gt;='HIPOTESIS '!$E92,AI$151&lt;='HIPOTESIS '!$F92),'HIPOTESIS '!$M92*'HIPOTESIS '!$D92*(1+'HIPOTESIS '!$N$90)*(1+'HIPOTESIS '!$N$95)/12,0)</f>
        <v>0</v>
      </c>
      <c r="AJ190" s="719">
        <f>IF(AND(AJ$151&gt;='HIPOTESIS '!$E92,AJ$151&lt;='HIPOTESIS '!$F92),'HIPOTESIS '!$M92*'HIPOTESIS '!$D92*(1+'HIPOTESIS '!$N$90)*(1+'HIPOTESIS '!$N$95)/12,0)</f>
        <v>0</v>
      </c>
      <c r="AK190" s="719">
        <f>IF(AND(AK$151&gt;='HIPOTESIS '!$E92,AK$151&lt;='HIPOTESIS '!$F92),'HIPOTESIS '!$M92*'HIPOTESIS '!$D92*(1+'HIPOTESIS '!$N$90)*(1+'HIPOTESIS '!$N$95)/12,0)</f>
        <v>0</v>
      </c>
      <c r="AL190" s="719">
        <f>IF(AND(AL$151&gt;='HIPOTESIS '!$E92,AL$151&lt;='HIPOTESIS '!$F92),'HIPOTESIS '!$M92*'HIPOTESIS '!$D92*(1+'HIPOTESIS '!$N$90)*(1+'HIPOTESIS '!$N$95)/12,0)</f>
        <v>0</v>
      </c>
      <c r="AM190" s="719">
        <f>IF(AND(AM$151&gt;='HIPOTESIS '!$E92,AM$151&lt;='HIPOTESIS '!$F92),'HIPOTESIS '!$M92*'HIPOTESIS '!$D92*(1+'HIPOTESIS '!$N$90)*(1+'HIPOTESIS '!$N$95)/12,0)</f>
        <v>0</v>
      </c>
      <c r="AN190" s="719">
        <f>IF(AND(AN$151&gt;='HIPOTESIS '!$E92,AN$151&lt;='HIPOTESIS '!$F92),'HIPOTESIS '!$M92*'HIPOTESIS '!$D92*(1+'HIPOTESIS '!$N$90)*(1+'HIPOTESIS '!$N$95)*(1+'HIPOTESIS '!$N$100)/12,0)</f>
        <v>0</v>
      </c>
      <c r="AO190" s="719">
        <f>IF(AND(AO$151&gt;='HIPOTESIS '!$E92,AO$151&lt;='HIPOTESIS '!$F92),'HIPOTESIS '!$M92*'HIPOTESIS '!$D92*(1+'HIPOTESIS '!$N$90)*(1+'HIPOTESIS '!$N$95)*(1+'HIPOTESIS '!$N$100)/12,0)</f>
        <v>0</v>
      </c>
      <c r="AP190" s="719">
        <f>IF(AND(AP$151&gt;='HIPOTESIS '!$E92,AP$151&lt;='HIPOTESIS '!$F92),'HIPOTESIS '!$M92*'HIPOTESIS '!$D92*(1+'HIPOTESIS '!$N$90)*(1+'HIPOTESIS '!$N$95)*(1+'HIPOTESIS '!$N$100)/12,0)</f>
        <v>0</v>
      </c>
      <c r="AQ190" s="719">
        <f>IF(AND(AQ$151&gt;='HIPOTESIS '!$E92,AQ$151&lt;='HIPOTESIS '!$F92),'HIPOTESIS '!$M92*'HIPOTESIS '!$D92*(1+'HIPOTESIS '!$N$90)*(1+'HIPOTESIS '!$N$95)*(1+'HIPOTESIS '!$N$100)/12,0)</f>
        <v>0</v>
      </c>
      <c r="AR190" s="719">
        <f>IF(AND(AR$151&gt;='HIPOTESIS '!$E92,AR$151&lt;='HIPOTESIS '!$F92),'HIPOTESIS '!$M92*'HIPOTESIS '!$D92*(1+'HIPOTESIS '!$N$90)*(1+'HIPOTESIS '!$N$95)*(1+'HIPOTESIS '!$N$100)/12,0)</f>
        <v>0</v>
      </c>
      <c r="AS190" s="719">
        <f>IF(AND(AS$151&gt;='HIPOTESIS '!$E92,AS$151&lt;='HIPOTESIS '!$F92),'HIPOTESIS '!$M92*'HIPOTESIS '!$D92*(1+'HIPOTESIS '!$N$90)*(1+'HIPOTESIS '!$N$95)*(1+'HIPOTESIS '!$N$100)/12,0)</f>
        <v>0</v>
      </c>
      <c r="AT190" s="719">
        <f>IF(AND(AT$151&gt;='HIPOTESIS '!$E92,AT$151&lt;='HIPOTESIS '!$F92),'HIPOTESIS '!$M92*'HIPOTESIS '!$D92*(1+'HIPOTESIS '!$N$90)*(1+'HIPOTESIS '!$N$95)*(1+'HIPOTESIS '!$N$100)/12,0)</f>
        <v>0</v>
      </c>
      <c r="AU190" s="719">
        <f>IF(AND(AU$151&gt;='HIPOTESIS '!$E92,AU$151&lt;='HIPOTESIS '!$F92),'HIPOTESIS '!$M92*'HIPOTESIS '!$D92*(1+'HIPOTESIS '!$N$90)*(1+'HIPOTESIS '!$N$95)*(1+'HIPOTESIS '!$N$100)/12,0)</f>
        <v>0</v>
      </c>
      <c r="AV190" s="719">
        <f>IF(AND(AV$151&gt;='HIPOTESIS '!$E92,AV$151&lt;='HIPOTESIS '!$F92),'HIPOTESIS '!$M92*'HIPOTESIS '!$D92*(1+'HIPOTESIS '!$N$90)*(1+'HIPOTESIS '!$N$95)*(1+'HIPOTESIS '!$N$100)/12,0)</f>
        <v>0</v>
      </c>
      <c r="AW190" s="719">
        <f>IF(AND(AW$151&gt;='HIPOTESIS '!$E92,AW$151&lt;='HIPOTESIS '!$F92),'HIPOTESIS '!$M92*'HIPOTESIS '!$D92*(1+'HIPOTESIS '!$N$90)*(1+'HIPOTESIS '!$N$95)*(1+'HIPOTESIS '!$N$100)/12,0)</f>
        <v>0</v>
      </c>
      <c r="AX190" s="719">
        <f>IF(AND(AX$151&gt;='HIPOTESIS '!$E92,AX$151&lt;='HIPOTESIS '!$F92),'HIPOTESIS '!$M92*'HIPOTESIS '!$D92*(1+'HIPOTESIS '!$N$90)*(1+'HIPOTESIS '!$N$95)*(1+'HIPOTESIS '!$N$100)/12,0)</f>
        <v>0</v>
      </c>
      <c r="AY190" s="719">
        <f>IF(AND(AY$151&gt;='HIPOTESIS '!$E92,AY$151&lt;='HIPOTESIS '!$F92),'HIPOTESIS '!$M92*'HIPOTESIS '!$D92*(1+'HIPOTESIS '!$N$90)*(1+'HIPOTESIS '!$N$95)*(1+'HIPOTESIS '!$N$100)/12,0)</f>
        <v>0</v>
      </c>
      <c r="AZ190" s="719">
        <f>IF(AND(AZ$151&gt;='HIPOTESIS '!$E92,AZ$151&lt;='HIPOTESIS '!$F92),'HIPOTESIS '!$M92*'HIPOTESIS '!$D92*(1+'HIPOTESIS '!$N$90)*(1+'HIPOTESIS '!$N$95)*(1+'HIPOTESIS '!$N$100)^2/12,0)</f>
        <v>0</v>
      </c>
      <c r="BA190" s="719">
        <f>IF(AND(BA$151&gt;='HIPOTESIS '!$E92,BA$151&lt;='HIPOTESIS '!$F92),'HIPOTESIS '!$M92*'HIPOTESIS '!$D92*(1+'HIPOTESIS '!$N$90)*(1+'HIPOTESIS '!$N$95)*(1+'HIPOTESIS '!$N$100)^2/12,0)</f>
        <v>0</v>
      </c>
      <c r="BB190" s="719">
        <f>IF(AND(BB$151&gt;='HIPOTESIS '!$E92,BB$151&lt;='HIPOTESIS '!$F92),'HIPOTESIS '!$M92*'HIPOTESIS '!$D92*(1+'HIPOTESIS '!$N$90)*(1+'HIPOTESIS '!$N$95)*(1+'HIPOTESIS '!$N$100)^2/12,0)</f>
        <v>0</v>
      </c>
      <c r="BC190" s="719">
        <f>IF(AND(BC$151&gt;='HIPOTESIS '!$E92,BC$151&lt;='HIPOTESIS '!$F92),'HIPOTESIS '!$M92*'HIPOTESIS '!$D92*(1+'HIPOTESIS '!$N$90)*(1+'HIPOTESIS '!$N$95)*(1+'HIPOTESIS '!$N$100)^2/12,0)</f>
        <v>0</v>
      </c>
      <c r="BD190" s="719">
        <f>IF(AND(BD$151&gt;='HIPOTESIS '!$E92,BD$151&lt;='HIPOTESIS '!$F92),'HIPOTESIS '!$M92*'HIPOTESIS '!$D92*(1+'HIPOTESIS '!$N$90)*(1+'HIPOTESIS '!$N$95)*(1+'HIPOTESIS '!$N$100)^2/12,0)</f>
        <v>0</v>
      </c>
      <c r="BE190" s="719">
        <f>IF(AND(BE$151&gt;='HIPOTESIS '!$E92,BE$151&lt;='HIPOTESIS '!$F92),'HIPOTESIS '!$M92*'HIPOTESIS '!$D92*(1+'HIPOTESIS '!$N$90)*(1+'HIPOTESIS '!$N$95)*(1+'HIPOTESIS '!$N$100)^2/12,0)</f>
        <v>0</v>
      </c>
      <c r="BF190" s="719">
        <f>IF(AND(BF$151&gt;='HIPOTESIS '!$E92,BF$151&lt;='HIPOTESIS '!$F92),'HIPOTESIS '!$M92*'HIPOTESIS '!$D92*(1+'HIPOTESIS '!$N$90)*(1+'HIPOTESIS '!$N$95)*(1+'HIPOTESIS '!$N$100)^2/12,0)</f>
        <v>0</v>
      </c>
      <c r="BG190" s="719">
        <f>IF(AND(BG$151&gt;='HIPOTESIS '!$E92,BG$151&lt;='HIPOTESIS '!$F92),'HIPOTESIS '!$M92*'HIPOTESIS '!$D92*(1+'HIPOTESIS '!$N$90)*(1+'HIPOTESIS '!$N$95)*(1+'HIPOTESIS '!$N$100)^2/12,0)</f>
        <v>0</v>
      </c>
      <c r="BH190" s="719">
        <f>IF(AND(BH$151&gt;='HIPOTESIS '!$E92,BH$151&lt;='HIPOTESIS '!$F92),'HIPOTESIS '!$M92*'HIPOTESIS '!$D92*(1+'HIPOTESIS '!$N$90)*(1+'HIPOTESIS '!$N$95)*(1+'HIPOTESIS '!$N$100)^2/12,0)</f>
        <v>0</v>
      </c>
      <c r="BI190" s="719">
        <f>IF(AND(BI$151&gt;='HIPOTESIS '!$E92,BI$151&lt;='HIPOTESIS '!$F92),'HIPOTESIS '!$M92*'HIPOTESIS '!$D92*(1+'HIPOTESIS '!$N$90)*(1+'HIPOTESIS '!$N$95)*(1+'HIPOTESIS '!$N$100)^2/12,0)</f>
        <v>0</v>
      </c>
      <c r="BJ190" s="719">
        <f>IF(AND(BJ$151&gt;='HIPOTESIS '!$E92,BJ$151&lt;='HIPOTESIS '!$F92),'HIPOTESIS '!$M92*'HIPOTESIS '!$D92*(1+'HIPOTESIS '!$N$90)*(1+'HIPOTESIS '!$N$95)*(1+'HIPOTESIS '!$N$100)^2/12,0)</f>
        <v>0</v>
      </c>
      <c r="BK190" s="719">
        <f>IF(AND(BK$151&gt;='HIPOTESIS '!$E92,BK$151&lt;='HIPOTESIS '!$F92),'HIPOTESIS '!$M92*'HIPOTESIS '!$D92*(1+'HIPOTESIS '!$N$90)*(1+'HIPOTESIS '!$N$95)*(1+'HIPOTESIS '!$N$100)^2/12,0)</f>
        <v>0</v>
      </c>
      <c r="BL190" s="138"/>
      <c r="BM190" s="138"/>
      <c r="BN190" s="138"/>
      <c r="BO190" s="138"/>
      <c r="BP190" s="138"/>
      <c r="BQ190" s="138"/>
      <c r="BR190" s="138"/>
      <c r="BS190" s="138"/>
      <c r="BT190" s="138"/>
      <c r="BU190" s="138"/>
      <c r="BV190" s="138"/>
      <c r="BW190" s="138"/>
      <c r="BX190" s="138"/>
      <c r="BY190" s="138"/>
      <c r="BZ190" s="138"/>
      <c r="CA190" s="138"/>
      <c r="CB190" s="138"/>
      <c r="CC190" s="138"/>
      <c r="CD190" s="138"/>
      <c r="CE190" s="138"/>
      <c r="CF190" s="138"/>
      <c r="CG190" s="138"/>
      <c r="CH190" s="138"/>
      <c r="CI190" s="138"/>
      <c r="CJ190" s="138"/>
      <c r="CK190" s="138"/>
      <c r="CL190" s="138"/>
      <c r="CM190" s="138"/>
      <c r="CN190" s="138"/>
      <c r="CO190" s="138"/>
      <c r="CP190" s="138"/>
      <c r="CQ190" s="138"/>
      <c r="CR190" s="138"/>
      <c r="CS190" s="138"/>
    </row>
    <row r="191" spans="1:97" s="2" customFormat="1" ht="17.100000000000001" customHeight="1" x14ac:dyDescent="0.25">
      <c r="A191" s="138"/>
      <c r="B191" s="536" t="s">
        <v>215</v>
      </c>
      <c r="C191" s="722">
        <f>IF(AND(C$151&gt;='HIPOTESIS '!$E93,C$151&lt;='HIPOTESIS '!$F93),'HIPOTESIS '!$M93*'HIPOTESIS '!$D93/12,0)</f>
        <v>0</v>
      </c>
      <c r="D191" s="497">
        <f>IF(AND(D$151&gt;='HIPOTESIS '!$E93,D$151&lt;='HIPOTESIS '!$F93),'HIPOTESIS '!$M93*'HIPOTESIS '!$D93/12,0)</f>
        <v>0</v>
      </c>
      <c r="E191" s="497">
        <f>IF(AND(E$151&gt;='HIPOTESIS '!$E93,E$151&lt;='HIPOTESIS '!$F93),'HIPOTESIS '!$M93*'HIPOTESIS '!$D93/12,0)</f>
        <v>0</v>
      </c>
      <c r="F191" s="497">
        <f>IF(AND(F$151&gt;='HIPOTESIS '!$E93,F$151&lt;='HIPOTESIS '!$F93),'HIPOTESIS '!$M93*'HIPOTESIS '!$D93/12,0)</f>
        <v>0</v>
      </c>
      <c r="G191" s="497">
        <f>IF(AND(G$151&gt;='HIPOTESIS '!$E93,G$151&lt;='HIPOTESIS '!$F93),'HIPOTESIS '!$M93*'HIPOTESIS '!$D93/12,0)</f>
        <v>0</v>
      </c>
      <c r="H191" s="497">
        <f>IF(AND(H$151&gt;='HIPOTESIS '!$E93,H$151&lt;='HIPOTESIS '!$F93),'HIPOTESIS '!$M93*'HIPOTESIS '!$D93/12,0)</f>
        <v>0</v>
      </c>
      <c r="I191" s="497">
        <f>IF(AND(I$151&gt;='HIPOTESIS '!$E93,I$151&lt;='HIPOTESIS '!$F93),'HIPOTESIS '!$M93*'HIPOTESIS '!$D93/12,0)</f>
        <v>0</v>
      </c>
      <c r="J191" s="497">
        <f>IF(AND(J$151&gt;='HIPOTESIS '!$E93,J$151&lt;='HIPOTESIS '!$F93),'HIPOTESIS '!$M93*'HIPOTESIS '!$D93/12,0)</f>
        <v>0</v>
      </c>
      <c r="K191" s="497">
        <f>IF(AND(K$151&gt;='HIPOTESIS '!$E93,K$151&lt;='HIPOTESIS '!$F93),'HIPOTESIS '!$M93*'HIPOTESIS '!$D93/12,0)</f>
        <v>0</v>
      </c>
      <c r="L191" s="497">
        <f>IF(AND(L$151&gt;='HIPOTESIS '!$E93,L$151&lt;='HIPOTESIS '!$F93),'HIPOTESIS '!$M93*'HIPOTESIS '!$D93/12,0)</f>
        <v>0</v>
      </c>
      <c r="M191" s="497">
        <f>IF(AND(M$151&gt;='HIPOTESIS '!$E93,M$151&lt;='HIPOTESIS '!$F93),'HIPOTESIS '!$M93*'HIPOTESIS '!$D93/12,0)</f>
        <v>0</v>
      </c>
      <c r="N191" s="497">
        <f>IF(AND(N$151&gt;='HIPOTESIS '!$E93,N$151&lt;='HIPOTESIS '!$F93),'HIPOTESIS '!$M93*'HIPOTESIS '!$D93/12,0)</f>
        <v>0</v>
      </c>
      <c r="O191" s="723">
        <f>IF(AND(O$151&gt;='HIPOTESIS '!$E93,O$151&lt;='HIPOTESIS '!$F93),'HIPOTESIS '!$M93*'HIPOTESIS '!$D93/12,0)</f>
        <v>0</v>
      </c>
      <c r="P191" s="497">
        <f>IF(AND(P$151&gt;='HIPOTESIS '!$E93,P$151&lt;='HIPOTESIS '!$F93),'HIPOTESIS '!$M93*'HIPOTESIS '!$D93*(1+'HIPOTESIS '!$N$90)/12,0)</f>
        <v>0</v>
      </c>
      <c r="Q191" s="719">
        <f>IF(AND(Q$151&gt;='HIPOTESIS '!$E93,Q$151&lt;='HIPOTESIS '!$F93),'HIPOTESIS '!$M93*'HIPOTESIS '!$D93*(1+'HIPOTESIS '!$N$90)/12,0)</f>
        <v>0</v>
      </c>
      <c r="R191" s="719">
        <f>IF(AND(R$151&gt;='HIPOTESIS '!$E93,R$151&lt;='HIPOTESIS '!$F93),'HIPOTESIS '!$M93*'HIPOTESIS '!$D93*(1+'HIPOTESIS '!$N$90)/12,0)</f>
        <v>0</v>
      </c>
      <c r="S191" s="719">
        <f>IF(AND(S$151&gt;='HIPOTESIS '!$E93,S$151&lt;='HIPOTESIS '!$F93),'HIPOTESIS '!$M93*'HIPOTESIS '!$D93*(1+'HIPOTESIS '!$N$90)/12,0)</f>
        <v>0</v>
      </c>
      <c r="T191" s="719">
        <f>IF(AND(T$151&gt;='HIPOTESIS '!$E93,T$151&lt;='HIPOTESIS '!$F93),'HIPOTESIS '!$M93*'HIPOTESIS '!$D93*(1+'HIPOTESIS '!$N$90)/12,0)</f>
        <v>0</v>
      </c>
      <c r="U191" s="719">
        <f>IF(AND(U$151&gt;='HIPOTESIS '!$E93,U$151&lt;='HIPOTESIS '!$F93),'HIPOTESIS '!$M93*'HIPOTESIS '!$D93*(1+'HIPOTESIS '!$N$90)/12,0)</f>
        <v>0</v>
      </c>
      <c r="V191" s="719">
        <f>IF(AND(V$151&gt;='HIPOTESIS '!$E93,V$151&lt;='HIPOTESIS '!$F93),'HIPOTESIS '!$M93*'HIPOTESIS '!$D93*(1+'HIPOTESIS '!$N$90)/12,0)</f>
        <v>0</v>
      </c>
      <c r="W191" s="719">
        <f>IF(AND(W$151&gt;='HIPOTESIS '!$E93,W$151&lt;='HIPOTESIS '!$F93),'HIPOTESIS '!$M93*'HIPOTESIS '!$D93*(1+'HIPOTESIS '!$N$90)/12,0)</f>
        <v>0</v>
      </c>
      <c r="X191" s="719">
        <f>IF(AND(X$151&gt;='HIPOTESIS '!$E93,X$151&lt;='HIPOTESIS '!$F93),'HIPOTESIS '!$M93*'HIPOTESIS '!$D93*(1+'HIPOTESIS '!$N$90)/12,0)</f>
        <v>0</v>
      </c>
      <c r="Y191" s="719">
        <f>IF(AND(Y$151&gt;='HIPOTESIS '!$E93,Y$151&lt;='HIPOTESIS '!$F93),'HIPOTESIS '!$M93*'HIPOTESIS '!$D93*(1+'HIPOTESIS '!$N$90)/12,0)</f>
        <v>0</v>
      </c>
      <c r="Z191" s="719">
        <f>IF(AND(Z$151&gt;='HIPOTESIS '!$E93,Z$151&lt;='HIPOTESIS '!$F93),'HIPOTESIS '!$M93*'HIPOTESIS '!$D93*(1+'HIPOTESIS '!$N$90)/12,0)</f>
        <v>0</v>
      </c>
      <c r="AA191" s="719">
        <f>IF(AND(AA$151&gt;='HIPOTESIS '!$E93,AA$151&lt;='HIPOTESIS '!$F93),'HIPOTESIS '!$M93*'HIPOTESIS '!$D93*(1+'HIPOTESIS '!$N$90)/12,0)</f>
        <v>0</v>
      </c>
      <c r="AB191" s="719">
        <f>IF(AND(AB$151&gt;='HIPOTESIS '!$E93,AB$151&lt;='HIPOTESIS '!$F93),'HIPOTESIS '!$M93*'HIPOTESIS '!$D93*(1+'HIPOTESIS '!$N$90)*(1+'HIPOTESIS '!$N$95)/12,0)</f>
        <v>0</v>
      </c>
      <c r="AC191" s="719">
        <f>IF(AND(AC$151&gt;='HIPOTESIS '!$E93,AC$151&lt;='HIPOTESIS '!$F93),'HIPOTESIS '!$M93*'HIPOTESIS '!$D93*(1+'HIPOTESIS '!$N$90)*(1+'HIPOTESIS '!$N$95)/12,0)</f>
        <v>0</v>
      </c>
      <c r="AD191" s="719">
        <f>IF(AND(AD$151&gt;='HIPOTESIS '!$E93,AD$151&lt;='HIPOTESIS '!$F93),'HIPOTESIS '!$M93*'HIPOTESIS '!$D93*(1+'HIPOTESIS '!$N$90)*(1+'HIPOTESIS '!$N$95)/12,0)</f>
        <v>0</v>
      </c>
      <c r="AE191" s="719">
        <f>IF(AND(AE$151&gt;='HIPOTESIS '!$E93,AE$151&lt;='HIPOTESIS '!$F93),'HIPOTESIS '!$M93*'HIPOTESIS '!$D93*(1+'HIPOTESIS '!$N$90)*(1+'HIPOTESIS '!$N$95)/12,0)</f>
        <v>0</v>
      </c>
      <c r="AF191" s="719">
        <f>IF(AND(AF$151&gt;='HIPOTESIS '!$E93,AF$151&lt;='HIPOTESIS '!$F93),'HIPOTESIS '!$M93*'HIPOTESIS '!$D93*(1+'HIPOTESIS '!$N$90)*(1+'HIPOTESIS '!$N$95)/12,0)</f>
        <v>0</v>
      </c>
      <c r="AG191" s="719">
        <f>IF(AND(AG$151&gt;='HIPOTESIS '!$E93,AG$151&lt;='HIPOTESIS '!$F93),'HIPOTESIS '!$M93*'HIPOTESIS '!$D93*(1+'HIPOTESIS '!$N$90)*(1+'HIPOTESIS '!$N$95)/12,0)</f>
        <v>0</v>
      </c>
      <c r="AH191" s="719">
        <f>IF(AND(AH$151&gt;='HIPOTESIS '!$E93,AH$151&lt;='HIPOTESIS '!$F93),'HIPOTESIS '!$M93*'HIPOTESIS '!$D93*(1+'HIPOTESIS '!$N$90)*(1+'HIPOTESIS '!$N$95)/12,0)</f>
        <v>0</v>
      </c>
      <c r="AI191" s="719">
        <f>IF(AND(AI$151&gt;='HIPOTESIS '!$E93,AI$151&lt;='HIPOTESIS '!$F93),'HIPOTESIS '!$M93*'HIPOTESIS '!$D93*(1+'HIPOTESIS '!$N$90)*(1+'HIPOTESIS '!$N$95)/12,0)</f>
        <v>0</v>
      </c>
      <c r="AJ191" s="719">
        <f>IF(AND(AJ$151&gt;='HIPOTESIS '!$E93,AJ$151&lt;='HIPOTESIS '!$F93),'HIPOTESIS '!$M93*'HIPOTESIS '!$D93*(1+'HIPOTESIS '!$N$90)*(1+'HIPOTESIS '!$N$95)/12,0)</f>
        <v>0</v>
      </c>
      <c r="AK191" s="719">
        <f>IF(AND(AK$151&gt;='HIPOTESIS '!$E93,AK$151&lt;='HIPOTESIS '!$F93),'HIPOTESIS '!$M93*'HIPOTESIS '!$D93*(1+'HIPOTESIS '!$N$90)*(1+'HIPOTESIS '!$N$95)/12,0)</f>
        <v>0</v>
      </c>
      <c r="AL191" s="719">
        <f>IF(AND(AL$151&gt;='HIPOTESIS '!$E93,AL$151&lt;='HIPOTESIS '!$F93),'HIPOTESIS '!$M93*'HIPOTESIS '!$D93*(1+'HIPOTESIS '!$N$90)*(1+'HIPOTESIS '!$N$95)/12,0)</f>
        <v>0</v>
      </c>
      <c r="AM191" s="719">
        <f>IF(AND(AM$151&gt;='HIPOTESIS '!$E93,AM$151&lt;='HIPOTESIS '!$F93),'HIPOTESIS '!$M93*'HIPOTESIS '!$D93*(1+'HIPOTESIS '!$N$90)*(1+'HIPOTESIS '!$N$95)/12,0)</f>
        <v>0</v>
      </c>
      <c r="AN191" s="719">
        <f>IF(AND(AN$151&gt;='HIPOTESIS '!$E93,AN$151&lt;='HIPOTESIS '!$F93),'HIPOTESIS '!$M93*'HIPOTESIS '!$D93*(1+'HIPOTESIS '!$N$90)*(1+'HIPOTESIS '!$N$95)*(1+'HIPOTESIS '!$N$100)/12,0)</f>
        <v>0</v>
      </c>
      <c r="AO191" s="719">
        <f>IF(AND(AO$151&gt;='HIPOTESIS '!$E93,AO$151&lt;='HIPOTESIS '!$F93),'HIPOTESIS '!$M93*'HIPOTESIS '!$D93*(1+'HIPOTESIS '!$N$90)*(1+'HIPOTESIS '!$N$95)*(1+'HIPOTESIS '!$N$100)/12,0)</f>
        <v>0</v>
      </c>
      <c r="AP191" s="719">
        <f>IF(AND(AP$151&gt;='HIPOTESIS '!$E93,AP$151&lt;='HIPOTESIS '!$F93),'HIPOTESIS '!$M93*'HIPOTESIS '!$D93*(1+'HIPOTESIS '!$N$90)*(1+'HIPOTESIS '!$N$95)*(1+'HIPOTESIS '!$N$100)/12,0)</f>
        <v>0</v>
      </c>
      <c r="AQ191" s="719">
        <f>IF(AND(AQ$151&gt;='HIPOTESIS '!$E93,AQ$151&lt;='HIPOTESIS '!$F93),'HIPOTESIS '!$M93*'HIPOTESIS '!$D93*(1+'HIPOTESIS '!$N$90)*(1+'HIPOTESIS '!$N$95)*(1+'HIPOTESIS '!$N$100)/12,0)</f>
        <v>0</v>
      </c>
      <c r="AR191" s="719">
        <f>IF(AND(AR$151&gt;='HIPOTESIS '!$E93,AR$151&lt;='HIPOTESIS '!$F93),'HIPOTESIS '!$M93*'HIPOTESIS '!$D93*(1+'HIPOTESIS '!$N$90)*(1+'HIPOTESIS '!$N$95)*(1+'HIPOTESIS '!$N$100)/12,0)</f>
        <v>0</v>
      </c>
      <c r="AS191" s="719">
        <f>IF(AND(AS$151&gt;='HIPOTESIS '!$E93,AS$151&lt;='HIPOTESIS '!$F93),'HIPOTESIS '!$M93*'HIPOTESIS '!$D93*(1+'HIPOTESIS '!$N$90)*(1+'HIPOTESIS '!$N$95)*(1+'HIPOTESIS '!$N$100)/12,0)</f>
        <v>0</v>
      </c>
      <c r="AT191" s="719">
        <f>IF(AND(AT$151&gt;='HIPOTESIS '!$E93,AT$151&lt;='HIPOTESIS '!$F93),'HIPOTESIS '!$M93*'HIPOTESIS '!$D93*(1+'HIPOTESIS '!$N$90)*(1+'HIPOTESIS '!$N$95)*(1+'HIPOTESIS '!$N$100)/12,0)</f>
        <v>0</v>
      </c>
      <c r="AU191" s="719">
        <f>IF(AND(AU$151&gt;='HIPOTESIS '!$E93,AU$151&lt;='HIPOTESIS '!$F93),'HIPOTESIS '!$M93*'HIPOTESIS '!$D93*(1+'HIPOTESIS '!$N$90)*(1+'HIPOTESIS '!$N$95)*(1+'HIPOTESIS '!$N$100)/12,0)</f>
        <v>0</v>
      </c>
      <c r="AV191" s="719">
        <f>IF(AND(AV$151&gt;='HIPOTESIS '!$E93,AV$151&lt;='HIPOTESIS '!$F93),'HIPOTESIS '!$M93*'HIPOTESIS '!$D93*(1+'HIPOTESIS '!$N$90)*(1+'HIPOTESIS '!$N$95)*(1+'HIPOTESIS '!$N$100)/12,0)</f>
        <v>0</v>
      </c>
      <c r="AW191" s="719">
        <f>IF(AND(AW$151&gt;='HIPOTESIS '!$E93,AW$151&lt;='HIPOTESIS '!$F93),'HIPOTESIS '!$M93*'HIPOTESIS '!$D93*(1+'HIPOTESIS '!$N$90)*(1+'HIPOTESIS '!$N$95)*(1+'HIPOTESIS '!$N$100)/12,0)</f>
        <v>0</v>
      </c>
      <c r="AX191" s="719">
        <f>IF(AND(AX$151&gt;='HIPOTESIS '!$E93,AX$151&lt;='HIPOTESIS '!$F93),'HIPOTESIS '!$M93*'HIPOTESIS '!$D93*(1+'HIPOTESIS '!$N$90)*(1+'HIPOTESIS '!$N$95)*(1+'HIPOTESIS '!$N$100)/12,0)</f>
        <v>0</v>
      </c>
      <c r="AY191" s="719">
        <f>IF(AND(AY$151&gt;='HIPOTESIS '!$E93,AY$151&lt;='HIPOTESIS '!$F93),'HIPOTESIS '!$M93*'HIPOTESIS '!$D93*(1+'HIPOTESIS '!$N$90)*(1+'HIPOTESIS '!$N$95)*(1+'HIPOTESIS '!$N$100)/12,0)</f>
        <v>0</v>
      </c>
      <c r="AZ191" s="719">
        <f>IF(AND(AZ$151&gt;='HIPOTESIS '!$E93,AZ$151&lt;='HIPOTESIS '!$F93),'HIPOTESIS '!$M93*'HIPOTESIS '!$D93*(1+'HIPOTESIS '!$N$90)*(1+'HIPOTESIS '!$N$95)*(1+'HIPOTESIS '!$N$100)^2/12,0)</f>
        <v>0</v>
      </c>
      <c r="BA191" s="719">
        <f>IF(AND(BA$151&gt;='HIPOTESIS '!$E93,BA$151&lt;='HIPOTESIS '!$F93),'HIPOTESIS '!$M93*'HIPOTESIS '!$D93*(1+'HIPOTESIS '!$N$90)*(1+'HIPOTESIS '!$N$95)*(1+'HIPOTESIS '!$N$100)^2/12,0)</f>
        <v>0</v>
      </c>
      <c r="BB191" s="719">
        <f>IF(AND(BB$151&gt;='HIPOTESIS '!$E93,BB$151&lt;='HIPOTESIS '!$F93),'HIPOTESIS '!$M93*'HIPOTESIS '!$D93*(1+'HIPOTESIS '!$N$90)*(1+'HIPOTESIS '!$N$95)*(1+'HIPOTESIS '!$N$100)^2/12,0)</f>
        <v>0</v>
      </c>
      <c r="BC191" s="719">
        <f>IF(AND(BC$151&gt;='HIPOTESIS '!$E93,BC$151&lt;='HIPOTESIS '!$F93),'HIPOTESIS '!$M93*'HIPOTESIS '!$D93*(1+'HIPOTESIS '!$N$90)*(1+'HIPOTESIS '!$N$95)*(1+'HIPOTESIS '!$N$100)^2/12,0)</f>
        <v>0</v>
      </c>
      <c r="BD191" s="719">
        <f>IF(AND(BD$151&gt;='HIPOTESIS '!$E93,BD$151&lt;='HIPOTESIS '!$F93),'HIPOTESIS '!$M93*'HIPOTESIS '!$D93*(1+'HIPOTESIS '!$N$90)*(1+'HIPOTESIS '!$N$95)*(1+'HIPOTESIS '!$N$100)^2/12,0)</f>
        <v>0</v>
      </c>
      <c r="BE191" s="719">
        <f>IF(AND(BE$151&gt;='HIPOTESIS '!$E93,BE$151&lt;='HIPOTESIS '!$F93),'HIPOTESIS '!$M93*'HIPOTESIS '!$D93*(1+'HIPOTESIS '!$N$90)*(1+'HIPOTESIS '!$N$95)*(1+'HIPOTESIS '!$N$100)^2/12,0)</f>
        <v>0</v>
      </c>
      <c r="BF191" s="719">
        <f>IF(AND(BF$151&gt;='HIPOTESIS '!$E93,BF$151&lt;='HIPOTESIS '!$F93),'HIPOTESIS '!$M93*'HIPOTESIS '!$D93*(1+'HIPOTESIS '!$N$90)*(1+'HIPOTESIS '!$N$95)*(1+'HIPOTESIS '!$N$100)^2/12,0)</f>
        <v>0</v>
      </c>
      <c r="BG191" s="719">
        <f>IF(AND(BG$151&gt;='HIPOTESIS '!$E93,BG$151&lt;='HIPOTESIS '!$F93),'HIPOTESIS '!$M93*'HIPOTESIS '!$D93*(1+'HIPOTESIS '!$N$90)*(1+'HIPOTESIS '!$N$95)*(1+'HIPOTESIS '!$N$100)^2/12,0)</f>
        <v>0</v>
      </c>
      <c r="BH191" s="719">
        <f>IF(AND(BH$151&gt;='HIPOTESIS '!$E93,BH$151&lt;='HIPOTESIS '!$F93),'HIPOTESIS '!$M93*'HIPOTESIS '!$D93*(1+'HIPOTESIS '!$N$90)*(1+'HIPOTESIS '!$N$95)*(1+'HIPOTESIS '!$N$100)^2/12,0)</f>
        <v>0</v>
      </c>
      <c r="BI191" s="719">
        <f>IF(AND(BI$151&gt;='HIPOTESIS '!$E93,BI$151&lt;='HIPOTESIS '!$F93),'HIPOTESIS '!$M93*'HIPOTESIS '!$D93*(1+'HIPOTESIS '!$N$90)*(1+'HIPOTESIS '!$N$95)*(1+'HIPOTESIS '!$N$100)^2/12,0)</f>
        <v>0</v>
      </c>
      <c r="BJ191" s="719">
        <f>IF(AND(BJ$151&gt;='HIPOTESIS '!$E93,BJ$151&lt;='HIPOTESIS '!$F93),'HIPOTESIS '!$M93*'HIPOTESIS '!$D93*(1+'HIPOTESIS '!$N$90)*(1+'HIPOTESIS '!$N$95)*(1+'HIPOTESIS '!$N$100)^2/12,0)</f>
        <v>0</v>
      </c>
      <c r="BK191" s="719">
        <f>IF(AND(BK$151&gt;='HIPOTESIS '!$E93,BK$151&lt;='HIPOTESIS '!$F93),'HIPOTESIS '!$M93*'HIPOTESIS '!$D93*(1+'HIPOTESIS '!$N$90)*(1+'HIPOTESIS '!$N$95)*(1+'HIPOTESIS '!$N$100)^2/12,0)</f>
        <v>0</v>
      </c>
      <c r="BL191" s="138"/>
      <c r="BM191" s="138"/>
      <c r="BN191" s="138"/>
      <c r="BO191" s="138"/>
      <c r="BP191" s="138"/>
      <c r="BQ191" s="138"/>
      <c r="BR191" s="138"/>
      <c r="BS191" s="138"/>
      <c r="BT191" s="138"/>
      <c r="BU191" s="138"/>
      <c r="BV191" s="138"/>
      <c r="BW191" s="138"/>
      <c r="BX191" s="138"/>
      <c r="BY191" s="138"/>
      <c r="BZ191" s="138"/>
      <c r="CA191" s="138"/>
      <c r="CB191" s="138"/>
      <c r="CC191" s="138"/>
      <c r="CD191" s="138"/>
      <c r="CE191" s="138"/>
      <c r="CF191" s="138"/>
      <c r="CG191" s="138"/>
      <c r="CH191" s="138"/>
      <c r="CI191" s="138"/>
      <c r="CJ191" s="138"/>
      <c r="CK191" s="138"/>
      <c r="CL191" s="138"/>
      <c r="CM191" s="138"/>
      <c r="CN191" s="138"/>
      <c r="CO191" s="138"/>
      <c r="CP191" s="138"/>
      <c r="CQ191" s="138"/>
      <c r="CR191" s="138"/>
      <c r="CS191" s="138"/>
    </row>
    <row r="192" spans="1:97" s="2" customFormat="1" ht="17.100000000000001" customHeight="1" x14ac:dyDescent="0.25">
      <c r="A192" s="138"/>
      <c r="B192" s="538" t="s">
        <v>216</v>
      </c>
      <c r="C192" s="725">
        <f>IF(AND(C$151&gt;='HIPOTESIS '!$E94,C$151&lt;='HIPOTESIS '!$F94),'HIPOTESIS '!$M94*'HIPOTESIS '!$D94/12,0)</f>
        <v>0</v>
      </c>
      <c r="D192" s="726">
        <f>IF(AND(D$151&gt;='HIPOTESIS '!$E94,D$151&lt;='HIPOTESIS '!$F94),'HIPOTESIS '!$M94*'HIPOTESIS '!$D94/12,0)</f>
        <v>0</v>
      </c>
      <c r="E192" s="726">
        <f>IF(AND(E$151&gt;='HIPOTESIS '!$E94,E$151&lt;='HIPOTESIS '!$F94),'HIPOTESIS '!$M94*'HIPOTESIS '!$D94/12,0)</f>
        <v>0</v>
      </c>
      <c r="F192" s="726">
        <f>IF(AND(F$151&gt;='HIPOTESIS '!$E94,F$151&lt;='HIPOTESIS '!$F94),'HIPOTESIS '!$M94*'HIPOTESIS '!$D94/12,0)</f>
        <v>0</v>
      </c>
      <c r="G192" s="726">
        <f>IF(AND(G$151&gt;='HIPOTESIS '!$E94,G$151&lt;='HIPOTESIS '!$F94),'HIPOTESIS '!$M94*'HIPOTESIS '!$D94/12,0)</f>
        <v>0</v>
      </c>
      <c r="H192" s="726">
        <f>IF(AND(H$151&gt;='HIPOTESIS '!$E94,H$151&lt;='HIPOTESIS '!$F94),'HIPOTESIS '!$M94*'HIPOTESIS '!$D94/12,0)</f>
        <v>0</v>
      </c>
      <c r="I192" s="726">
        <f>IF(AND(I$151&gt;='HIPOTESIS '!$E94,I$151&lt;='HIPOTESIS '!$F94),'HIPOTESIS '!$M94*'HIPOTESIS '!$D94/12,0)</f>
        <v>0</v>
      </c>
      <c r="J192" s="726">
        <f>IF(AND(J$151&gt;='HIPOTESIS '!$E94,J$151&lt;='HIPOTESIS '!$F94),'HIPOTESIS '!$M94*'HIPOTESIS '!$D94/12,0)</f>
        <v>0</v>
      </c>
      <c r="K192" s="726">
        <f>IF(AND(K$151&gt;='HIPOTESIS '!$E94,K$151&lt;='HIPOTESIS '!$F94),'HIPOTESIS '!$M94*'HIPOTESIS '!$D94/12,0)</f>
        <v>0</v>
      </c>
      <c r="L192" s="726">
        <f>IF(AND(L$151&gt;='HIPOTESIS '!$E94,L$151&lt;='HIPOTESIS '!$F94),'HIPOTESIS '!$M94*'HIPOTESIS '!$D94/12,0)</f>
        <v>0</v>
      </c>
      <c r="M192" s="726">
        <f>IF(AND(M$151&gt;='HIPOTESIS '!$E94,M$151&lt;='HIPOTESIS '!$F94),'HIPOTESIS '!$M94*'HIPOTESIS '!$D94/12,0)</f>
        <v>0</v>
      </c>
      <c r="N192" s="726">
        <f>IF(AND(N$151&gt;='HIPOTESIS '!$E94,N$151&lt;='HIPOTESIS '!$F94),'HIPOTESIS '!$M94*'HIPOTESIS '!$D94/12,0)</f>
        <v>0</v>
      </c>
      <c r="O192" s="727">
        <f>IF(AND(O$151&gt;='HIPOTESIS '!$E94,O$151&lt;='HIPOTESIS '!$F94),'HIPOTESIS '!$M94*'HIPOTESIS '!$D94/12,0)</f>
        <v>0</v>
      </c>
      <c r="P192" s="497">
        <f>IF(AND(P$151&gt;='HIPOTESIS '!$E94,P$151&lt;='HIPOTESIS '!$F94),'HIPOTESIS '!$M94*'HIPOTESIS '!$D94*(1+'HIPOTESIS '!$N$90)/12,0)</f>
        <v>0</v>
      </c>
      <c r="Q192" s="719">
        <f>IF(AND(Q$151&gt;='HIPOTESIS '!$E94,Q$151&lt;='HIPOTESIS '!$F94),'HIPOTESIS '!$M94*'HIPOTESIS '!$D94*(1+'HIPOTESIS '!$N$90)/12,0)</f>
        <v>0</v>
      </c>
      <c r="R192" s="719">
        <f>IF(AND(R$151&gt;='HIPOTESIS '!$E94,R$151&lt;='HIPOTESIS '!$F94),'HIPOTESIS '!$M94*'HIPOTESIS '!$D94*(1+'HIPOTESIS '!$N$90)/12,0)</f>
        <v>0</v>
      </c>
      <c r="S192" s="719">
        <f>IF(AND(S$151&gt;='HIPOTESIS '!$E94,S$151&lt;='HIPOTESIS '!$F94),'HIPOTESIS '!$M94*'HIPOTESIS '!$D94*(1+'HIPOTESIS '!$N$90)/12,0)</f>
        <v>0</v>
      </c>
      <c r="T192" s="719">
        <f>IF(AND(T$151&gt;='HIPOTESIS '!$E94,T$151&lt;='HIPOTESIS '!$F94),'HIPOTESIS '!$M94*'HIPOTESIS '!$D94*(1+'HIPOTESIS '!$N$90)/12,0)</f>
        <v>0</v>
      </c>
      <c r="U192" s="719">
        <f>IF(AND(U$151&gt;='HIPOTESIS '!$E94,U$151&lt;='HIPOTESIS '!$F94),'HIPOTESIS '!$M94*'HIPOTESIS '!$D94*(1+'HIPOTESIS '!$N$90)/12,0)</f>
        <v>0</v>
      </c>
      <c r="V192" s="719">
        <f>IF(AND(V$151&gt;='HIPOTESIS '!$E94,V$151&lt;='HIPOTESIS '!$F94),'HIPOTESIS '!$M94*'HIPOTESIS '!$D94*(1+'HIPOTESIS '!$N$90)/12,0)</f>
        <v>0</v>
      </c>
      <c r="W192" s="719">
        <f>IF(AND(W$151&gt;='HIPOTESIS '!$E94,W$151&lt;='HIPOTESIS '!$F94),'HIPOTESIS '!$M94*'HIPOTESIS '!$D94*(1+'HIPOTESIS '!$N$90)/12,0)</f>
        <v>0</v>
      </c>
      <c r="X192" s="719">
        <f>IF(AND(X$151&gt;='HIPOTESIS '!$E94,X$151&lt;='HIPOTESIS '!$F94),'HIPOTESIS '!$M94*'HIPOTESIS '!$D94*(1+'HIPOTESIS '!$N$90)/12,0)</f>
        <v>0</v>
      </c>
      <c r="Y192" s="719">
        <f>IF(AND(Y$151&gt;='HIPOTESIS '!$E94,Y$151&lt;='HIPOTESIS '!$F94),'HIPOTESIS '!$M94*'HIPOTESIS '!$D94*(1+'HIPOTESIS '!$N$90)/12,0)</f>
        <v>0</v>
      </c>
      <c r="Z192" s="719">
        <f>IF(AND(Z$151&gt;='HIPOTESIS '!$E94,Z$151&lt;='HIPOTESIS '!$F94),'HIPOTESIS '!$M94*'HIPOTESIS '!$D94*(1+'HIPOTESIS '!$N$90)/12,0)</f>
        <v>0</v>
      </c>
      <c r="AA192" s="719">
        <f>IF(AND(AA$151&gt;='HIPOTESIS '!$E94,AA$151&lt;='HIPOTESIS '!$F94),'HIPOTESIS '!$M94*'HIPOTESIS '!$D94*(1+'HIPOTESIS '!$N$90)/12,0)</f>
        <v>0</v>
      </c>
      <c r="AB192" s="719">
        <f>IF(AND(AB$151&gt;='HIPOTESIS '!$E94,AB$151&lt;='HIPOTESIS '!$F94),'HIPOTESIS '!$M94*'HIPOTESIS '!$D94*(1+'HIPOTESIS '!$N$90)*(1+'HIPOTESIS '!$N$95)/12,0)</f>
        <v>0</v>
      </c>
      <c r="AC192" s="719">
        <f>IF(AND(AC$151&gt;='HIPOTESIS '!$E94,AC$151&lt;='HIPOTESIS '!$F94),'HIPOTESIS '!$M94*'HIPOTESIS '!$D94*(1+'HIPOTESIS '!$N$90)*(1+'HIPOTESIS '!$N$95)/12,0)</f>
        <v>0</v>
      </c>
      <c r="AD192" s="719">
        <f>IF(AND(AD$151&gt;='HIPOTESIS '!$E94,AD$151&lt;='HIPOTESIS '!$F94),'HIPOTESIS '!$M94*'HIPOTESIS '!$D94*(1+'HIPOTESIS '!$N$90)*(1+'HIPOTESIS '!$N$95)/12,0)</f>
        <v>0</v>
      </c>
      <c r="AE192" s="719">
        <f>IF(AND(AE$151&gt;='HIPOTESIS '!$E94,AE$151&lt;='HIPOTESIS '!$F94),'HIPOTESIS '!$M94*'HIPOTESIS '!$D94*(1+'HIPOTESIS '!$N$90)*(1+'HIPOTESIS '!$N$95)/12,0)</f>
        <v>0</v>
      </c>
      <c r="AF192" s="719">
        <f>IF(AND(AF$151&gt;='HIPOTESIS '!$E94,AF$151&lt;='HIPOTESIS '!$F94),'HIPOTESIS '!$M94*'HIPOTESIS '!$D94*(1+'HIPOTESIS '!$N$90)*(1+'HIPOTESIS '!$N$95)/12,0)</f>
        <v>0</v>
      </c>
      <c r="AG192" s="719">
        <f>IF(AND(AG$151&gt;='HIPOTESIS '!$E94,AG$151&lt;='HIPOTESIS '!$F94),'HIPOTESIS '!$M94*'HIPOTESIS '!$D94*(1+'HIPOTESIS '!$N$90)*(1+'HIPOTESIS '!$N$95)/12,0)</f>
        <v>0</v>
      </c>
      <c r="AH192" s="719">
        <f>IF(AND(AH$151&gt;='HIPOTESIS '!$E94,AH$151&lt;='HIPOTESIS '!$F94),'HIPOTESIS '!$M94*'HIPOTESIS '!$D94*(1+'HIPOTESIS '!$N$90)*(1+'HIPOTESIS '!$N$95)/12,0)</f>
        <v>0</v>
      </c>
      <c r="AI192" s="719">
        <f>IF(AND(AI$151&gt;='HIPOTESIS '!$E94,AI$151&lt;='HIPOTESIS '!$F94),'HIPOTESIS '!$M94*'HIPOTESIS '!$D94*(1+'HIPOTESIS '!$N$90)*(1+'HIPOTESIS '!$N$95)/12,0)</f>
        <v>0</v>
      </c>
      <c r="AJ192" s="719">
        <f>IF(AND(AJ$151&gt;='HIPOTESIS '!$E94,AJ$151&lt;='HIPOTESIS '!$F94),'HIPOTESIS '!$M94*'HIPOTESIS '!$D94*(1+'HIPOTESIS '!$N$90)*(1+'HIPOTESIS '!$N$95)/12,0)</f>
        <v>0</v>
      </c>
      <c r="AK192" s="719">
        <f>IF(AND(AK$151&gt;='HIPOTESIS '!$E94,AK$151&lt;='HIPOTESIS '!$F94),'HIPOTESIS '!$M94*'HIPOTESIS '!$D94*(1+'HIPOTESIS '!$N$90)*(1+'HIPOTESIS '!$N$95)/12,0)</f>
        <v>0</v>
      </c>
      <c r="AL192" s="719">
        <f>IF(AND(AL$151&gt;='HIPOTESIS '!$E94,AL$151&lt;='HIPOTESIS '!$F94),'HIPOTESIS '!$M94*'HIPOTESIS '!$D94*(1+'HIPOTESIS '!$N$90)*(1+'HIPOTESIS '!$N$95)/12,0)</f>
        <v>0</v>
      </c>
      <c r="AM192" s="719">
        <f>IF(AND(AM$151&gt;='HIPOTESIS '!$E94,AM$151&lt;='HIPOTESIS '!$F94),'HIPOTESIS '!$M94*'HIPOTESIS '!$D94*(1+'HIPOTESIS '!$N$90)*(1+'HIPOTESIS '!$N$95)/12,0)</f>
        <v>0</v>
      </c>
      <c r="AN192" s="719">
        <f>IF(AND(AN$151&gt;='HIPOTESIS '!$E94,AN$151&lt;='HIPOTESIS '!$F94),'HIPOTESIS '!$M94*'HIPOTESIS '!$D94*(1+'HIPOTESIS '!$N$90)*(1+'HIPOTESIS '!$N$95)*(1+'HIPOTESIS '!$N$100)/12,0)</f>
        <v>0</v>
      </c>
      <c r="AO192" s="719">
        <f>IF(AND(AO$151&gt;='HIPOTESIS '!$E94,AO$151&lt;='HIPOTESIS '!$F94),'HIPOTESIS '!$M94*'HIPOTESIS '!$D94*(1+'HIPOTESIS '!$N$90)*(1+'HIPOTESIS '!$N$95)*(1+'HIPOTESIS '!$N$100)/12,0)</f>
        <v>0</v>
      </c>
      <c r="AP192" s="719">
        <f>IF(AND(AP$151&gt;='HIPOTESIS '!$E94,AP$151&lt;='HIPOTESIS '!$F94),'HIPOTESIS '!$M94*'HIPOTESIS '!$D94*(1+'HIPOTESIS '!$N$90)*(1+'HIPOTESIS '!$N$95)*(1+'HIPOTESIS '!$N$100)/12,0)</f>
        <v>0</v>
      </c>
      <c r="AQ192" s="719">
        <f>IF(AND(AQ$151&gt;='HIPOTESIS '!$E94,AQ$151&lt;='HIPOTESIS '!$F94),'HIPOTESIS '!$M94*'HIPOTESIS '!$D94*(1+'HIPOTESIS '!$N$90)*(1+'HIPOTESIS '!$N$95)*(1+'HIPOTESIS '!$N$100)/12,0)</f>
        <v>0</v>
      </c>
      <c r="AR192" s="719">
        <f>IF(AND(AR$151&gt;='HIPOTESIS '!$E94,AR$151&lt;='HIPOTESIS '!$F94),'HIPOTESIS '!$M94*'HIPOTESIS '!$D94*(1+'HIPOTESIS '!$N$90)*(1+'HIPOTESIS '!$N$95)*(1+'HIPOTESIS '!$N$100)/12,0)</f>
        <v>0</v>
      </c>
      <c r="AS192" s="719">
        <f>IF(AND(AS$151&gt;='HIPOTESIS '!$E94,AS$151&lt;='HIPOTESIS '!$F94),'HIPOTESIS '!$M94*'HIPOTESIS '!$D94*(1+'HIPOTESIS '!$N$90)*(1+'HIPOTESIS '!$N$95)*(1+'HIPOTESIS '!$N$100)/12,0)</f>
        <v>0</v>
      </c>
      <c r="AT192" s="719">
        <f>IF(AND(AT$151&gt;='HIPOTESIS '!$E94,AT$151&lt;='HIPOTESIS '!$F94),'HIPOTESIS '!$M94*'HIPOTESIS '!$D94*(1+'HIPOTESIS '!$N$90)*(1+'HIPOTESIS '!$N$95)*(1+'HIPOTESIS '!$N$100)/12,0)</f>
        <v>0</v>
      </c>
      <c r="AU192" s="719">
        <f>IF(AND(AU$151&gt;='HIPOTESIS '!$E94,AU$151&lt;='HIPOTESIS '!$F94),'HIPOTESIS '!$M94*'HIPOTESIS '!$D94*(1+'HIPOTESIS '!$N$90)*(1+'HIPOTESIS '!$N$95)*(1+'HIPOTESIS '!$N$100)/12,0)</f>
        <v>0</v>
      </c>
      <c r="AV192" s="719">
        <f>IF(AND(AV$151&gt;='HIPOTESIS '!$E94,AV$151&lt;='HIPOTESIS '!$F94),'HIPOTESIS '!$M94*'HIPOTESIS '!$D94*(1+'HIPOTESIS '!$N$90)*(1+'HIPOTESIS '!$N$95)*(1+'HIPOTESIS '!$N$100)/12,0)</f>
        <v>0</v>
      </c>
      <c r="AW192" s="719">
        <f>IF(AND(AW$151&gt;='HIPOTESIS '!$E94,AW$151&lt;='HIPOTESIS '!$F94),'HIPOTESIS '!$M94*'HIPOTESIS '!$D94*(1+'HIPOTESIS '!$N$90)*(1+'HIPOTESIS '!$N$95)*(1+'HIPOTESIS '!$N$100)/12,0)</f>
        <v>0</v>
      </c>
      <c r="AX192" s="719">
        <f>IF(AND(AX$151&gt;='HIPOTESIS '!$E94,AX$151&lt;='HIPOTESIS '!$F94),'HIPOTESIS '!$M94*'HIPOTESIS '!$D94*(1+'HIPOTESIS '!$N$90)*(1+'HIPOTESIS '!$N$95)*(1+'HIPOTESIS '!$N$100)/12,0)</f>
        <v>0</v>
      </c>
      <c r="AY192" s="719">
        <f>IF(AND(AY$151&gt;='HIPOTESIS '!$E94,AY$151&lt;='HIPOTESIS '!$F94),'HIPOTESIS '!$M94*'HIPOTESIS '!$D94*(1+'HIPOTESIS '!$N$90)*(1+'HIPOTESIS '!$N$95)*(1+'HIPOTESIS '!$N$100)/12,0)</f>
        <v>0</v>
      </c>
      <c r="AZ192" s="719">
        <f>IF(AND(AZ$151&gt;='HIPOTESIS '!$E94,AZ$151&lt;='HIPOTESIS '!$F94),'HIPOTESIS '!$M94*'HIPOTESIS '!$D94*(1+'HIPOTESIS '!$N$90)*(1+'HIPOTESIS '!$N$95)*(1+'HIPOTESIS '!$N$100)^2/12,0)</f>
        <v>0</v>
      </c>
      <c r="BA192" s="719">
        <f>IF(AND(BA$151&gt;='HIPOTESIS '!$E94,BA$151&lt;='HIPOTESIS '!$F94),'HIPOTESIS '!$M94*'HIPOTESIS '!$D94*(1+'HIPOTESIS '!$N$90)*(1+'HIPOTESIS '!$N$95)*(1+'HIPOTESIS '!$N$100)^2/12,0)</f>
        <v>0</v>
      </c>
      <c r="BB192" s="719">
        <f>IF(AND(BB$151&gt;='HIPOTESIS '!$E94,BB$151&lt;='HIPOTESIS '!$F94),'HIPOTESIS '!$M94*'HIPOTESIS '!$D94*(1+'HIPOTESIS '!$N$90)*(1+'HIPOTESIS '!$N$95)*(1+'HIPOTESIS '!$N$100)^2/12,0)</f>
        <v>0</v>
      </c>
      <c r="BC192" s="719">
        <f>IF(AND(BC$151&gt;='HIPOTESIS '!$E94,BC$151&lt;='HIPOTESIS '!$F94),'HIPOTESIS '!$M94*'HIPOTESIS '!$D94*(1+'HIPOTESIS '!$N$90)*(1+'HIPOTESIS '!$N$95)*(1+'HIPOTESIS '!$N$100)^2/12,0)</f>
        <v>0</v>
      </c>
      <c r="BD192" s="719">
        <f>IF(AND(BD$151&gt;='HIPOTESIS '!$E94,BD$151&lt;='HIPOTESIS '!$F94),'HIPOTESIS '!$M94*'HIPOTESIS '!$D94*(1+'HIPOTESIS '!$N$90)*(1+'HIPOTESIS '!$N$95)*(1+'HIPOTESIS '!$N$100)^2/12,0)</f>
        <v>0</v>
      </c>
      <c r="BE192" s="719">
        <f>IF(AND(BE$151&gt;='HIPOTESIS '!$E94,BE$151&lt;='HIPOTESIS '!$F94),'HIPOTESIS '!$M94*'HIPOTESIS '!$D94*(1+'HIPOTESIS '!$N$90)*(1+'HIPOTESIS '!$N$95)*(1+'HIPOTESIS '!$N$100)^2/12,0)</f>
        <v>0</v>
      </c>
      <c r="BF192" s="719">
        <f>IF(AND(BF$151&gt;='HIPOTESIS '!$E94,BF$151&lt;='HIPOTESIS '!$F94),'HIPOTESIS '!$M94*'HIPOTESIS '!$D94*(1+'HIPOTESIS '!$N$90)*(1+'HIPOTESIS '!$N$95)*(1+'HIPOTESIS '!$N$100)^2/12,0)</f>
        <v>0</v>
      </c>
      <c r="BG192" s="719">
        <f>IF(AND(BG$151&gt;='HIPOTESIS '!$E94,BG$151&lt;='HIPOTESIS '!$F94),'HIPOTESIS '!$M94*'HIPOTESIS '!$D94*(1+'HIPOTESIS '!$N$90)*(1+'HIPOTESIS '!$N$95)*(1+'HIPOTESIS '!$N$100)^2/12,0)</f>
        <v>0</v>
      </c>
      <c r="BH192" s="719">
        <f>IF(AND(BH$151&gt;='HIPOTESIS '!$E94,BH$151&lt;='HIPOTESIS '!$F94),'HIPOTESIS '!$M94*'HIPOTESIS '!$D94*(1+'HIPOTESIS '!$N$90)*(1+'HIPOTESIS '!$N$95)*(1+'HIPOTESIS '!$N$100)^2/12,0)</f>
        <v>0</v>
      </c>
      <c r="BI192" s="719">
        <f>IF(AND(BI$151&gt;='HIPOTESIS '!$E94,BI$151&lt;='HIPOTESIS '!$F94),'HIPOTESIS '!$M94*'HIPOTESIS '!$D94*(1+'HIPOTESIS '!$N$90)*(1+'HIPOTESIS '!$N$95)*(1+'HIPOTESIS '!$N$100)^2/12,0)</f>
        <v>0</v>
      </c>
      <c r="BJ192" s="719">
        <f>IF(AND(BJ$151&gt;='HIPOTESIS '!$E94,BJ$151&lt;='HIPOTESIS '!$F94),'HIPOTESIS '!$M94*'HIPOTESIS '!$D94*(1+'HIPOTESIS '!$N$90)*(1+'HIPOTESIS '!$N$95)*(1+'HIPOTESIS '!$N$100)^2/12,0)</f>
        <v>0</v>
      </c>
      <c r="BK192" s="719">
        <f>IF(AND(BK$151&gt;='HIPOTESIS '!$E94,BK$151&lt;='HIPOTESIS '!$F94),'HIPOTESIS '!$M94*'HIPOTESIS '!$D94*(1+'HIPOTESIS '!$N$90)*(1+'HIPOTESIS '!$N$95)*(1+'HIPOTESIS '!$N$100)^2/12,0)</f>
        <v>0</v>
      </c>
      <c r="BL192" s="138"/>
      <c r="BM192" s="138"/>
      <c r="BN192" s="138"/>
      <c r="BO192" s="138"/>
      <c r="BP192" s="138"/>
      <c r="BQ192" s="138"/>
      <c r="BR192" s="138"/>
      <c r="BS192" s="138"/>
      <c r="BT192" s="138"/>
      <c r="BU192" s="138"/>
      <c r="BV192" s="138"/>
      <c r="BW192" s="138"/>
      <c r="BX192" s="138"/>
      <c r="BY192" s="138"/>
      <c r="BZ192" s="138"/>
      <c r="CA192" s="138"/>
      <c r="CB192" s="138"/>
      <c r="CC192" s="138"/>
      <c r="CD192" s="138"/>
      <c r="CE192" s="138"/>
      <c r="CF192" s="138"/>
      <c r="CG192" s="138"/>
      <c r="CH192" s="138"/>
      <c r="CI192" s="138"/>
      <c r="CJ192" s="138"/>
      <c r="CK192" s="138"/>
      <c r="CL192" s="138"/>
      <c r="CM192" s="138"/>
      <c r="CN192" s="138"/>
      <c r="CO192" s="138"/>
      <c r="CP192" s="138"/>
      <c r="CQ192" s="138"/>
      <c r="CR192" s="138"/>
      <c r="CS192" s="138"/>
    </row>
    <row r="193" spans="1:97" s="2" customFormat="1" ht="17.100000000000001" customHeight="1" x14ac:dyDescent="0.25">
      <c r="A193" s="138"/>
      <c r="B193" s="656" t="s">
        <v>408</v>
      </c>
      <c r="C193" s="716">
        <f>IF(AND(C$151&gt;='HIPOTESIS '!$E95,C$151&lt;='HIPOTESIS '!$F95),'HIPOTESIS '!$M95*'HIPOTESIS '!$D95/12,0)</f>
        <v>0</v>
      </c>
      <c r="D193" s="717">
        <f>IF(AND(D$151&gt;='HIPOTESIS '!$E95,D$151&lt;='HIPOTESIS '!$F95),'HIPOTESIS '!$M95*'HIPOTESIS '!$D95/12,0)</f>
        <v>0</v>
      </c>
      <c r="E193" s="717">
        <f>IF(AND(E$151&gt;='HIPOTESIS '!$E95,E$151&lt;='HIPOTESIS '!$F95),'HIPOTESIS '!$M95*'HIPOTESIS '!$D95/12,0)</f>
        <v>0</v>
      </c>
      <c r="F193" s="717">
        <f>IF(AND(F$151&gt;='HIPOTESIS '!$E95,F$151&lt;='HIPOTESIS '!$F95),'HIPOTESIS '!$M95*'HIPOTESIS '!$D95/12,0)</f>
        <v>0</v>
      </c>
      <c r="G193" s="717">
        <f>IF(AND(G$151&gt;='HIPOTESIS '!$E95,G$151&lt;='HIPOTESIS '!$F95),'HIPOTESIS '!$M95*'HIPOTESIS '!$D95/12,0)</f>
        <v>0</v>
      </c>
      <c r="H193" s="717">
        <f>IF(AND(H$151&gt;='HIPOTESIS '!$E95,H$151&lt;='HIPOTESIS '!$F95),'HIPOTESIS '!$M95*'HIPOTESIS '!$D95/12,0)</f>
        <v>0</v>
      </c>
      <c r="I193" s="717">
        <f>IF(AND(I$151&gt;='HIPOTESIS '!$E95,I$151&lt;='HIPOTESIS '!$F95),'HIPOTESIS '!$M95*'HIPOTESIS '!$D95/12,0)</f>
        <v>0</v>
      </c>
      <c r="J193" s="717">
        <f>IF(AND(J$151&gt;='HIPOTESIS '!$E95,J$151&lt;='HIPOTESIS '!$F95),'HIPOTESIS '!$M95*'HIPOTESIS '!$D95/12,0)</f>
        <v>0</v>
      </c>
      <c r="K193" s="717">
        <f>IF(AND(K$151&gt;='HIPOTESIS '!$E95,K$151&lt;='HIPOTESIS '!$F95),'HIPOTESIS '!$M95*'HIPOTESIS '!$D95/12,0)</f>
        <v>0</v>
      </c>
      <c r="L193" s="717">
        <f>IF(AND(L$151&gt;='HIPOTESIS '!$E95,L$151&lt;='HIPOTESIS '!$F95),'HIPOTESIS '!$M95*'HIPOTESIS '!$D95/12,0)</f>
        <v>0</v>
      </c>
      <c r="M193" s="717">
        <f>IF(AND(M$151&gt;='HIPOTESIS '!$E95,M$151&lt;='HIPOTESIS '!$F95),'HIPOTESIS '!$M95*'HIPOTESIS '!$D95/12,0)</f>
        <v>0</v>
      </c>
      <c r="N193" s="717">
        <f>IF(AND(N$151&gt;='HIPOTESIS '!$E95,N$151&lt;='HIPOTESIS '!$F95),'HIPOTESIS '!$M95*'HIPOTESIS '!$D95/12,0)</f>
        <v>0</v>
      </c>
      <c r="O193" s="718">
        <f>IF(AND(O$151&gt;='HIPOTESIS '!$E95,O$151&lt;='HIPOTESIS '!$F95),'HIPOTESIS '!$M95*'HIPOTESIS '!$D95/12,0)</f>
        <v>0</v>
      </c>
      <c r="P193" s="497">
        <f>IF(AND(P$151&gt;='HIPOTESIS '!$E95,P$151&lt;='HIPOTESIS '!$F95),'HIPOTESIS '!$M95*'HIPOTESIS '!$D95*(1+'HIPOTESIS '!$N$90)/12,0)</f>
        <v>0</v>
      </c>
      <c r="Q193" s="719">
        <f>IF(AND(Q$151&gt;='HIPOTESIS '!$E95,Q$151&lt;='HIPOTESIS '!$F95),'HIPOTESIS '!$M95*'HIPOTESIS '!$D95*(1+'HIPOTESIS '!$N$90)/12,0)</f>
        <v>0</v>
      </c>
      <c r="R193" s="719">
        <f>IF(AND(R$151&gt;='HIPOTESIS '!$E95,R$151&lt;='HIPOTESIS '!$F95),'HIPOTESIS '!$M95*'HIPOTESIS '!$D95*(1+'HIPOTESIS '!$N$90)/12,0)</f>
        <v>0</v>
      </c>
      <c r="S193" s="719">
        <f>IF(AND(S$151&gt;='HIPOTESIS '!$E95,S$151&lt;='HIPOTESIS '!$F95),'HIPOTESIS '!$M95*'HIPOTESIS '!$D95*(1+'HIPOTESIS '!$N$90)/12,0)</f>
        <v>0</v>
      </c>
      <c r="T193" s="719">
        <f>IF(AND(T$151&gt;='HIPOTESIS '!$E95,T$151&lt;='HIPOTESIS '!$F95),'HIPOTESIS '!$M95*'HIPOTESIS '!$D95*(1+'HIPOTESIS '!$N$90)/12,0)</f>
        <v>0</v>
      </c>
      <c r="U193" s="719">
        <f>IF(AND(U$151&gt;='HIPOTESIS '!$E95,U$151&lt;='HIPOTESIS '!$F95),'HIPOTESIS '!$M95*'HIPOTESIS '!$D95*(1+'HIPOTESIS '!$N$90)/12,0)</f>
        <v>0</v>
      </c>
      <c r="V193" s="719">
        <f>IF(AND(V$151&gt;='HIPOTESIS '!$E95,V$151&lt;='HIPOTESIS '!$F95),'HIPOTESIS '!$M95*'HIPOTESIS '!$D95*(1+'HIPOTESIS '!$N$90)/12,0)</f>
        <v>0</v>
      </c>
      <c r="W193" s="719">
        <f>IF(AND(W$151&gt;='HIPOTESIS '!$E95,W$151&lt;='HIPOTESIS '!$F95),'HIPOTESIS '!$M95*'HIPOTESIS '!$D95*(1+'HIPOTESIS '!$N$90)/12,0)</f>
        <v>0</v>
      </c>
      <c r="X193" s="719">
        <f>IF(AND(X$151&gt;='HIPOTESIS '!$E95,X$151&lt;='HIPOTESIS '!$F95),'HIPOTESIS '!$M95*'HIPOTESIS '!$D95*(1+'HIPOTESIS '!$N$90)/12,0)</f>
        <v>0</v>
      </c>
      <c r="Y193" s="719">
        <f>IF(AND(Y$151&gt;='HIPOTESIS '!$E95,Y$151&lt;='HIPOTESIS '!$F95),'HIPOTESIS '!$M95*'HIPOTESIS '!$D95*(1+'HIPOTESIS '!$N$90)/12,0)</f>
        <v>0</v>
      </c>
      <c r="Z193" s="719">
        <f>IF(AND(Z$151&gt;='HIPOTESIS '!$E95,Z$151&lt;='HIPOTESIS '!$F95),'HIPOTESIS '!$M95*'HIPOTESIS '!$D95*(1+'HIPOTESIS '!$N$90)/12,0)</f>
        <v>0</v>
      </c>
      <c r="AA193" s="719">
        <f>IF(AND(AA$151&gt;='HIPOTESIS '!$E95,AA$151&lt;='HIPOTESIS '!$F95),'HIPOTESIS '!$M95*'HIPOTESIS '!$D95*(1+'HIPOTESIS '!$N$90)/12,0)</f>
        <v>0</v>
      </c>
      <c r="AB193" s="719">
        <f>IF(AND(AB$151&gt;='HIPOTESIS '!$E95,AB$151&lt;='HIPOTESIS '!$F95),'HIPOTESIS '!$M95*'HIPOTESIS '!$D95*(1+'HIPOTESIS '!$N$90)*(1+'HIPOTESIS '!$N$95)/12,0)</f>
        <v>0</v>
      </c>
      <c r="AC193" s="719">
        <f>IF(AND(AC$151&gt;='HIPOTESIS '!$E95,AC$151&lt;='HIPOTESIS '!$F95),'HIPOTESIS '!$M95*'HIPOTESIS '!$D95*(1+'HIPOTESIS '!$N$90)*(1+'HIPOTESIS '!$N$95)/12,0)</f>
        <v>0</v>
      </c>
      <c r="AD193" s="719">
        <f>IF(AND(AD$151&gt;='HIPOTESIS '!$E95,AD$151&lt;='HIPOTESIS '!$F95),'HIPOTESIS '!$M95*'HIPOTESIS '!$D95*(1+'HIPOTESIS '!$N$90)*(1+'HIPOTESIS '!$N$95)/12,0)</f>
        <v>0</v>
      </c>
      <c r="AE193" s="719">
        <f>IF(AND(AE$151&gt;='HIPOTESIS '!$E95,AE$151&lt;='HIPOTESIS '!$F95),'HIPOTESIS '!$M95*'HIPOTESIS '!$D95*(1+'HIPOTESIS '!$N$90)*(1+'HIPOTESIS '!$N$95)/12,0)</f>
        <v>0</v>
      </c>
      <c r="AF193" s="719">
        <f>IF(AND(AF$151&gt;='HIPOTESIS '!$E95,AF$151&lt;='HIPOTESIS '!$F95),'HIPOTESIS '!$M95*'HIPOTESIS '!$D95*(1+'HIPOTESIS '!$N$90)*(1+'HIPOTESIS '!$N$95)/12,0)</f>
        <v>0</v>
      </c>
      <c r="AG193" s="719">
        <f>IF(AND(AG$151&gt;='HIPOTESIS '!$E95,AG$151&lt;='HIPOTESIS '!$F95),'HIPOTESIS '!$M95*'HIPOTESIS '!$D95*(1+'HIPOTESIS '!$N$90)*(1+'HIPOTESIS '!$N$95)/12,0)</f>
        <v>0</v>
      </c>
      <c r="AH193" s="719">
        <f>IF(AND(AH$151&gt;='HIPOTESIS '!$E95,AH$151&lt;='HIPOTESIS '!$F95),'HIPOTESIS '!$M95*'HIPOTESIS '!$D95*(1+'HIPOTESIS '!$N$90)*(1+'HIPOTESIS '!$N$95)/12,0)</f>
        <v>0</v>
      </c>
      <c r="AI193" s="719">
        <f>IF(AND(AI$151&gt;='HIPOTESIS '!$E95,AI$151&lt;='HIPOTESIS '!$F95),'HIPOTESIS '!$M95*'HIPOTESIS '!$D95*(1+'HIPOTESIS '!$N$90)*(1+'HIPOTESIS '!$N$95)/12,0)</f>
        <v>0</v>
      </c>
      <c r="AJ193" s="719">
        <f>IF(AND(AJ$151&gt;='HIPOTESIS '!$E95,AJ$151&lt;='HIPOTESIS '!$F95),'HIPOTESIS '!$M95*'HIPOTESIS '!$D95*(1+'HIPOTESIS '!$N$90)*(1+'HIPOTESIS '!$N$95)/12,0)</f>
        <v>0</v>
      </c>
      <c r="AK193" s="719">
        <f>IF(AND(AK$151&gt;='HIPOTESIS '!$E95,AK$151&lt;='HIPOTESIS '!$F95),'HIPOTESIS '!$M95*'HIPOTESIS '!$D95*(1+'HIPOTESIS '!$N$90)*(1+'HIPOTESIS '!$N$95)/12,0)</f>
        <v>0</v>
      </c>
      <c r="AL193" s="719">
        <f>IF(AND(AL$151&gt;='HIPOTESIS '!$E95,AL$151&lt;='HIPOTESIS '!$F95),'HIPOTESIS '!$M95*'HIPOTESIS '!$D95*(1+'HIPOTESIS '!$N$90)*(1+'HIPOTESIS '!$N$95)/12,0)</f>
        <v>0</v>
      </c>
      <c r="AM193" s="719">
        <f>IF(AND(AM$151&gt;='HIPOTESIS '!$E95,AM$151&lt;='HIPOTESIS '!$F95),'HIPOTESIS '!$M95*'HIPOTESIS '!$D95*(1+'HIPOTESIS '!$N$90)*(1+'HIPOTESIS '!$N$95)/12,0)</f>
        <v>0</v>
      </c>
      <c r="AN193" s="719">
        <f>IF(AND(AN$151&gt;='HIPOTESIS '!$E95,AN$151&lt;='HIPOTESIS '!$F95),'HIPOTESIS '!$M95*'HIPOTESIS '!$D95*(1+'HIPOTESIS '!$N$90)*(1+'HIPOTESIS '!$N$95)*(1+'HIPOTESIS '!$N$100)/12,0)</f>
        <v>0</v>
      </c>
      <c r="AO193" s="719">
        <f>IF(AND(AO$151&gt;='HIPOTESIS '!$E95,AO$151&lt;='HIPOTESIS '!$F95),'HIPOTESIS '!$M95*'HIPOTESIS '!$D95*(1+'HIPOTESIS '!$N$90)*(1+'HIPOTESIS '!$N$95)*(1+'HIPOTESIS '!$N$100)/12,0)</f>
        <v>0</v>
      </c>
      <c r="AP193" s="719">
        <f>IF(AND(AP$151&gt;='HIPOTESIS '!$E95,AP$151&lt;='HIPOTESIS '!$F95),'HIPOTESIS '!$M95*'HIPOTESIS '!$D95*(1+'HIPOTESIS '!$N$90)*(1+'HIPOTESIS '!$N$95)*(1+'HIPOTESIS '!$N$100)/12,0)</f>
        <v>0</v>
      </c>
      <c r="AQ193" s="719">
        <f>IF(AND(AQ$151&gt;='HIPOTESIS '!$E95,AQ$151&lt;='HIPOTESIS '!$F95),'HIPOTESIS '!$M95*'HIPOTESIS '!$D95*(1+'HIPOTESIS '!$N$90)*(1+'HIPOTESIS '!$N$95)*(1+'HIPOTESIS '!$N$100)/12,0)</f>
        <v>0</v>
      </c>
      <c r="AR193" s="719">
        <f>IF(AND(AR$151&gt;='HIPOTESIS '!$E95,AR$151&lt;='HIPOTESIS '!$F95),'HIPOTESIS '!$M95*'HIPOTESIS '!$D95*(1+'HIPOTESIS '!$N$90)*(1+'HIPOTESIS '!$N$95)*(1+'HIPOTESIS '!$N$100)/12,0)</f>
        <v>0</v>
      </c>
      <c r="AS193" s="719">
        <f>IF(AND(AS$151&gt;='HIPOTESIS '!$E95,AS$151&lt;='HIPOTESIS '!$F95),'HIPOTESIS '!$M95*'HIPOTESIS '!$D95*(1+'HIPOTESIS '!$N$90)*(1+'HIPOTESIS '!$N$95)*(1+'HIPOTESIS '!$N$100)/12,0)</f>
        <v>0</v>
      </c>
      <c r="AT193" s="719">
        <f>IF(AND(AT$151&gt;='HIPOTESIS '!$E95,AT$151&lt;='HIPOTESIS '!$F95),'HIPOTESIS '!$M95*'HIPOTESIS '!$D95*(1+'HIPOTESIS '!$N$90)*(1+'HIPOTESIS '!$N$95)*(1+'HIPOTESIS '!$N$100)/12,0)</f>
        <v>0</v>
      </c>
      <c r="AU193" s="719">
        <f>IF(AND(AU$151&gt;='HIPOTESIS '!$E95,AU$151&lt;='HIPOTESIS '!$F95),'HIPOTESIS '!$M95*'HIPOTESIS '!$D95*(1+'HIPOTESIS '!$N$90)*(1+'HIPOTESIS '!$N$95)*(1+'HIPOTESIS '!$N$100)/12,0)</f>
        <v>0</v>
      </c>
      <c r="AV193" s="719">
        <f>IF(AND(AV$151&gt;='HIPOTESIS '!$E95,AV$151&lt;='HIPOTESIS '!$F95),'HIPOTESIS '!$M95*'HIPOTESIS '!$D95*(1+'HIPOTESIS '!$N$90)*(1+'HIPOTESIS '!$N$95)*(1+'HIPOTESIS '!$N$100)/12,0)</f>
        <v>0</v>
      </c>
      <c r="AW193" s="719">
        <f>IF(AND(AW$151&gt;='HIPOTESIS '!$E95,AW$151&lt;='HIPOTESIS '!$F95),'HIPOTESIS '!$M95*'HIPOTESIS '!$D95*(1+'HIPOTESIS '!$N$90)*(1+'HIPOTESIS '!$N$95)*(1+'HIPOTESIS '!$N$100)/12,0)</f>
        <v>0</v>
      </c>
      <c r="AX193" s="719">
        <f>IF(AND(AX$151&gt;='HIPOTESIS '!$E95,AX$151&lt;='HIPOTESIS '!$F95),'HIPOTESIS '!$M95*'HIPOTESIS '!$D95*(1+'HIPOTESIS '!$N$90)*(1+'HIPOTESIS '!$N$95)*(1+'HIPOTESIS '!$N$100)/12,0)</f>
        <v>0</v>
      </c>
      <c r="AY193" s="719">
        <f>IF(AND(AY$151&gt;='HIPOTESIS '!$E95,AY$151&lt;='HIPOTESIS '!$F95),'HIPOTESIS '!$M95*'HIPOTESIS '!$D95*(1+'HIPOTESIS '!$N$90)*(1+'HIPOTESIS '!$N$95)*(1+'HIPOTESIS '!$N$100)/12,0)</f>
        <v>0</v>
      </c>
      <c r="AZ193" s="719">
        <f>IF(AND(AZ$151&gt;='HIPOTESIS '!$E95,AZ$151&lt;='HIPOTESIS '!$F95),'HIPOTESIS '!$M95*'HIPOTESIS '!$D95*(1+'HIPOTESIS '!$N$90)*(1+'HIPOTESIS '!$N$95)*(1+'HIPOTESIS '!$N$100)^2/12,0)</f>
        <v>0</v>
      </c>
      <c r="BA193" s="719">
        <f>IF(AND(BA$151&gt;='HIPOTESIS '!$E95,BA$151&lt;='HIPOTESIS '!$F95),'HIPOTESIS '!$M95*'HIPOTESIS '!$D95*(1+'HIPOTESIS '!$N$90)*(1+'HIPOTESIS '!$N$95)*(1+'HIPOTESIS '!$N$100)^2/12,0)</f>
        <v>0</v>
      </c>
      <c r="BB193" s="719">
        <f>IF(AND(BB$151&gt;='HIPOTESIS '!$E95,BB$151&lt;='HIPOTESIS '!$F95),'HIPOTESIS '!$M95*'HIPOTESIS '!$D95*(1+'HIPOTESIS '!$N$90)*(1+'HIPOTESIS '!$N$95)*(1+'HIPOTESIS '!$N$100)^2/12,0)</f>
        <v>0</v>
      </c>
      <c r="BC193" s="719">
        <f>IF(AND(BC$151&gt;='HIPOTESIS '!$E95,BC$151&lt;='HIPOTESIS '!$F95),'HIPOTESIS '!$M95*'HIPOTESIS '!$D95*(1+'HIPOTESIS '!$N$90)*(1+'HIPOTESIS '!$N$95)*(1+'HIPOTESIS '!$N$100)^2/12,0)</f>
        <v>0</v>
      </c>
      <c r="BD193" s="719">
        <f>IF(AND(BD$151&gt;='HIPOTESIS '!$E95,BD$151&lt;='HIPOTESIS '!$F95),'HIPOTESIS '!$M95*'HIPOTESIS '!$D95*(1+'HIPOTESIS '!$N$90)*(1+'HIPOTESIS '!$N$95)*(1+'HIPOTESIS '!$N$100)^2/12,0)</f>
        <v>0</v>
      </c>
      <c r="BE193" s="719">
        <f>IF(AND(BE$151&gt;='HIPOTESIS '!$E95,BE$151&lt;='HIPOTESIS '!$F95),'HIPOTESIS '!$M95*'HIPOTESIS '!$D95*(1+'HIPOTESIS '!$N$90)*(1+'HIPOTESIS '!$N$95)*(1+'HIPOTESIS '!$N$100)^2/12,0)</f>
        <v>0</v>
      </c>
      <c r="BF193" s="719">
        <f>IF(AND(BF$151&gt;='HIPOTESIS '!$E95,BF$151&lt;='HIPOTESIS '!$F95),'HIPOTESIS '!$M95*'HIPOTESIS '!$D95*(1+'HIPOTESIS '!$N$90)*(1+'HIPOTESIS '!$N$95)*(1+'HIPOTESIS '!$N$100)^2/12,0)</f>
        <v>0</v>
      </c>
      <c r="BG193" s="719">
        <f>IF(AND(BG$151&gt;='HIPOTESIS '!$E95,BG$151&lt;='HIPOTESIS '!$F95),'HIPOTESIS '!$M95*'HIPOTESIS '!$D95*(1+'HIPOTESIS '!$N$90)*(1+'HIPOTESIS '!$N$95)*(1+'HIPOTESIS '!$N$100)^2/12,0)</f>
        <v>0</v>
      </c>
      <c r="BH193" s="719">
        <f>IF(AND(BH$151&gt;='HIPOTESIS '!$E95,BH$151&lt;='HIPOTESIS '!$F95),'HIPOTESIS '!$M95*'HIPOTESIS '!$D95*(1+'HIPOTESIS '!$N$90)*(1+'HIPOTESIS '!$N$95)*(1+'HIPOTESIS '!$N$100)^2/12,0)</f>
        <v>0</v>
      </c>
      <c r="BI193" s="719">
        <f>IF(AND(BI$151&gt;='HIPOTESIS '!$E95,BI$151&lt;='HIPOTESIS '!$F95),'HIPOTESIS '!$M95*'HIPOTESIS '!$D95*(1+'HIPOTESIS '!$N$90)*(1+'HIPOTESIS '!$N$95)*(1+'HIPOTESIS '!$N$100)^2/12,0)</f>
        <v>0</v>
      </c>
      <c r="BJ193" s="719">
        <f>IF(AND(BJ$151&gt;='HIPOTESIS '!$E95,BJ$151&lt;='HIPOTESIS '!$F95),'HIPOTESIS '!$M95*'HIPOTESIS '!$D95*(1+'HIPOTESIS '!$N$90)*(1+'HIPOTESIS '!$N$95)*(1+'HIPOTESIS '!$N$100)^2/12,0)</f>
        <v>0</v>
      </c>
      <c r="BK193" s="719">
        <f>IF(AND(BK$151&gt;='HIPOTESIS '!$E95,BK$151&lt;='HIPOTESIS '!$F95),'HIPOTESIS '!$M95*'HIPOTESIS '!$D95*(1+'HIPOTESIS '!$N$90)*(1+'HIPOTESIS '!$N$95)*(1+'HIPOTESIS '!$N$100)^2/12,0)</f>
        <v>0</v>
      </c>
      <c r="BL193" s="138"/>
      <c r="BM193" s="138"/>
      <c r="BN193" s="138"/>
      <c r="BO193" s="138"/>
      <c r="BP193" s="138"/>
      <c r="BQ193" s="138"/>
      <c r="BR193" s="138"/>
      <c r="BS193" s="138"/>
      <c r="BT193" s="138"/>
      <c r="BU193" s="138"/>
      <c r="BV193" s="138"/>
      <c r="BW193" s="138"/>
      <c r="BX193" s="138"/>
      <c r="BY193" s="138"/>
      <c r="BZ193" s="138"/>
      <c r="CA193" s="138"/>
      <c r="CB193" s="138"/>
      <c r="CC193" s="138"/>
      <c r="CD193" s="138"/>
      <c r="CE193" s="138"/>
      <c r="CF193" s="138"/>
      <c r="CG193" s="138"/>
      <c r="CH193" s="138"/>
      <c r="CI193" s="138"/>
      <c r="CJ193" s="138"/>
      <c r="CK193" s="138"/>
      <c r="CL193" s="138"/>
      <c r="CM193" s="138"/>
      <c r="CN193" s="138"/>
      <c r="CO193" s="138"/>
      <c r="CP193" s="138"/>
      <c r="CQ193" s="138"/>
      <c r="CR193" s="138"/>
      <c r="CS193" s="138"/>
    </row>
    <row r="194" spans="1:97" s="2" customFormat="1" ht="17.100000000000001" customHeight="1" x14ac:dyDescent="0.25">
      <c r="A194" s="138"/>
      <c r="B194" s="536" t="s">
        <v>409</v>
      </c>
      <c r="C194" s="722">
        <f>IF(AND(C$151&gt;='HIPOTESIS '!$E96,C$151&lt;='HIPOTESIS '!$F96),'HIPOTESIS '!$M96*'HIPOTESIS '!$D96/12,0)</f>
        <v>0</v>
      </c>
      <c r="D194" s="497">
        <f>IF(AND(D$151&gt;='HIPOTESIS '!$E96,D$151&lt;='HIPOTESIS '!$F96),'HIPOTESIS '!$M96*'HIPOTESIS '!$D96/12,0)</f>
        <v>0</v>
      </c>
      <c r="E194" s="497">
        <f>IF(AND(E$151&gt;='HIPOTESIS '!$E96,E$151&lt;='HIPOTESIS '!$F96),'HIPOTESIS '!$M96*'HIPOTESIS '!$D96/12,0)</f>
        <v>0</v>
      </c>
      <c r="F194" s="497">
        <f>IF(AND(F$151&gt;='HIPOTESIS '!$E96,F$151&lt;='HIPOTESIS '!$F96),'HIPOTESIS '!$M96*'HIPOTESIS '!$D96/12,0)</f>
        <v>0</v>
      </c>
      <c r="G194" s="497">
        <f>IF(AND(G$151&gt;='HIPOTESIS '!$E96,G$151&lt;='HIPOTESIS '!$F96),'HIPOTESIS '!$M96*'HIPOTESIS '!$D96/12,0)</f>
        <v>0</v>
      </c>
      <c r="H194" s="497">
        <f>IF(AND(H$151&gt;='HIPOTESIS '!$E96,H$151&lt;='HIPOTESIS '!$F96),'HIPOTESIS '!$M96*'HIPOTESIS '!$D96/12,0)</f>
        <v>0</v>
      </c>
      <c r="I194" s="497">
        <f>IF(AND(I$151&gt;='HIPOTESIS '!$E96,I$151&lt;='HIPOTESIS '!$F96),'HIPOTESIS '!$M96*'HIPOTESIS '!$D96/12,0)</f>
        <v>0</v>
      </c>
      <c r="J194" s="497">
        <f>IF(AND(J$151&gt;='HIPOTESIS '!$E96,J$151&lt;='HIPOTESIS '!$F96),'HIPOTESIS '!$M96*'HIPOTESIS '!$D96/12,0)</f>
        <v>0</v>
      </c>
      <c r="K194" s="497">
        <f>IF(AND(K$151&gt;='HIPOTESIS '!$E96,K$151&lt;='HIPOTESIS '!$F96),'HIPOTESIS '!$M96*'HIPOTESIS '!$D96/12,0)</f>
        <v>0</v>
      </c>
      <c r="L194" s="497">
        <f>IF(AND(L$151&gt;='HIPOTESIS '!$E96,L$151&lt;='HIPOTESIS '!$F96),'HIPOTESIS '!$M96*'HIPOTESIS '!$D96/12,0)</f>
        <v>0</v>
      </c>
      <c r="M194" s="497">
        <f>IF(AND(M$151&gt;='HIPOTESIS '!$E96,M$151&lt;='HIPOTESIS '!$F96),'HIPOTESIS '!$M96*'HIPOTESIS '!$D96/12,0)</f>
        <v>0</v>
      </c>
      <c r="N194" s="497">
        <f>IF(AND(N$151&gt;='HIPOTESIS '!$E96,N$151&lt;='HIPOTESIS '!$F96),'HIPOTESIS '!$M96*'HIPOTESIS '!$D96/12,0)</f>
        <v>0</v>
      </c>
      <c r="O194" s="723">
        <f>IF(AND(O$151&gt;='HIPOTESIS '!$E96,O$151&lt;='HIPOTESIS '!$F96),'HIPOTESIS '!$M96*'HIPOTESIS '!$D96/12,0)</f>
        <v>0</v>
      </c>
      <c r="P194" s="497">
        <f>IF(AND(P$151&gt;='HIPOTESIS '!$E96,P$151&lt;='HIPOTESIS '!$F96),'HIPOTESIS '!$M96*'HIPOTESIS '!$D96*(1+'HIPOTESIS '!$N$90)/12,0)</f>
        <v>0</v>
      </c>
      <c r="Q194" s="719">
        <f>IF(AND(Q$151&gt;='HIPOTESIS '!$E96,Q$151&lt;='HIPOTESIS '!$F96),'HIPOTESIS '!$M96*'HIPOTESIS '!$D96*(1+'HIPOTESIS '!$N$90)/12,0)</f>
        <v>0</v>
      </c>
      <c r="R194" s="719">
        <f>IF(AND(R$151&gt;='HIPOTESIS '!$E96,R$151&lt;='HIPOTESIS '!$F96),'HIPOTESIS '!$M96*'HIPOTESIS '!$D96*(1+'HIPOTESIS '!$N$90)/12,0)</f>
        <v>0</v>
      </c>
      <c r="S194" s="719">
        <f>IF(AND(S$151&gt;='HIPOTESIS '!$E96,S$151&lt;='HIPOTESIS '!$F96),'HIPOTESIS '!$M96*'HIPOTESIS '!$D96*(1+'HIPOTESIS '!$N$90)/12,0)</f>
        <v>0</v>
      </c>
      <c r="T194" s="719">
        <f>IF(AND(T$151&gt;='HIPOTESIS '!$E96,T$151&lt;='HIPOTESIS '!$F96),'HIPOTESIS '!$M96*'HIPOTESIS '!$D96*(1+'HIPOTESIS '!$N$90)/12,0)</f>
        <v>0</v>
      </c>
      <c r="U194" s="719">
        <f>IF(AND(U$151&gt;='HIPOTESIS '!$E96,U$151&lt;='HIPOTESIS '!$F96),'HIPOTESIS '!$M96*'HIPOTESIS '!$D96*(1+'HIPOTESIS '!$N$90)/12,0)</f>
        <v>0</v>
      </c>
      <c r="V194" s="719">
        <f>IF(AND(V$151&gt;='HIPOTESIS '!$E96,V$151&lt;='HIPOTESIS '!$F96),'HIPOTESIS '!$M96*'HIPOTESIS '!$D96*(1+'HIPOTESIS '!$N$90)/12,0)</f>
        <v>0</v>
      </c>
      <c r="W194" s="719">
        <f>IF(AND(W$151&gt;='HIPOTESIS '!$E96,W$151&lt;='HIPOTESIS '!$F96),'HIPOTESIS '!$M96*'HIPOTESIS '!$D96*(1+'HIPOTESIS '!$N$90)/12,0)</f>
        <v>0</v>
      </c>
      <c r="X194" s="719">
        <f>IF(AND(X$151&gt;='HIPOTESIS '!$E96,X$151&lt;='HIPOTESIS '!$F96),'HIPOTESIS '!$M96*'HIPOTESIS '!$D96*(1+'HIPOTESIS '!$N$90)/12,0)</f>
        <v>0</v>
      </c>
      <c r="Y194" s="719">
        <f>IF(AND(Y$151&gt;='HIPOTESIS '!$E96,Y$151&lt;='HIPOTESIS '!$F96),'HIPOTESIS '!$M96*'HIPOTESIS '!$D96*(1+'HIPOTESIS '!$N$90)/12,0)</f>
        <v>0</v>
      </c>
      <c r="Z194" s="719">
        <f>IF(AND(Z$151&gt;='HIPOTESIS '!$E96,Z$151&lt;='HIPOTESIS '!$F96),'HIPOTESIS '!$M96*'HIPOTESIS '!$D96*(1+'HIPOTESIS '!$N$90)/12,0)</f>
        <v>0</v>
      </c>
      <c r="AA194" s="719">
        <f>IF(AND(AA$151&gt;='HIPOTESIS '!$E96,AA$151&lt;='HIPOTESIS '!$F96),'HIPOTESIS '!$M96*'HIPOTESIS '!$D96*(1+'HIPOTESIS '!$N$90)/12,0)</f>
        <v>0</v>
      </c>
      <c r="AB194" s="719">
        <f>IF(AND(AB$151&gt;='HIPOTESIS '!$E96,AB$151&lt;='HIPOTESIS '!$F96),'HIPOTESIS '!$M96*'HIPOTESIS '!$D96*(1+'HIPOTESIS '!$N$90)*(1+'HIPOTESIS '!$N$95)/12,0)</f>
        <v>0</v>
      </c>
      <c r="AC194" s="719">
        <f>IF(AND(AC$151&gt;='HIPOTESIS '!$E96,AC$151&lt;='HIPOTESIS '!$F96),'HIPOTESIS '!$M96*'HIPOTESIS '!$D96*(1+'HIPOTESIS '!$N$90)*(1+'HIPOTESIS '!$N$95)/12,0)</f>
        <v>0</v>
      </c>
      <c r="AD194" s="719">
        <f>IF(AND(AD$151&gt;='HIPOTESIS '!$E96,AD$151&lt;='HIPOTESIS '!$F96),'HIPOTESIS '!$M96*'HIPOTESIS '!$D96*(1+'HIPOTESIS '!$N$90)*(1+'HIPOTESIS '!$N$95)/12,0)</f>
        <v>0</v>
      </c>
      <c r="AE194" s="719">
        <f>IF(AND(AE$151&gt;='HIPOTESIS '!$E96,AE$151&lt;='HIPOTESIS '!$F96),'HIPOTESIS '!$M96*'HIPOTESIS '!$D96*(1+'HIPOTESIS '!$N$90)*(1+'HIPOTESIS '!$N$95)/12,0)</f>
        <v>0</v>
      </c>
      <c r="AF194" s="719">
        <f>IF(AND(AF$151&gt;='HIPOTESIS '!$E96,AF$151&lt;='HIPOTESIS '!$F96),'HIPOTESIS '!$M96*'HIPOTESIS '!$D96*(1+'HIPOTESIS '!$N$90)*(1+'HIPOTESIS '!$N$95)/12,0)</f>
        <v>0</v>
      </c>
      <c r="AG194" s="719">
        <f>IF(AND(AG$151&gt;='HIPOTESIS '!$E96,AG$151&lt;='HIPOTESIS '!$F96),'HIPOTESIS '!$M96*'HIPOTESIS '!$D96*(1+'HIPOTESIS '!$N$90)*(1+'HIPOTESIS '!$N$95)/12,0)</f>
        <v>0</v>
      </c>
      <c r="AH194" s="719">
        <f>IF(AND(AH$151&gt;='HIPOTESIS '!$E96,AH$151&lt;='HIPOTESIS '!$F96),'HIPOTESIS '!$M96*'HIPOTESIS '!$D96*(1+'HIPOTESIS '!$N$90)*(1+'HIPOTESIS '!$N$95)/12,0)</f>
        <v>0</v>
      </c>
      <c r="AI194" s="719">
        <f>IF(AND(AI$151&gt;='HIPOTESIS '!$E96,AI$151&lt;='HIPOTESIS '!$F96),'HIPOTESIS '!$M96*'HIPOTESIS '!$D96*(1+'HIPOTESIS '!$N$90)*(1+'HIPOTESIS '!$N$95)/12,0)</f>
        <v>0</v>
      </c>
      <c r="AJ194" s="719">
        <f>IF(AND(AJ$151&gt;='HIPOTESIS '!$E96,AJ$151&lt;='HIPOTESIS '!$F96),'HIPOTESIS '!$M96*'HIPOTESIS '!$D96*(1+'HIPOTESIS '!$N$90)*(1+'HIPOTESIS '!$N$95)/12,0)</f>
        <v>0</v>
      </c>
      <c r="AK194" s="719">
        <f>IF(AND(AK$151&gt;='HIPOTESIS '!$E96,AK$151&lt;='HIPOTESIS '!$F96),'HIPOTESIS '!$M96*'HIPOTESIS '!$D96*(1+'HIPOTESIS '!$N$90)*(1+'HIPOTESIS '!$N$95)/12,0)</f>
        <v>0</v>
      </c>
      <c r="AL194" s="719">
        <f>IF(AND(AL$151&gt;='HIPOTESIS '!$E96,AL$151&lt;='HIPOTESIS '!$F96),'HIPOTESIS '!$M96*'HIPOTESIS '!$D96*(1+'HIPOTESIS '!$N$90)*(1+'HIPOTESIS '!$N$95)/12,0)</f>
        <v>0</v>
      </c>
      <c r="AM194" s="719">
        <f>IF(AND(AM$151&gt;='HIPOTESIS '!$E96,AM$151&lt;='HIPOTESIS '!$F96),'HIPOTESIS '!$M96*'HIPOTESIS '!$D96*(1+'HIPOTESIS '!$N$90)*(1+'HIPOTESIS '!$N$95)/12,0)</f>
        <v>0</v>
      </c>
      <c r="AN194" s="719">
        <f>IF(AND(AN$151&gt;='HIPOTESIS '!$E96,AN$151&lt;='HIPOTESIS '!$F96),'HIPOTESIS '!$M96*'HIPOTESIS '!$D96*(1+'HIPOTESIS '!$N$90)*(1+'HIPOTESIS '!$N$95)*(1+'HIPOTESIS '!$N$100)/12,0)</f>
        <v>0</v>
      </c>
      <c r="AO194" s="719">
        <f>IF(AND(AO$151&gt;='HIPOTESIS '!$E96,AO$151&lt;='HIPOTESIS '!$F96),'HIPOTESIS '!$M96*'HIPOTESIS '!$D96*(1+'HIPOTESIS '!$N$90)*(1+'HIPOTESIS '!$N$95)*(1+'HIPOTESIS '!$N$100)/12,0)</f>
        <v>0</v>
      </c>
      <c r="AP194" s="719">
        <f>IF(AND(AP$151&gt;='HIPOTESIS '!$E96,AP$151&lt;='HIPOTESIS '!$F96),'HIPOTESIS '!$M96*'HIPOTESIS '!$D96*(1+'HIPOTESIS '!$N$90)*(1+'HIPOTESIS '!$N$95)*(1+'HIPOTESIS '!$N$100)/12,0)</f>
        <v>0</v>
      </c>
      <c r="AQ194" s="719">
        <f>IF(AND(AQ$151&gt;='HIPOTESIS '!$E96,AQ$151&lt;='HIPOTESIS '!$F96),'HIPOTESIS '!$M96*'HIPOTESIS '!$D96*(1+'HIPOTESIS '!$N$90)*(1+'HIPOTESIS '!$N$95)*(1+'HIPOTESIS '!$N$100)/12,0)</f>
        <v>0</v>
      </c>
      <c r="AR194" s="719">
        <f>IF(AND(AR$151&gt;='HIPOTESIS '!$E96,AR$151&lt;='HIPOTESIS '!$F96),'HIPOTESIS '!$M96*'HIPOTESIS '!$D96*(1+'HIPOTESIS '!$N$90)*(1+'HIPOTESIS '!$N$95)*(1+'HIPOTESIS '!$N$100)/12,0)</f>
        <v>0</v>
      </c>
      <c r="AS194" s="719">
        <f>IF(AND(AS$151&gt;='HIPOTESIS '!$E96,AS$151&lt;='HIPOTESIS '!$F96),'HIPOTESIS '!$M96*'HIPOTESIS '!$D96*(1+'HIPOTESIS '!$N$90)*(1+'HIPOTESIS '!$N$95)*(1+'HIPOTESIS '!$N$100)/12,0)</f>
        <v>0</v>
      </c>
      <c r="AT194" s="719">
        <f>IF(AND(AT$151&gt;='HIPOTESIS '!$E96,AT$151&lt;='HIPOTESIS '!$F96),'HIPOTESIS '!$M96*'HIPOTESIS '!$D96*(1+'HIPOTESIS '!$N$90)*(1+'HIPOTESIS '!$N$95)*(1+'HIPOTESIS '!$N$100)/12,0)</f>
        <v>0</v>
      </c>
      <c r="AU194" s="719">
        <f>IF(AND(AU$151&gt;='HIPOTESIS '!$E96,AU$151&lt;='HIPOTESIS '!$F96),'HIPOTESIS '!$M96*'HIPOTESIS '!$D96*(1+'HIPOTESIS '!$N$90)*(1+'HIPOTESIS '!$N$95)*(1+'HIPOTESIS '!$N$100)/12,0)</f>
        <v>0</v>
      </c>
      <c r="AV194" s="719">
        <f>IF(AND(AV$151&gt;='HIPOTESIS '!$E96,AV$151&lt;='HIPOTESIS '!$F96),'HIPOTESIS '!$M96*'HIPOTESIS '!$D96*(1+'HIPOTESIS '!$N$90)*(1+'HIPOTESIS '!$N$95)*(1+'HIPOTESIS '!$N$100)/12,0)</f>
        <v>0</v>
      </c>
      <c r="AW194" s="719">
        <f>IF(AND(AW$151&gt;='HIPOTESIS '!$E96,AW$151&lt;='HIPOTESIS '!$F96),'HIPOTESIS '!$M96*'HIPOTESIS '!$D96*(1+'HIPOTESIS '!$N$90)*(1+'HIPOTESIS '!$N$95)*(1+'HIPOTESIS '!$N$100)/12,0)</f>
        <v>0</v>
      </c>
      <c r="AX194" s="719">
        <f>IF(AND(AX$151&gt;='HIPOTESIS '!$E96,AX$151&lt;='HIPOTESIS '!$F96),'HIPOTESIS '!$M96*'HIPOTESIS '!$D96*(1+'HIPOTESIS '!$N$90)*(1+'HIPOTESIS '!$N$95)*(1+'HIPOTESIS '!$N$100)/12,0)</f>
        <v>0</v>
      </c>
      <c r="AY194" s="719">
        <f>IF(AND(AY$151&gt;='HIPOTESIS '!$E96,AY$151&lt;='HIPOTESIS '!$F96),'HIPOTESIS '!$M96*'HIPOTESIS '!$D96*(1+'HIPOTESIS '!$N$90)*(1+'HIPOTESIS '!$N$95)*(1+'HIPOTESIS '!$N$100)/12,0)</f>
        <v>0</v>
      </c>
      <c r="AZ194" s="719">
        <f>IF(AND(AZ$151&gt;='HIPOTESIS '!$E96,AZ$151&lt;='HIPOTESIS '!$F96),'HIPOTESIS '!$M96*'HIPOTESIS '!$D96*(1+'HIPOTESIS '!$N$90)*(1+'HIPOTESIS '!$N$95)*(1+'HIPOTESIS '!$N$100)^2/12,0)</f>
        <v>0</v>
      </c>
      <c r="BA194" s="719">
        <f>IF(AND(BA$151&gt;='HIPOTESIS '!$E96,BA$151&lt;='HIPOTESIS '!$F96),'HIPOTESIS '!$M96*'HIPOTESIS '!$D96*(1+'HIPOTESIS '!$N$90)*(1+'HIPOTESIS '!$N$95)*(1+'HIPOTESIS '!$N$100)^2/12,0)</f>
        <v>0</v>
      </c>
      <c r="BB194" s="719">
        <f>IF(AND(BB$151&gt;='HIPOTESIS '!$E96,BB$151&lt;='HIPOTESIS '!$F96),'HIPOTESIS '!$M96*'HIPOTESIS '!$D96*(1+'HIPOTESIS '!$N$90)*(1+'HIPOTESIS '!$N$95)*(1+'HIPOTESIS '!$N$100)^2/12,0)</f>
        <v>0</v>
      </c>
      <c r="BC194" s="719">
        <f>IF(AND(BC$151&gt;='HIPOTESIS '!$E96,BC$151&lt;='HIPOTESIS '!$F96),'HIPOTESIS '!$M96*'HIPOTESIS '!$D96*(1+'HIPOTESIS '!$N$90)*(1+'HIPOTESIS '!$N$95)*(1+'HIPOTESIS '!$N$100)^2/12,0)</f>
        <v>0</v>
      </c>
      <c r="BD194" s="719">
        <f>IF(AND(BD$151&gt;='HIPOTESIS '!$E96,BD$151&lt;='HIPOTESIS '!$F96),'HIPOTESIS '!$M96*'HIPOTESIS '!$D96*(1+'HIPOTESIS '!$N$90)*(1+'HIPOTESIS '!$N$95)*(1+'HIPOTESIS '!$N$100)^2/12,0)</f>
        <v>0</v>
      </c>
      <c r="BE194" s="719">
        <f>IF(AND(BE$151&gt;='HIPOTESIS '!$E96,BE$151&lt;='HIPOTESIS '!$F96),'HIPOTESIS '!$M96*'HIPOTESIS '!$D96*(1+'HIPOTESIS '!$N$90)*(1+'HIPOTESIS '!$N$95)*(1+'HIPOTESIS '!$N$100)^2/12,0)</f>
        <v>0</v>
      </c>
      <c r="BF194" s="719">
        <f>IF(AND(BF$151&gt;='HIPOTESIS '!$E96,BF$151&lt;='HIPOTESIS '!$F96),'HIPOTESIS '!$M96*'HIPOTESIS '!$D96*(1+'HIPOTESIS '!$N$90)*(1+'HIPOTESIS '!$N$95)*(1+'HIPOTESIS '!$N$100)^2/12,0)</f>
        <v>0</v>
      </c>
      <c r="BG194" s="719">
        <f>IF(AND(BG$151&gt;='HIPOTESIS '!$E96,BG$151&lt;='HIPOTESIS '!$F96),'HIPOTESIS '!$M96*'HIPOTESIS '!$D96*(1+'HIPOTESIS '!$N$90)*(1+'HIPOTESIS '!$N$95)*(1+'HIPOTESIS '!$N$100)^2/12,0)</f>
        <v>0</v>
      </c>
      <c r="BH194" s="719">
        <f>IF(AND(BH$151&gt;='HIPOTESIS '!$E96,BH$151&lt;='HIPOTESIS '!$F96),'HIPOTESIS '!$M96*'HIPOTESIS '!$D96*(1+'HIPOTESIS '!$N$90)*(1+'HIPOTESIS '!$N$95)*(1+'HIPOTESIS '!$N$100)^2/12,0)</f>
        <v>0</v>
      </c>
      <c r="BI194" s="719">
        <f>IF(AND(BI$151&gt;='HIPOTESIS '!$E96,BI$151&lt;='HIPOTESIS '!$F96),'HIPOTESIS '!$M96*'HIPOTESIS '!$D96*(1+'HIPOTESIS '!$N$90)*(1+'HIPOTESIS '!$N$95)*(1+'HIPOTESIS '!$N$100)^2/12,0)</f>
        <v>0</v>
      </c>
      <c r="BJ194" s="719">
        <f>IF(AND(BJ$151&gt;='HIPOTESIS '!$E96,BJ$151&lt;='HIPOTESIS '!$F96),'HIPOTESIS '!$M96*'HIPOTESIS '!$D96*(1+'HIPOTESIS '!$N$90)*(1+'HIPOTESIS '!$N$95)*(1+'HIPOTESIS '!$N$100)^2/12,0)</f>
        <v>0</v>
      </c>
      <c r="BK194" s="719">
        <f>IF(AND(BK$151&gt;='HIPOTESIS '!$E96,BK$151&lt;='HIPOTESIS '!$F96),'HIPOTESIS '!$M96*'HIPOTESIS '!$D96*(1+'HIPOTESIS '!$N$90)*(1+'HIPOTESIS '!$N$95)*(1+'HIPOTESIS '!$N$100)^2/12,0)</f>
        <v>0</v>
      </c>
      <c r="BL194" s="138"/>
      <c r="BM194" s="138"/>
      <c r="BN194" s="138"/>
      <c r="BO194" s="138"/>
      <c r="BP194" s="138"/>
      <c r="BQ194" s="138"/>
      <c r="BR194" s="138"/>
      <c r="BS194" s="138"/>
      <c r="BT194" s="138"/>
      <c r="BU194" s="138"/>
      <c r="BV194" s="138"/>
      <c r="BW194" s="138"/>
      <c r="BX194" s="138"/>
      <c r="BY194" s="138"/>
      <c r="BZ194" s="138"/>
      <c r="CA194" s="138"/>
      <c r="CB194" s="138"/>
      <c r="CC194" s="138"/>
      <c r="CD194" s="138"/>
      <c r="CE194" s="138"/>
      <c r="CF194" s="138"/>
      <c r="CG194" s="138"/>
      <c r="CH194" s="138"/>
      <c r="CI194" s="138"/>
      <c r="CJ194" s="138"/>
      <c r="CK194" s="138"/>
      <c r="CL194" s="138"/>
      <c r="CM194" s="138"/>
      <c r="CN194" s="138"/>
      <c r="CO194" s="138"/>
      <c r="CP194" s="138"/>
      <c r="CQ194" s="138"/>
      <c r="CR194" s="138"/>
      <c r="CS194" s="138"/>
    </row>
    <row r="195" spans="1:97" s="2" customFormat="1" ht="17.100000000000001" customHeight="1" x14ac:dyDescent="0.25">
      <c r="A195" s="138"/>
      <c r="B195" s="536" t="s">
        <v>410</v>
      </c>
      <c r="C195" s="722">
        <f>IF(AND(C$151&gt;='HIPOTESIS '!$E97,C$151&lt;='HIPOTESIS '!$F97),'HIPOTESIS '!$M97*'HIPOTESIS '!$D97/12,0)</f>
        <v>0</v>
      </c>
      <c r="D195" s="497">
        <f>IF(AND(D$151&gt;='HIPOTESIS '!$E97,D$151&lt;='HIPOTESIS '!$F97),'HIPOTESIS '!$M97*'HIPOTESIS '!$D97/12,0)</f>
        <v>0</v>
      </c>
      <c r="E195" s="497">
        <f>IF(AND(E$151&gt;='HIPOTESIS '!$E97,E$151&lt;='HIPOTESIS '!$F97),'HIPOTESIS '!$M97*'HIPOTESIS '!$D97/12,0)</f>
        <v>0</v>
      </c>
      <c r="F195" s="497">
        <f>IF(AND(F$151&gt;='HIPOTESIS '!$E97,F$151&lt;='HIPOTESIS '!$F97),'HIPOTESIS '!$M97*'HIPOTESIS '!$D97/12,0)</f>
        <v>0</v>
      </c>
      <c r="G195" s="497">
        <f>IF(AND(G$151&gt;='HIPOTESIS '!$E97,G$151&lt;='HIPOTESIS '!$F97),'HIPOTESIS '!$M97*'HIPOTESIS '!$D97/12,0)</f>
        <v>0</v>
      </c>
      <c r="H195" s="497">
        <f>IF(AND(H$151&gt;='HIPOTESIS '!$E97,H$151&lt;='HIPOTESIS '!$F97),'HIPOTESIS '!$M97*'HIPOTESIS '!$D97/12,0)</f>
        <v>0</v>
      </c>
      <c r="I195" s="497">
        <f>IF(AND(I$151&gt;='HIPOTESIS '!$E97,I$151&lt;='HIPOTESIS '!$F97),'HIPOTESIS '!$M97*'HIPOTESIS '!$D97/12,0)</f>
        <v>0</v>
      </c>
      <c r="J195" s="497">
        <f>IF(AND(J$151&gt;='HIPOTESIS '!$E97,J$151&lt;='HIPOTESIS '!$F97),'HIPOTESIS '!$M97*'HIPOTESIS '!$D97/12,0)</f>
        <v>0</v>
      </c>
      <c r="K195" s="497">
        <f>IF(AND(K$151&gt;='HIPOTESIS '!$E97,K$151&lt;='HIPOTESIS '!$F97),'HIPOTESIS '!$M97*'HIPOTESIS '!$D97/12,0)</f>
        <v>0</v>
      </c>
      <c r="L195" s="497">
        <f>IF(AND(L$151&gt;='HIPOTESIS '!$E97,L$151&lt;='HIPOTESIS '!$F97),'HIPOTESIS '!$M97*'HIPOTESIS '!$D97/12,0)</f>
        <v>0</v>
      </c>
      <c r="M195" s="497">
        <f>IF(AND(M$151&gt;='HIPOTESIS '!$E97,M$151&lt;='HIPOTESIS '!$F97),'HIPOTESIS '!$M97*'HIPOTESIS '!$D97/12,0)</f>
        <v>0</v>
      </c>
      <c r="N195" s="497">
        <f>IF(AND(N$151&gt;='HIPOTESIS '!$E97,N$151&lt;='HIPOTESIS '!$F97),'HIPOTESIS '!$M97*'HIPOTESIS '!$D97/12,0)</f>
        <v>0</v>
      </c>
      <c r="O195" s="723">
        <f>IF(AND(O$151&gt;='HIPOTESIS '!$E97,O$151&lt;='HIPOTESIS '!$F97),'HIPOTESIS '!$M97*'HIPOTESIS '!$D97/12,0)</f>
        <v>0</v>
      </c>
      <c r="P195" s="497">
        <f>IF(AND(P$151&gt;='HIPOTESIS '!$E97,P$151&lt;='HIPOTESIS '!$F97),'HIPOTESIS '!$M97*'HIPOTESIS '!$D97*(1+'HIPOTESIS '!$N$90)/12,0)</f>
        <v>0</v>
      </c>
      <c r="Q195" s="719">
        <f>IF(AND(Q$151&gt;='HIPOTESIS '!$E97,Q$151&lt;='HIPOTESIS '!$F97),'HIPOTESIS '!$M97*'HIPOTESIS '!$D97*(1+'HIPOTESIS '!$N$90)/12,0)</f>
        <v>0</v>
      </c>
      <c r="R195" s="719">
        <f>IF(AND(R$151&gt;='HIPOTESIS '!$E97,R$151&lt;='HIPOTESIS '!$F97),'HIPOTESIS '!$M97*'HIPOTESIS '!$D97*(1+'HIPOTESIS '!$N$90)/12,0)</f>
        <v>0</v>
      </c>
      <c r="S195" s="719">
        <f>IF(AND(S$151&gt;='HIPOTESIS '!$E97,S$151&lt;='HIPOTESIS '!$F97),'HIPOTESIS '!$M97*'HIPOTESIS '!$D97*(1+'HIPOTESIS '!$N$90)/12,0)</f>
        <v>0</v>
      </c>
      <c r="T195" s="719">
        <f>IF(AND(T$151&gt;='HIPOTESIS '!$E97,T$151&lt;='HIPOTESIS '!$F97),'HIPOTESIS '!$M97*'HIPOTESIS '!$D97*(1+'HIPOTESIS '!$N$90)/12,0)</f>
        <v>0</v>
      </c>
      <c r="U195" s="719">
        <f>IF(AND(U$151&gt;='HIPOTESIS '!$E97,U$151&lt;='HIPOTESIS '!$F97),'HIPOTESIS '!$M97*'HIPOTESIS '!$D97*(1+'HIPOTESIS '!$N$90)/12,0)</f>
        <v>0</v>
      </c>
      <c r="V195" s="719">
        <f>IF(AND(V$151&gt;='HIPOTESIS '!$E97,V$151&lt;='HIPOTESIS '!$F97),'HIPOTESIS '!$M97*'HIPOTESIS '!$D97*(1+'HIPOTESIS '!$N$90)/12,0)</f>
        <v>0</v>
      </c>
      <c r="W195" s="719">
        <f>IF(AND(W$151&gt;='HIPOTESIS '!$E97,W$151&lt;='HIPOTESIS '!$F97),'HIPOTESIS '!$M97*'HIPOTESIS '!$D97*(1+'HIPOTESIS '!$N$90)/12,0)</f>
        <v>0</v>
      </c>
      <c r="X195" s="719">
        <f>IF(AND(X$151&gt;='HIPOTESIS '!$E97,X$151&lt;='HIPOTESIS '!$F97),'HIPOTESIS '!$M97*'HIPOTESIS '!$D97*(1+'HIPOTESIS '!$N$90)/12,0)</f>
        <v>0</v>
      </c>
      <c r="Y195" s="719">
        <f>IF(AND(Y$151&gt;='HIPOTESIS '!$E97,Y$151&lt;='HIPOTESIS '!$F97),'HIPOTESIS '!$M97*'HIPOTESIS '!$D97*(1+'HIPOTESIS '!$N$90)/12,0)</f>
        <v>0</v>
      </c>
      <c r="Z195" s="719">
        <f>IF(AND(Z$151&gt;='HIPOTESIS '!$E97,Z$151&lt;='HIPOTESIS '!$F97),'HIPOTESIS '!$M97*'HIPOTESIS '!$D97*(1+'HIPOTESIS '!$N$90)/12,0)</f>
        <v>0</v>
      </c>
      <c r="AA195" s="719">
        <f>IF(AND(AA$151&gt;='HIPOTESIS '!$E97,AA$151&lt;='HIPOTESIS '!$F97),'HIPOTESIS '!$M97*'HIPOTESIS '!$D97*(1+'HIPOTESIS '!$N$90)/12,0)</f>
        <v>0</v>
      </c>
      <c r="AB195" s="719">
        <f>IF(AND(AB$151&gt;='HIPOTESIS '!$E97,AB$151&lt;='HIPOTESIS '!$F97),'HIPOTESIS '!$M97*'HIPOTESIS '!$D97*(1+'HIPOTESIS '!$N$90)*(1+'HIPOTESIS '!$N$95)/12,0)</f>
        <v>0</v>
      </c>
      <c r="AC195" s="719">
        <f>IF(AND(AC$151&gt;='HIPOTESIS '!$E97,AC$151&lt;='HIPOTESIS '!$F97),'HIPOTESIS '!$M97*'HIPOTESIS '!$D97*(1+'HIPOTESIS '!$N$90)*(1+'HIPOTESIS '!$N$95)/12,0)</f>
        <v>0</v>
      </c>
      <c r="AD195" s="719">
        <f>IF(AND(AD$151&gt;='HIPOTESIS '!$E97,AD$151&lt;='HIPOTESIS '!$F97),'HIPOTESIS '!$M97*'HIPOTESIS '!$D97*(1+'HIPOTESIS '!$N$90)*(1+'HIPOTESIS '!$N$95)/12,0)</f>
        <v>0</v>
      </c>
      <c r="AE195" s="719">
        <f>IF(AND(AE$151&gt;='HIPOTESIS '!$E97,AE$151&lt;='HIPOTESIS '!$F97),'HIPOTESIS '!$M97*'HIPOTESIS '!$D97*(1+'HIPOTESIS '!$N$90)*(1+'HIPOTESIS '!$N$95)/12,0)</f>
        <v>0</v>
      </c>
      <c r="AF195" s="719">
        <f>IF(AND(AF$151&gt;='HIPOTESIS '!$E97,AF$151&lt;='HIPOTESIS '!$F97),'HIPOTESIS '!$M97*'HIPOTESIS '!$D97*(1+'HIPOTESIS '!$N$90)*(1+'HIPOTESIS '!$N$95)/12,0)</f>
        <v>0</v>
      </c>
      <c r="AG195" s="719">
        <f>IF(AND(AG$151&gt;='HIPOTESIS '!$E97,AG$151&lt;='HIPOTESIS '!$F97),'HIPOTESIS '!$M97*'HIPOTESIS '!$D97*(1+'HIPOTESIS '!$N$90)*(1+'HIPOTESIS '!$N$95)/12,0)</f>
        <v>0</v>
      </c>
      <c r="AH195" s="719">
        <f>IF(AND(AH$151&gt;='HIPOTESIS '!$E97,AH$151&lt;='HIPOTESIS '!$F97),'HIPOTESIS '!$M97*'HIPOTESIS '!$D97*(1+'HIPOTESIS '!$N$90)*(1+'HIPOTESIS '!$N$95)/12,0)</f>
        <v>0</v>
      </c>
      <c r="AI195" s="719">
        <f>IF(AND(AI$151&gt;='HIPOTESIS '!$E97,AI$151&lt;='HIPOTESIS '!$F97),'HIPOTESIS '!$M97*'HIPOTESIS '!$D97*(1+'HIPOTESIS '!$N$90)*(1+'HIPOTESIS '!$N$95)/12,0)</f>
        <v>0</v>
      </c>
      <c r="AJ195" s="719">
        <f>IF(AND(AJ$151&gt;='HIPOTESIS '!$E97,AJ$151&lt;='HIPOTESIS '!$F97),'HIPOTESIS '!$M97*'HIPOTESIS '!$D97*(1+'HIPOTESIS '!$N$90)*(1+'HIPOTESIS '!$N$95)/12,0)</f>
        <v>0</v>
      </c>
      <c r="AK195" s="719">
        <f>IF(AND(AK$151&gt;='HIPOTESIS '!$E97,AK$151&lt;='HIPOTESIS '!$F97),'HIPOTESIS '!$M97*'HIPOTESIS '!$D97*(1+'HIPOTESIS '!$N$90)*(1+'HIPOTESIS '!$N$95)/12,0)</f>
        <v>0</v>
      </c>
      <c r="AL195" s="719">
        <f>IF(AND(AL$151&gt;='HIPOTESIS '!$E97,AL$151&lt;='HIPOTESIS '!$F97),'HIPOTESIS '!$M97*'HIPOTESIS '!$D97*(1+'HIPOTESIS '!$N$90)*(1+'HIPOTESIS '!$N$95)/12,0)</f>
        <v>0</v>
      </c>
      <c r="AM195" s="719">
        <f>IF(AND(AM$151&gt;='HIPOTESIS '!$E97,AM$151&lt;='HIPOTESIS '!$F97),'HIPOTESIS '!$M97*'HIPOTESIS '!$D97*(1+'HIPOTESIS '!$N$90)*(1+'HIPOTESIS '!$N$95)/12,0)</f>
        <v>0</v>
      </c>
      <c r="AN195" s="719">
        <f>IF(AND(AN$151&gt;='HIPOTESIS '!$E97,AN$151&lt;='HIPOTESIS '!$F97),'HIPOTESIS '!$M97*'HIPOTESIS '!$D97*(1+'HIPOTESIS '!$N$90)*(1+'HIPOTESIS '!$N$95)*(1+'HIPOTESIS '!$N$100)/12,0)</f>
        <v>0</v>
      </c>
      <c r="AO195" s="719">
        <f>IF(AND(AO$151&gt;='HIPOTESIS '!$E97,AO$151&lt;='HIPOTESIS '!$F97),'HIPOTESIS '!$M97*'HIPOTESIS '!$D97*(1+'HIPOTESIS '!$N$90)*(1+'HIPOTESIS '!$N$95)*(1+'HIPOTESIS '!$N$100)/12,0)</f>
        <v>0</v>
      </c>
      <c r="AP195" s="719">
        <f>IF(AND(AP$151&gt;='HIPOTESIS '!$E97,AP$151&lt;='HIPOTESIS '!$F97),'HIPOTESIS '!$M97*'HIPOTESIS '!$D97*(1+'HIPOTESIS '!$N$90)*(1+'HIPOTESIS '!$N$95)*(1+'HIPOTESIS '!$N$100)/12,0)</f>
        <v>0</v>
      </c>
      <c r="AQ195" s="719">
        <f>IF(AND(AQ$151&gt;='HIPOTESIS '!$E97,AQ$151&lt;='HIPOTESIS '!$F97),'HIPOTESIS '!$M97*'HIPOTESIS '!$D97*(1+'HIPOTESIS '!$N$90)*(1+'HIPOTESIS '!$N$95)*(1+'HIPOTESIS '!$N$100)/12,0)</f>
        <v>0</v>
      </c>
      <c r="AR195" s="719">
        <f>IF(AND(AR$151&gt;='HIPOTESIS '!$E97,AR$151&lt;='HIPOTESIS '!$F97),'HIPOTESIS '!$M97*'HIPOTESIS '!$D97*(1+'HIPOTESIS '!$N$90)*(1+'HIPOTESIS '!$N$95)*(1+'HIPOTESIS '!$N$100)/12,0)</f>
        <v>0</v>
      </c>
      <c r="AS195" s="719">
        <f>IF(AND(AS$151&gt;='HIPOTESIS '!$E97,AS$151&lt;='HIPOTESIS '!$F97),'HIPOTESIS '!$M97*'HIPOTESIS '!$D97*(1+'HIPOTESIS '!$N$90)*(1+'HIPOTESIS '!$N$95)*(1+'HIPOTESIS '!$N$100)/12,0)</f>
        <v>0</v>
      </c>
      <c r="AT195" s="719">
        <f>IF(AND(AT$151&gt;='HIPOTESIS '!$E97,AT$151&lt;='HIPOTESIS '!$F97),'HIPOTESIS '!$M97*'HIPOTESIS '!$D97*(1+'HIPOTESIS '!$N$90)*(1+'HIPOTESIS '!$N$95)*(1+'HIPOTESIS '!$N$100)/12,0)</f>
        <v>0</v>
      </c>
      <c r="AU195" s="719">
        <f>IF(AND(AU$151&gt;='HIPOTESIS '!$E97,AU$151&lt;='HIPOTESIS '!$F97),'HIPOTESIS '!$M97*'HIPOTESIS '!$D97*(1+'HIPOTESIS '!$N$90)*(1+'HIPOTESIS '!$N$95)*(1+'HIPOTESIS '!$N$100)/12,0)</f>
        <v>0</v>
      </c>
      <c r="AV195" s="719">
        <f>IF(AND(AV$151&gt;='HIPOTESIS '!$E97,AV$151&lt;='HIPOTESIS '!$F97),'HIPOTESIS '!$M97*'HIPOTESIS '!$D97*(1+'HIPOTESIS '!$N$90)*(1+'HIPOTESIS '!$N$95)*(1+'HIPOTESIS '!$N$100)/12,0)</f>
        <v>0</v>
      </c>
      <c r="AW195" s="719">
        <f>IF(AND(AW$151&gt;='HIPOTESIS '!$E97,AW$151&lt;='HIPOTESIS '!$F97),'HIPOTESIS '!$M97*'HIPOTESIS '!$D97*(1+'HIPOTESIS '!$N$90)*(1+'HIPOTESIS '!$N$95)*(1+'HIPOTESIS '!$N$100)/12,0)</f>
        <v>0</v>
      </c>
      <c r="AX195" s="719">
        <f>IF(AND(AX$151&gt;='HIPOTESIS '!$E97,AX$151&lt;='HIPOTESIS '!$F97),'HIPOTESIS '!$M97*'HIPOTESIS '!$D97*(1+'HIPOTESIS '!$N$90)*(1+'HIPOTESIS '!$N$95)*(1+'HIPOTESIS '!$N$100)/12,0)</f>
        <v>0</v>
      </c>
      <c r="AY195" s="719">
        <f>IF(AND(AY$151&gt;='HIPOTESIS '!$E97,AY$151&lt;='HIPOTESIS '!$F97),'HIPOTESIS '!$M97*'HIPOTESIS '!$D97*(1+'HIPOTESIS '!$N$90)*(1+'HIPOTESIS '!$N$95)*(1+'HIPOTESIS '!$N$100)/12,0)</f>
        <v>0</v>
      </c>
      <c r="AZ195" s="719">
        <f>IF(AND(AZ$151&gt;='HIPOTESIS '!$E97,AZ$151&lt;='HIPOTESIS '!$F97),'HIPOTESIS '!$M97*'HIPOTESIS '!$D97*(1+'HIPOTESIS '!$N$90)*(1+'HIPOTESIS '!$N$95)*(1+'HIPOTESIS '!$N$100)^2/12,0)</f>
        <v>0</v>
      </c>
      <c r="BA195" s="719">
        <f>IF(AND(BA$151&gt;='HIPOTESIS '!$E97,BA$151&lt;='HIPOTESIS '!$F97),'HIPOTESIS '!$M97*'HIPOTESIS '!$D97*(1+'HIPOTESIS '!$N$90)*(1+'HIPOTESIS '!$N$95)*(1+'HIPOTESIS '!$N$100)^2/12,0)</f>
        <v>0</v>
      </c>
      <c r="BB195" s="719">
        <f>IF(AND(BB$151&gt;='HIPOTESIS '!$E97,BB$151&lt;='HIPOTESIS '!$F97),'HIPOTESIS '!$M97*'HIPOTESIS '!$D97*(1+'HIPOTESIS '!$N$90)*(1+'HIPOTESIS '!$N$95)*(1+'HIPOTESIS '!$N$100)^2/12,0)</f>
        <v>0</v>
      </c>
      <c r="BC195" s="719">
        <f>IF(AND(BC$151&gt;='HIPOTESIS '!$E97,BC$151&lt;='HIPOTESIS '!$F97),'HIPOTESIS '!$M97*'HIPOTESIS '!$D97*(1+'HIPOTESIS '!$N$90)*(1+'HIPOTESIS '!$N$95)*(1+'HIPOTESIS '!$N$100)^2/12,0)</f>
        <v>0</v>
      </c>
      <c r="BD195" s="719">
        <f>IF(AND(BD$151&gt;='HIPOTESIS '!$E97,BD$151&lt;='HIPOTESIS '!$F97),'HIPOTESIS '!$M97*'HIPOTESIS '!$D97*(1+'HIPOTESIS '!$N$90)*(1+'HIPOTESIS '!$N$95)*(1+'HIPOTESIS '!$N$100)^2/12,0)</f>
        <v>0</v>
      </c>
      <c r="BE195" s="719">
        <f>IF(AND(BE$151&gt;='HIPOTESIS '!$E97,BE$151&lt;='HIPOTESIS '!$F97),'HIPOTESIS '!$M97*'HIPOTESIS '!$D97*(1+'HIPOTESIS '!$N$90)*(1+'HIPOTESIS '!$N$95)*(1+'HIPOTESIS '!$N$100)^2/12,0)</f>
        <v>0</v>
      </c>
      <c r="BF195" s="719">
        <f>IF(AND(BF$151&gt;='HIPOTESIS '!$E97,BF$151&lt;='HIPOTESIS '!$F97),'HIPOTESIS '!$M97*'HIPOTESIS '!$D97*(1+'HIPOTESIS '!$N$90)*(1+'HIPOTESIS '!$N$95)*(1+'HIPOTESIS '!$N$100)^2/12,0)</f>
        <v>0</v>
      </c>
      <c r="BG195" s="719">
        <f>IF(AND(BG$151&gt;='HIPOTESIS '!$E97,BG$151&lt;='HIPOTESIS '!$F97),'HIPOTESIS '!$M97*'HIPOTESIS '!$D97*(1+'HIPOTESIS '!$N$90)*(1+'HIPOTESIS '!$N$95)*(1+'HIPOTESIS '!$N$100)^2/12,0)</f>
        <v>0</v>
      </c>
      <c r="BH195" s="719">
        <f>IF(AND(BH$151&gt;='HIPOTESIS '!$E97,BH$151&lt;='HIPOTESIS '!$F97),'HIPOTESIS '!$M97*'HIPOTESIS '!$D97*(1+'HIPOTESIS '!$N$90)*(1+'HIPOTESIS '!$N$95)*(1+'HIPOTESIS '!$N$100)^2/12,0)</f>
        <v>0</v>
      </c>
      <c r="BI195" s="719">
        <f>IF(AND(BI$151&gt;='HIPOTESIS '!$E97,BI$151&lt;='HIPOTESIS '!$F97),'HIPOTESIS '!$M97*'HIPOTESIS '!$D97*(1+'HIPOTESIS '!$N$90)*(1+'HIPOTESIS '!$N$95)*(1+'HIPOTESIS '!$N$100)^2/12,0)</f>
        <v>0</v>
      </c>
      <c r="BJ195" s="719">
        <f>IF(AND(BJ$151&gt;='HIPOTESIS '!$E97,BJ$151&lt;='HIPOTESIS '!$F97),'HIPOTESIS '!$M97*'HIPOTESIS '!$D97*(1+'HIPOTESIS '!$N$90)*(1+'HIPOTESIS '!$N$95)*(1+'HIPOTESIS '!$N$100)^2/12,0)</f>
        <v>0</v>
      </c>
      <c r="BK195" s="719">
        <f>IF(AND(BK$151&gt;='HIPOTESIS '!$E97,BK$151&lt;='HIPOTESIS '!$F97),'HIPOTESIS '!$M97*'HIPOTESIS '!$D97*(1+'HIPOTESIS '!$N$90)*(1+'HIPOTESIS '!$N$95)*(1+'HIPOTESIS '!$N$100)^2/12,0)</f>
        <v>0</v>
      </c>
      <c r="BL195" s="138"/>
      <c r="BM195" s="138"/>
      <c r="BN195" s="138"/>
      <c r="BO195" s="138"/>
      <c r="BP195" s="138"/>
      <c r="BQ195" s="138"/>
      <c r="BR195" s="138"/>
      <c r="BS195" s="138"/>
      <c r="BT195" s="138"/>
      <c r="BU195" s="138"/>
      <c r="BV195" s="138"/>
      <c r="BW195" s="138"/>
      <c r="BX195" s="138"/>
      <c r="BY195" s="138"/>
      <c r="BZ195" s="138"/>
      <c r="CA195" s="138"/>
      <c r="CB195" s="138"/>
      <c r="CC195" s="138"/>
      <c r="CD195" s="138"/>
      <c r="CE195" s="138"/>
      <c r="CF195" s="138"/>
      <c r="CG195" s="138"/>
      <c r="CH195" s="138"/>
      <c r="CI195" s="138"/>
      <c r="CJ195" s="138"/>
      <c r="CK195" s="138"/>
      <c r="CL195" s="138"/>
      <c r="CM195" s="138"/>
      <c r="CN195" s="138"/>
      <c r="CO195" s="138"/>
      <c r="CP195" s="138"/>
      <c r="CQ195" s="138"/>
      <c r="CR195" s="138"/>
      <c r="CS195" s="138"/>
    </row>
    <row r="196" spans="1:97" s="2" customFormat="1" ht="17.100000000000001" customHeight="1" x14ac:dyDescent="0.25">
      <c r="A196" s="138"/>
      <c r="B196" s="536" t="s">
        <v>411</v>
      </c>
      <c r="C196" s="722">
        <f>IF(AND(C$151&gt;='HIPOTESIS '!$E98,C$151&lt;='HIPOTESIS '!$F98),'HIPOTESIS '!$M98*'HIPOTESIS '!$D98/12,0)</f>
        <v>0</v>
      </c>
      <c r="D196" s="497">
        <f>IF(AND(D$151&gt;='HIPOTESIS '!$E98,D$151&lt;='HIPOTESIS '!$F98),'HIPOTESIS '!$M98*'HIPOTESIS '!$D98/12,0)</f>
        <v>0</v>
      </c>
      <c r="E196" s="497">
        <f>IF(AND(E$151&gt;='HIPOTESIS '!$E98,E$151&lt;='HIPOTESIS '!$F98),'HIPOTESIS '!$M98*'HIPOTESIS '!$D98/12,0)</f>
        <v>0</v>
      </c>
      <c r="F196" s="497">
        <f>IF(AND(F$151&gt;='HIPOTESIS '!$E98,F$151&lt;='HIPOTESIS '!$F98),'HIPOTESIS '!$M98*'HIPOTESIS '!$D98/12,0)</f>
        <v>0</v>
      </c>
      <c r="G196" s="497">
        <f>IF(AND(G$151&gt;='HIPOTESIS '!$E98,G$151&lt;='HIPOTESIS '!$F98),'HIPOTESIS '!$M98*'HIPOTESIS '!$D98/12,0)</f>
        <v>0</v>
      </c>
      <c r="H196" s="497">
        <f>IF(AND(H$151&gt;='HIPOTESIS '!$E98,H$151&lt;='HIPOTESIS '!$F98),'HIPOTESIS '!$M98*'HIPOTESIS '!$D98/12,0)</f>
        <v>0</v>
      </c>
      <c r="I196" s="497">
        <f>IF(AND(I$151&gt;='HIPOTESIS '!$E98,I$151&lt;='HIPOTESIS '!$F98),'HIPOTESIS '!$M98*'HIPOTESIS '!$D98/12,0)</f>
        <v>0</v>
      </c>
      <c r="J196" s="497">
        <f>IF(AND(J$151&gt;='HIPOTESIS '!$E98,J$151&lt;='HIPOTESIS '!$F98),'HIPOTESIS '!$M98*'HIPOTESIS '!$D98/12,0)</f>
        <v>0</v>
      </c>
      <c r="K196" s="497">
        <f>IF(AND(K$151&gt;='HIPOTESIS '!$E98,K$151&lt;='HIPOTESIS '!$F98),'HIPOTESIS '!$M98*'HIPOTESIS '!$D98/12,0)</f>
        <v>0</v>
      </c>
      <c r="L196" s="497">
        <f>IF(AND(L$151&gt;='HIPOTESIS '!$E98,L$151&lt;='HIPOTESIS '!$F98),'HIPOTESIS '!$M98*'HIPOTESIS '!$D98/12,0)</f>
        <v>0</v>
      </c>
      <c r="M196" s="497">
        <f>IF(AND(M$151&gt;='HIPOTESIS '!$E98,M$151&lt;='HIPOTESIS '!$F98),'HIPOTESIS '!$M98*'HIPOTESIS '!$D98/12,0)</f>
        <v>0</v>
      </c>
      <c r="N196" s="497">
        <f>IF(AND(N$151&gt;='HIPOTESIS '!$E98,N$151&lt;='HIPOTESIS '!$F98),'HIPOTESIS '!$M98*'HIPOTESIS '!$D98/12,0)</f>
        <v>0</v>
      </c>
      <c r="O196" s="723">
        <f>IF(AND(O$151&gt;='HIPOTESIS '!$E98,O$151&lt;='HIPOTESIS '!$F98),'HIPOTESIS '!$M98*'HIPOTESIS '!$D98/12,0)</f>
        <v>0</v>
      </c>
      <c r="P196" s="497">
        <f>IF(AND(P$151&gt;='HIPOTESIS '!$E98,P$151&lt;='HIPOTESIS '!$F98),'HIPOTESIS '!$M98*'HIPOTESIS '!$D98*(1+'HIPOTESIS '!$N$90)/12,0)</f>
        <v>0</v>
      </c>
      <c r="Q196" s="719">
        <f>IF(AND(Q$151&gt;='HIPOTESIS '!$E98,Q$151&lt;='HIPOTESIS '!$F98),'HIPOTESIS '!$M98*'HIPOTESIS '!$D98*(1+'HIPOTESIS '!$N$90)/12,0)</f>
        <v>0</v>
      </c>
      <c r="R196" s="719">
        <f>IF(AND(R$151&gt;='HIPOTESIS '!$E98,R$151&lt;='HIPOTESIS '!$F98),'HIPOTESIS '!$M98*'HIPOTESIS '!$D98*(1+'HIPOTESIS '!$N$90)/12,0)</f>
        <v>0</v>
      </c>
      <c r="S196" s="719">
        <f>IF(AND(S$151&gt;='HIPOTESIS '!$E98,S$151&lt;='HIPOTESIS '!$F98),'HIPOTESIS '!$M98*'HIPOTESIS '!$D98*(1+'HIPOTESIS '!$N$90)/12,0)</f>
        <v>0</v>
      </c>
      <c r="T196" s="719">
        <f>IF(AND(T$151&gt;='HIPOTESIS '!$E98,T$151&lt;='HIPOTESIS '!$F98),'HIPOTESIS '!$M98*'HIPOTESIS '!$D98*(1+'HIPOTESIS '!$N$90)/12,0)</f>
        <v>0</v>
      </c>
      <c r="U196" s="719">
        <f>IF(AND(U$151&gt;='HIPOTESIS '!$E98,U$151&lt;='HIPOTESIS '!$F98),'HIPOTESIS '!$M98*'HIPOTESIS '!$D98*(1+'HIPOTESIS '!$N$90)/12,0)</f>
        <v>0</v>
      </c>
      <c r="V196" s="719">
        <f>IF(AND(V$151&gt;='HIPOTESIS '!$E98,V$151&lt;='HIPOTESIS '!$F98),'HIPOTESIS '!$M98*'HIPOTESIS '!$D98*(1+'HIPOTESIS '!$N$90)/12,0)</f>
        <v>0</v>
      </c>
      <c r="W196" s="719">
        <f>IF(AND(W$151&gt;='HIPOTESIS '!$E98,W$151&lt;='HIPOTESIS '!$F98),'HIPOTESIS '!$M98*'HIPOTESIS '!$D98*(1+'HIPOTESIS '!$N$90)/12,0)</f>
        <v>0</v>
      </c>
      <c r="X196" s="719">
        <f>IF(AND(X$151&gt;='HIPOTESIS '!$E98,X$151&lt;='HIPOTESIS '!$F98),'HIPOTESIS '!$M98*'HIPOTESIS '!$D98*(1+'HIPOTESIS '!$N$90)/12,0)</f>
        <v>0</v>
      </c>
      <c r="Y196" s="719">
        <f>IF(AND(Y$151&gt;='HIPOTESIS '!$E98,Y$151&lt;='HIPOTESIS '!$F98),'HIPOTESIS '!$M98*'HIPOTESIS '!$D98*(1+'HIPOTESIS '!$N$90)/12,0)</f>
        <v>0</v>
      </c>
      <c r="Z196" s="719">
        <f>IF(AND(Z$151&gt;='HIPOTESIS '!$E98,Z$151&lt;='HIPOTESIS '!$F98),'HIPOTESIS '!$M98*'HIPOTESIS '!$D98*(1+'HIPOTESIS '!$N$90)/12,0)</f>
        <v>0</v>
      </c>
      <c r="AA196" s="719">
        <f>IF(AND(AA$151&gt;='HIPOTESIS '!$E98,AA$151&lt;='HIPOTESIS '!$F98),'HIPOTESIS '!$M98*'HIPOTESIS '!$D98*(1+'HIPOTESIS '!$N$90)/12,0)</f>
        <v>0</v>
      </c>
      <c r="AB196" s="719">
        <f>IF(AND(AB$151&gt;='HIPOTESIS '!$E98,AB$151&lt;='HIPOTESIS '!$F98),'HIPOTESIS '!$M98*'HIPOTESIS '!$D98*(1+'HIPOTESIS '!$N$90)*(1+'HIPOTESIS '!$N$95)/12,0)</f>
        <v>0</v>
      </c>
      <c r="AC196" s="719">
        <f>IF(AND(AC$151&gt;='HIPOTESIS '!$E98,AC$151&lt;='HIPOTESIS '!$F98),'HIPOTESIS '!$M98*'HIPOTESIS '!$D98*(1+'HIPOTESIS '!$N$90)*(1+'HIPOTESIS '!$N$95)/12,0)</f>
        <v>0</v>
      </c>
      <c r="AD196" s="719">
        <f>IF(AND(AD$151&gt;='HIPOTESIS '!$E98,AD$151&lt;='HIPOTESIS '!$F98),'HIPOTESIS '!$M98*'HIPOTESIS '!$D98*(1+'HIPOTESIS '!$N$90)*(1+'HIPOTESIS '!$N$95)/12,0)</f>
        <v>0</v>
      </c>
      <c r="AE196" s="719">
        <f>IF(AND(AE$151&gt;='HIPOTESIS '!$E98,AE$151&lt;='HIPOTESIS '!$F98),'HIPOTESIS '!$M98*'HIPOTESIS '!$D98*(1+'HIPOTESIS '!$N$90)*(1+'HIPOTESIS '!$N$95)/12,0)</f>
        <v>0</v>
      </c>
      <c r="AF196" s="719">
        <f>IF(AND(AF$151&gt;='HIPOTESIS '!$E98,AF$151&lt;='HIPOTESIS '!$F98),'HIPOTESIS '!$M98*'HIPOTESIS '!$D98*(1+'HIPOTESIS '!$N$90)*(1+'HIPOTESIS '!$N$95)/12,0)</f>
        <v>0</v>
      </c>
      <c r="AG196" s="719">
        <f>IF(AND(AG$151&gt;='HIPOTESIS '!$E98,AG$151&lt;='HIPOTESIS '!$F98),'HIPOTESIS '!$M98*'HIPOTESIS '!$D98*(1+'HIPOTESIS '!$N$90)*(1+'HIPOTESIS '!$N$95)/12,0)</f>
        <v>0</v>
      </c>
      <c r="AH196" s="719">
        <f>IF(AND(AH$151&gt;='HIPOTESIS '!$E98,AH$151&lt;='HIPOTESIS '!$F98),'HIPOTESIS '!$M98*'HIPOTESIS '!$D98*(1+'HIPOTESIS '!$N$90)*(1+'HIPOTESIS '!$N$95)/12,0)</f>
        <v>0</v>
      </c>
      <c r="AI196" s="719">
        <f>IF(AND(AI$151&gt;='HIPOTESIS '!$E98,AI$151&lt;='HIPOTESIS '!$F98),'HIPOTESIS '!$M98*'HIPOTESIS '!$D98*(1+'HIPOTESIS '!$N$90)*(1+'HIPOTESIS '!$N$95)/12,0)</f>
        <v>0</v>
      </c>
      <c r="AJ196" s="719">
        <f>IF(AND(AJ$151&gt;='HIPOTESIS '!$E98,AJ$151&lt;='HIPOTESIS '!$F98),'HIPOTESIS '!$M98*'HIPOTESIS '!$D98*(1+'HIPOTESIS '!$N$90)*(1+'HIPOTESIS '!$N$95)/12,0)</f>
        <v>0</v>
      </c>
      <c r="AK196" s="719">
        <f>IF(AND(AK$151&gt;='HIPOTESIS '!$E98,AK$151&lt;='HIPOTESIS '!$F98),'HIPOTESIS '!$M98*'HIPOTESIS '!$D98*(1+'HIPOTESIS '!$N$90)*(1+'HIPOTESIS '!$N$95)/12,0)</f>
        <v>0</v>
      </c>
      <c r="AL196" s="719">
        <f>IF(AND(AL$151&gt;='HIPOTESIS '!$E98,AL$151&lt;='HIPOTESIS '!$F98),'HIPOTESIS '!$M98*'HIPOTESIS '!$D98*(1+'HIPOTESIS '!$N$90)*(1+'HIPOTESIS '!$N$95)/12,0)</f>
        <v>0</v>
      </c>
      <c r="AM196" s="719">
        <f>IF(AND(AM$151&gt;='HIPOTESIS '!$E98,AM$151&lt;='HIPOTESIS '!$F98),'HIPOTESIS '!$M98*'HIPOTESIS '!$D98*(1+'HIPOTESIS '!$N$90)*(1+'HIPOTESIS '!$N$95)/12,0)</f>
        <v>0</v>
      </c>
      <c r="AN196" s="719">
        <f>IF(AND(AN$151&gt;='HIPOTESIS '!$E98,AN$151&lt;='HIPOTESIS '!$F98),'HIPOTESIS '!$M98*'HIPOTESIS '!$D98*(1+'HIPOTESIS '!$N$90)*(1+'HIPOTESIS '!$N$95)*(1+'HIPOTESIS '!$N$100)/12,0)</f>
        <v>0</v>
      </c>
      <c r="AO196" s="719">
        <f>IF(AND(AO$151&gt;='HIPOTESIS '!$E98,AO$151&lt;='HIPOTESIS '!$F98),'HIPOTESIS '!$M98*'HIPOTESIS '!$D98*(1+'HIPOTESIS '!$N$90)*(1+'HIPOTESIS '!$N$95)*(1+'HIPOTESIS '!$N$100)/12,0)</f>
        <v>0</v>
      </c>
      <c r="AP196" s="719">
        <f>IF(AND(AP$151&gt;='HIPOTESIS '!$E98,AP$151&lt;='HIPOTESIS '!$F98),'HIPOTESIS '!$M98*'HIPOTESIS '!$D98*(1+'HIPOTESIS '!$N$90)*(1+'HIPOTESIS '!$N$95)*(1+'HIPOTESIS '!$N$100)/12,0)</f>
        <v>0</v>
      </c>
      <c r="AQ196" s="719">
        <f>IF(AND(AQ$151&gt;='HIPOTESIS '!$E98,AQ$151&lt;='HIPOTESIS '!$F98),'HIPOTESIS '!$M98*'HIPOTESIS '!$D98*(1+'HIPOTESIS '!$N$90)*(1+'HIPOTESIS '!$N$95)*(1+'HIPOTESIS '!$N$100)/12,0)</f>
        <v>0</v>
      </c>
      <c r="AR196" s="719">
        <f>IF(AND(AR$151&gt;='HIPOTESIS '!$E98,AR$151&lt;='HIPOTESIS '!$F98),'HIPOTESIS '!$M98*'HIPOTESIS '!$D98*(1+'HIPOTESIS '!$N$90)*(1+'HIPOTESIS '!$N$95)*(1+'HIPOTESIS '!$N$100)/12,0)</f>
        <v>0</v>
      </c>
      <c r="AS196" s="719">
        <f>IF(AND(AS$151&gt;='HIPOTESIS '!$E98,AS$151&lt;='HIPOTESIS '!$F98),'HIPOTESIS '!$M98*'HIPOTESIS '!$D98*(1+'HIPOTESIS '!$N$90)*(1+'HIPOTESIS '!$N$95)*(1+'HIPOTESIS '!$N$100)/12,0)</f>
        <v>0</v>
      </c>
      <c r="AT196" s="719">
        <f>IF(AND(AT$151&gt;='HIPOTESIS '!$E98,AT$151&lt;='HIPOTESIS '!$F98),'HIPOTESIS '!$M98*'HIPOTESIS '!$D98*(1+'HIPOTESIS '!$N$90)*(1+'HIPOTESIS '!$N$95)*(1+'HIPOTESIS '!$N$100)/12,0)</f>
        <v>0</v>
      </c>
      <c r="AU196" s="719">
        <f>IF(AND(AU$151&gt;='HIPOTESIS '!$E98,AU$151&lt;='HIPOTESIS '!$F98),'HIPOTESIS '!$M98*'HIPOTESIS '!$D98*(1+'HIPOTESIS '!$N$90)*(1+'HIPOTESIS '!$N$95)*(1+'HIPOTESIS '!$N$100)/12,0)</f>
        <v>0</v>
      </c>
      <c r="AV196" s="719">
        <f>IF(AND(AV$151&gt;='HIPOTESIS '!$E98,AV$151&lt;='HIPOTESIS '!$F98),'HIPOTESIS '!$M98*'HIPOTESIS '!$D98*(1+'HIPOTESIS '!$N$90)*(1+'HIPOTESIS '!$N$95)*(1+'HIPOTESIS '!$N$100)/12,0)</f>
        <v>0</v>
      </c>
      <c r="AW196" s="719">
        <f>IF(AND(AW$151&gt;='HIPOTESIS '!$E98,AW$151&lt;='HIPOTESIS '!$F98),'HIPOTESIS '!$M98*'HIPOTESIS '!$D98*(1+'HIPOTESIS '!$N$90)*(1+'HIPOTESIS '!$N$95)*(1+'HIPOTESIS '!$N$100)/12,0)</f>
        <v>0</v>
      </c>
      <c r="AX196" s="719">
        <f>IF(AND(AX$151&gt;='HIPOTESIS '!$E98,AX$151&lt;='HIPOTESIS '!$F98),'HIPOTESIS '!$M98*'HIPOTESIS '!$D98*(1+'HIPOTESIS '!$N$90)*(1+'HIPOTESIS '!$N$95)*(1+'HIPOTESIS '!$N$100)/12,0)</f>
        <v>0</v>
      </c>
      <c r="AY196" s="719">
        <f>IF(AND(AY$151&gt;='HIPOTESIS '!$E98,AY$151&lt;='HIPOTESIS '!$F98),'HIPOTESIS '!$M98*'HIPOTESIS '!$D98*(1+'HIPOTESIS '!$N$90)*(1+'HIPOTESIS '!$N$95)*(1+'HIPOTESIS '!$N$100)/12,0)</f>
        <v>0</v>
      </c>
      <c r="AZ196" s="719">
        <f>IF(AND(AZ$151&gt;='HIPOTESIS '!$E98,AZ$151&lt;='HIPOTESIS '!$F98),'HIPOTESIS '!$M98*'HIPOTESIS '!$D98*(1+'HIPOTESIS '!$N$90)*(1+'HIPOTESIS '!$N$95)*(1+'HIPOTESIS '!$N$100)^2/12,0)</f>
        <v>0</v>
      </c>
      <c r="BA196" s="719">
        <f>IF(AND(BA$151&gt;='HIPOTESIS '!$E98,BA$151&lt;='HIPOTESIS '!$F98),'HIPOTESIS '!$M98*'HIPOTESIS '!$D98*(1+'HIPOTESIS '!$N$90)*(1+'HIPOTESIS '!$N$95)*(1+'HIPOTESIS '!$N$100)^2/12,0)</f>
        <v>0</v>
      </c>
      <c r="BB196" s="719">
        <f>IF(AND(BB$151&gt;='HIPOTESIS '!$E98,BB$151&lt;='HIPOTESIS '!$F98),'HIPOTESIS '!$M98*'HIPOTESIS '!$D98*(1+'HIPOTESIS '!$N$90)*(1+'HIPOTESIS '!$N$95)*(1+'HIPOTESIS '!$N$100)^2/12,0)</f>
        <v>0</v>
      </c>
      <c r="BC196" s="719">
        <f>IF(AND(BC$151&gt;='HIPOTESIS '!$E98,BC$151&lt;='HIPOTESIS '!$F98),'HIPOTESIS '!$M98*'HIPOTESIS '!$D98*(1+'HIPOTESIS '!$N$90)*(1+'HIPOTESIS '!$N$95)*(1+'HIPOTESIS '!$N$100)^2/12,0)</f>
        <v>0</v>
      </c>
      <c r="BD196" s="719">
        <f>IF(AND(BD$151&gt;='HIPOTESIS '!$E98,BD$151&lt;='HIPOTESIS '!$F98),'HIPOTESIS '!$M98*'HIPOTESIS '!$D98*(1+'HIPOTESIS '!$N$90)*(1+'HIPOTESIS '!$N$95)*(1+'HIPOTESIS '!$N$100)^2/12,0)</f>
        <v>0</v>
      </c>
      <c r="BE196" s="719">
        <f>IF(AND(BE$151&gt;='HIPOTESIS '!$E98,BE$151&lt;='HIPOTESIS '!$F98),'HIPOTESIS '!$M98*'HIPOTESIS '!$D98*(1+'HIPOTESIS '!$N$90)*(1+'HIPOTESIS '!$N$95)*(1+'HIPOTESIS '!$N$100)^2/12,0)</f>
        <v>0</v>
      </c>
      <c r="BF196" s="719">
        <f>IF(AND(BF$151&gt;='HIPOTESIS '!$E98,BF$151&lt;='HIPOTESIS '!$F98),'HIPOTESIS '!$M98*'HIPOTESIS '!$D98*(1+'HIPOTESIS '!$N$90)*(1+'HIPOTESIS '!$N$95)*(1+'HIPOTESIS '!$N$100)^2/12,0)</f>
        <v>0</v>
      </c>
      <c r="BG196" s="719">
        <f>IF(AND(BG$151&gt;='HIPOTESIS '!$E98,BG$151&lt;='HIPOTESIS '!$F98),'HIPOTESIS '!$M98*'HIPOTESIS '!$D98*(1+'HIPOTESIS '!$N$90)*(1+'HIPOTESIS '!$N$95)*(1+'HIPOTESIS '!$N$100)^2/12,0)</f>
        <v>0</v>
      </c>
      <c r="BH196" s="719">
        <f>IF(AND(BH$151&gt;='HIPOTESIS '!$E98,BH$151&lt;='HIPOTESIS '!$F98),'HIPOTESIS '!$M98*'HIPOTESIS '!$D98*(1+'HIPOTESIS '!$N$90)*(1+'HIPOTESIS '!$N$95)*(1+'HIPOTESIS '!$N$100)^2/12,0)</f>
        <v>0</v>
      </c>
      <c r="BI196" s="719">
        <f>IF(AND(BI$151&gt;='HIPOTESIS '!$E98,BI$151&lt;='HIPOTESIS '!$F98),'HIPOTESIS '!$M98*'HIPOTESIS '!$D98*(1+'HIPOTESIS '!$N$90)*(1+'HIPOTESIS '!$N$95)*(1+'HIPOTESIS '!$N$100)^2/12,0)</f>
        <v>0</v>
      </c>
      <c r="BJ196" s="719">
        <f>IF(AND(BJ$151&gt;='HIPOTESIS '!$E98,BJ$151&lt;='HIPOTESIS '!$F98),'HIPOTESIS '!$M98*'HIPOTESIS '!$D98*(1+'HIPOTESIS '!$N$90)*(1+'HIPOTESIS '!$N$95)*(1+'HIPOTESIS '!$N$100)^2/12,0)</f>
        <v>0</v>
      </c>
      <c r="BK196" s="719">
        <f>IF(AND(BK$151&gt;='HIPOTESIS '!$E98,BK$151&lt;='HIPOTESIS '!$F98),'HIPOTESIS '!$M98*'HIPOTESIS '!$D98*(1+'HIPOTESIS '!$N$90)*(1+'HIPOTESIS '!$N$95)*(1+'HIPOTESIS '!$N$100)^2/12,0)</f>
        <v>0</v>
      </c>
      <c r="BL196" s="138"/>
      <c r="BM196" s="138"/>
      <c r="BN196" s="138"/>
      <c r="BO196" s="138"/>
      <c r="BP196" s="138"/>
      <c r="BQ196" s="138"/>
      <c r="BR196" s="138"/>
      <c r="BS196" s="138"/>
      <c r="BT196" s="138"/>
      <c r="BU196" s="138"/>
      <c r="BV196" s="138"/>
      <c r="BW196" s="138"/>
      <c r="BX196" s="138"/>
      <c r="BY196" s="138"/>
      <c r="BZ196" s="138"/>
      <c r="CA196" s="138"/>
      <c r="CB196" s="138"/>
      <c r="CC196" s="138"/>
      <c r="CD196" s="138"/>
      <c r="CE196" s="138"/>
      <c r="CF196" s="138"/>
      <c r="CG196" s="138"/>
      <c r="CH196" s="138"/>
      <c r="CI196" s="138"/>
      <c r="CJ196" s="138"/>
      <c r="CK196" s="138"/>
      <c r="CL196" s="138"/>
      <c r="CM196" s="138"/>
      <c r="CN196" s="138"/>
      <c r="CO196" s="138"/>
      <c r="CP196" s="138"/>
      <c r="CQ196" s="138"/>
      <c r="CR196" s="138"/>
      <c r="CS196" s="138"/>
    </row>
    <row r="197" spans="1:97" s="2" customFormat="1" ht="17.100000000000001" customHeight="1" x14ac:dyDescent="0.25">
      <c r="A197" s="138"/>
      <c r="B197" s="538" t="s">
        <v>412</v>
      </c>
      <c r="C197" s="725">
        <f>IF(AND(C$151&gt;='HIPOTESIS '!$E99,C$151&lt;='HIPOTESIS '!$F99),'HIPOTESIS '!$M99*'HIPOTESIS '!$D99/12,0)</f>
        <v>0</v>
      </c>
      <c r="D197" s="726">
        <f>IF(AND(D$151&gt;='HIPOTESIS '!$E99,D$151&lt;='HIPOTESIS '!$F99),'HIPOTESIS '!$M99*'HIPOTESIS '!$D99/12,0)</f>
        <v>0</v>
      </c>
      <c r="E197" s="726">
        <f>IF(AND(E$151&gt;='HIPOTESIS '!$E99,E$151&lt;='HIPOTESIS '!$F99),'HIPOTESIS '!$M99*'HIPOTESIS '!$D99/12,0)</f>
        <v>0</v>
      </c>
      <c r="F197" s="726">
        <f>IF(AND(F$151&gt;='HIPOTESIS '!$E99,F$151&lt;='HIPOTESIS '!$F99),'HIPOTESIS '!$M99*'HIPOTESIS '!$D99/12,0)</f>
        <v>0</v>
      </c>
      <c r="G197" s="726">
        <f>IF(AND(G$151&gt;='HIPOTESIS '!$E99,G$151&lt;='HIPOTESIS '!$F99),'HIPOTESIS '!$M99*'HIPOTESIS '!$D99/12,0)</f>
        <v>0</v>
      </c>
      <c r="H197" s="726">
        <f>IF(AND(H$151&gt;='HIPOTESIS '!$E99,H$151&lt;='HIPOTESIS '!$F99),'HIPOTESIS '!$M99*'HIPOTESIS '!$D99/12,0)</f>
        <v>0</v>
      </c>
      <c r="I197" s="726">
        <f>IF(AND(I$151&gt;='HIPOTESIS '!$E99,I$151&lt;='HIPOTESIS '!$F99),'HIPOTESIS '!$M99*'HIPOTESIS '!$D99/12,0)</f>
        <v>0</v>
      </c>
      <c r="J197" s="726">
        <f>IF(AND(J$151&gt;='HIPOTESIS '!$E99,J$151&lt;='HIPOTESIS '!$F99),'HIPOTESIS '!$M99*'HIPOTESIS '!$D99/12,0)</f>
        <v>0</v>
      </c>
      <c r="K197" s="726">
        <f>IF(AND(K$151&gt;='HIPOTESIS '!$E99,K$151&lt;='HIPOTESIS '!$F99),'HIPOTESIS '!$M99*'HIPOTESIS '!$D99/12,0)</f>
        <v>0</v>
      </c>
      <c r="L197" s="726">
        <f>IF(AND(L$151&gt;='HIPOTESIS '!$E99,L$151&lt;='HIPOTESIS '!$F99),'HIPOTESIS '!$M99*'HIPOTESIS '!$D99/12,0)</f>
        <v>0</v>
      </c>
      <c r="M197" s="726">
        <f>IF(AND(M$151&gt;='HIPOTESIS '!$E99,M$151&lt;='HIPOTESIS '!$F99),'HIPOTESIS '!$M99*'HIPOTESIS '!$D99/12,0)</f>
        <v>0</v>
      </c>
      <c r="N197" s="726">
        <f>IF(AND(N$151&gt;='HIPOTESIS '!$E99,N$151&lt;='HIPOTESIS '!$F99),'HIPOTESIS '!$M99*'HIPOTESIS '!$D99/12,0)</f>
        <v>0</v>
      </c>
      <c r="O197" s="727">
        <f>IF(AND(O$151&gt;='HIPOTESIS '!$E99,O$151&lt;='HIPOTESIS '!$F99),'HIPOTESIS '!$M99*'HIPOTESIS '!$D99/12,0)</f>
        <v>0</v>
      </c>
      <c r="P197" s="497">
        <f>IF(AND(P$151&gt;='HIPOTESIS '!$E99,P$151&lt;='HIPOTESIS '!$F99),'HIPOTESIS '!$M99*'HIPOTESIS '!$D99*(1+'HIPOTESIS '!$N$90)/12,0)</f>
        <v>0</v>
      </c>
      <c r="Q197" s="719">
        <f>IF(AND(Q$151&gt;='HIPOTESIS '!$E99,Q$151&lt;='HIPOTESIS '!$F99),'HIPOTESIS '!$M99*'HIPOTESIS '!$D99*(1+'HIPOTESIS '!$N$90)/12,0)</f>
        <v>0</v>
      </c>
      <c r="R197" s="719">
        <f>IF(AND(R$151&gt;='HIPOTESIS '!$E99,R$151&lt;='HIPOTESIS '!$F99),'HIPOTESIS '!$M99*'HIPOTESIS '!$D99*(1+'HIPOTESIS '!$N$90)/12,0)</f>
        <v>0</v>
      </c>
      <c r="S197" s="719">
        <f>IF(AND(S$151&gt;='HIPOTESIS '!$E99,S$151&lt;='HIPOTESIS '!$F99),'HIPOTESIS '!$M99*'HIPOTESIS '!$D99*(1+'HIPOTESIS '!$N$90)/12,0)</f>
        <v>0</v>
      </c>
      <c r="T197" s="719">
        <f>IF(AND(T$151&gt;='HIPOTESIS '!$E99,T$151&lt;='HIPOTESIS '!$F99),'HIPOTESIS '!$M99*'HIPOTESIS '!$D99*(1+'HIPOTESIS '!$N$90)/12,0)</f>
        <v>0</v>
      </c>
      <c r="U197" s="719">
        <f>IF(AND(U$151&gt;='HIPOTESIS '!$E99,U$151&lt;='HIPOTESIS '!$F99),'HIPOTESIS '!$M99*'HIPOTESIS '!$D99*(1+'HIPOTESIS '!$N$90)/12,0)</f>
        <v>0</v>
      </c>
      <c r="V197" s="719">
        <f>IF(AND(V$151&gt;='HIPOTESIS '!$E99,V$151&lt;='HIPOTESIS '!$F99),'HIPOTESIS '!$M99*'HIPOTESIS '!$D99*(1+'HIPOTESIS '!$N$90)/12,0)</f>
        <v>0</v>
      </c>
      <c r="W197" s="719">
        <f>IF(AND(W$151&gt;='HIPOTESIS '!$E99,W$151&lt;='HIPOTESIS '!$F99),'HIPOTESIS '!$M99*'HIPOTESIS '!$D99*(1+'HIPOTESIS '!$N$90)/12,0)</f>
        <v>0</v>
      </c>
      <c r="X197" s="719">
        <f>IF(AND(X$151&gt;='HIPOTESIS '!$E99,X$151&lt;='HIPOTESIS '!$F99),'HIPOTESIS '!$M99*'HIPOTESIS '!$D99*(1+'HIPOTESIS '!$N$90)/12,0)</f>
        <v>0</v>
      </c>
      <c r="Y197" s="719">
        <f>IF(AND(Y$151&gt;='HIPOTESIS '!$E99,Y$151&lt;='HIPOTESIS '!$F99),'HIPOTESIS '!$M99*'HIPOTESIS '!$D99*(1+'HIPOTESIS '!$N$90)/12,0)</f>
        <v>0</v>
      </c>
      <c r="Z197" s="719">
        <f>IF(AND(Z$151&gt;='HIPOTESIS '!$E99,Z$151&lt;='HIPOTESIS '!$F99),'HIPOTESIS '!$M99*'HIPOTESIS '!$D99*(1+'HIPOTESIS '!$N$90)/12,0)</f>
        <v>0</v>
      </c>
      <c r="AA197" s="719">
        <f>IF(AND(AA$151&gt;='HIPOTESIS '!$E99,AA$151&lt;='HIPOTESIS '!$F99),'HIPOTESIS '!$M99*'HIPOTESIS '!$D99*(1+'HIPOTESIS '!$N$90)/12,0)</f>
        <v>0</v>
      </c>
      <c r="AB197" s="719">
        <f>IF(AND(AB$151&gt;='HIPOTESIS '!$E99,AB$151&lt;='HIPOTESIS '!$F99),'HIPOTESIS '!$M99*'HIPOTESIS '!$D99*(1+'HIPOTESIS '!$N$90)*(1+'HIPOTESIS '!$N$95)/12,0)</f>
        <v>0</v>
      </c>
      <c r="AC197" s="719">
        <f>IF(AND(AC$151&gt;='HIPOTESIS '!$E99,AC$151&lt;='HIPOTESIS '!$F99),'HIPOTESIS '!$M99*'HIPOTESIS '!$D99*(1+'HIPOTESIS '!$N$90)*(1+'HIPOTESIS '!$N$95)/12,0)</f>
        <v>0</v>
      </c>
      <c r="AD197" s="719">
        <f>IF(AND(AD$151&gt;='HIPOTESIS '!$E99,AD$151&lt;='HIPOTESIS '!$F99),'HIPOTESIS '!$M99*'HIPOTESIS '!$D99*(1+'HIPOTESIS '!$N$90)*(1+'HIPOTESIS '!$N$95)/12,0)</f>
        <v>0</v>
      </c>
      <c r="AE197" s="719">
        <f>IF(AND(AE$151&gt;='HIPOTESIS '!$E99,AE$151&lt;='HIPOTESIS '!$F99),'HIPOTESIS '!$M99*'HIPOTESIS '!$D99*(1+'HIPOTESIS '!$N$90)*(1+'HIPOTESIS '!$N$95)/12,0)</f>
        <v>0</v>
      </c>
      <c r="AF197" s="719">
        <f>IF(AND(AF$151&gt;='HIPOTESIS '!$E99,AF$151&lt;='HIPOTESIS '!$F99),'HIPOTESIS '!$M99*'HIPOTESIS '!$D99*(1+'HIPOTESIS '!$N$90)*(1+'HIPOTESIS '!$N$95)/12,0)</f>
        <v>0</v>
      </c>
      <c r="AG197" s="719">
        <f>IF(AND(AG$151&gt;='HIPOTESIS '!$E99,AG$151&lt;='HIPOTESIS '!$F99),'HIPOTESIS '!$M99*'HIPOTESIS '!$D99*(1+'HIPOTESIS '!$N$90)*(1+'HIPOTESIS '!$N$95)/12,0)</f>
        <v>0</v>
      </c>
      <c r="AH197" s="719">
        <f>IF(AND(AH$151&gt;='HIPOTESIS '!$E99,AH$151&lt;='HIPOTESIS '!$F99),'HIPOTESIS '!$M99*'HIPOTESIS '!$D99*(1+'HIPOTESIS '!$N$90)*(1+'HIPOTESIS '!$N$95)/12,0)</f>
        <v>0</v>
      </c>
      <c r="AI197" s="719">
        <f>IF(AND(AI$151&gt;='HIPOTESIS '!$E99,AI$151&lt;='HIPOTESIS '!$F99),'HIPOTESIS '!$M99*'HIPOTESIS '!$D99*(1+'HIPOTESIS '!$N$90)*(1+'HIPOTESIS '!$N$95)/12,0)</f>
        <v>0</v>
      </c>
      <c r="AJ197" s="719">
        <f>IF(AND(AJ$151&gt;='HIPOTESIS '!$E99,AJ$151&lt;='HIPOTESIS '!$F99),'HIPOTESIS '!$M99*'HIPOTESIS '!$D99*(1+'HIPOTESIS '!$N$90)*(1+'HIPOTESIS '!$N$95)/12,0)</f>
        <v>0</v>
      </c>
      <c r="AK197" s="719">
        <f>IF(AND(AK$151&gt;='HIPOTESIS '!$E99,AK$151&lt;='HIPOTESIS '!$F99),'HIPOTESIS '!$M99*'HIPOTESIS '!$D99*(1+'HIPOTESIS '!$N$90)*(1+'HIPOTESIS '!$N$95)/12,0)</f>
        <v>0</v>
      </c>
      <c r="AL197" s="719">
        <f>IF(AND(AL$151&gt;='HIPOTESIS '!$E99,AL$151&lt;='HIPOTESIS '!$F99),'HIPOTESIS '!$M99*'HIPOTESIS '!$D99*(1+'HIPOTESIS '!$N$90)*(1+'HIPOTESIS '!$N$95)/12,0)</f>
        <v>0</v>
      </c>
      <c r="AM197" s="719">
        <f>IF(AND(AM$151&gt;='HIPOTESIS '!$E99,AM$151&lt;='HIPOTESIS '!$F99),'HIPOTESIS '!$M99*'HIPOTESIS '!$D99*(1+'HIPOTESIS '!$N$90)*(1+'HIPOTESIS '!$N$95)/12,0)</f>
        <v>0</v>
      </c>
      <c r="AN197" s="719">
        <f>IF(AND(AN$151&gt;='HIPOTESIS '!$E99,AN$151&lt;='HIPOTESIS '!$F99),'HIPOTESIS '!$M99*'HIPOTESIS '!$D99*(1+'HIPOTESIS '!$N$90)*(1+'HIPOTESIS '!$N$95)*(1+'HIPOTESIS '!$N$100)/12,0)</f>
        <v>0</v>
      </c>
      <c r="AO197" s="719">
        <f>IF(AND(AO$151&gt;='HIPOTESIS '!$E99,AO$151&lt;='HIPOTESIS '!$F99),'HIPOTESIS '!$M99*'HIPOTESIS '!$D99*(1+'HIPOTESIS '!$N$90)*(1+'HIPOTESIS '!$N$95)*(1+'HIPOTESIS '!$N$100)/12,0)</f>
        <v>0</v>
      </c>
      <c r="AP197" s="719">
        <f>IF(AND(AP$151&gt;='HIPOTESIS '!$E99,AP$151&lt;='HIPOTESIS '!$F99),'HIPOTESIS '!$M99*'HIPOTESIS '!$D99*(1+'HIPOTESIS '!$N$90)*(1+'HIPOTESIS '!$N$95)*(1+'HIPOTESIS '!$N$100)/12,0)</f>
        <v>0</v>
      </c>
      <c r="AQ197" s="719">
        <f>IF(AND(AQ$151&gt;='HIPOTESIS '!$E99,AQ$151&lt;='HIPOTESIS '!$F99),'HIPOTESIS '!$M99*'HIPOTESIS '!$D99*(1+'HIPOTESIS '!$N$90)*(1+'HIPOTESIS '!$N$95)*(1+'HIPOTESIS '!$N$100)/12,0)</f>
        <v>0</v>
      </c>
      <c r="AR197" s="719">
        <f>IF(AND(AR$151&gt;='HIPOTESIS '!$E99,AR$151&lt;='HIPOTESIS '!$F99),'HIPOTESIS '!$M99*'HIPOTESIS '!$D99*(1+'HIPOTESIS '!$N$90)*(1+'HIPOTESIS '!$N$95)*(1+'HIPOTESIS '!$N$100)/12,0)</f>
        <v>0</v>
      </c>
      <c r="AS197" s="719">
        <f>IF(AND(AS$151&gt;='HIPOTESIS '!$E99,AS$151&lt;='HIPOTESIS '!$F99),'HIPOTESIS '!$M99*'HIPOTESIS '!$D99*(1+'HIPOTESIS '!$N$90)*(1+'HIPOTESIS '!$N$95)*(1+'HIPOTESIS '!$N$100)/12,0)</f>
        <v>0</v>
      </c>
      <c r="AT197" s="719">
        <f>IF(AND(AT$151&gt;='HIPOTESIS '!$E99,AT$151&lt;='HIPOTESIS '!$F99),'HIPOTESIS '!$M99*'HIPOTESIS '!$D99*(1+'HIPOTESIS '!$N$90)*(1+'HIPOTESIS '!$N$95)*(1+'HIPOTESIS '!$N$100)/12,0)</f>
        <v>0</v>
      </c>
      <c r="AU197" s="719">
        <f>IF(AND(AU$151&gt;='HIPOTESIS '!$E99,AU$151&lt;='HIPOTESIS '!$F99),'HIPOTESIS '!$M99*'HIPOTESIS '!$D99*(1+'HIPOTESIS '!$N$90)*(1+'HIPOTESIS '!$N$95)*(1+'HIPOTESIS '!$N$100)/12,0)</f>
        <v>0</v>
      </c>
      <c r="AV197" s="719">
        <f>IF(AND(AV$151&gt;='HIPOTESIS '!$E99,AV$151&lt;='HIPOTESIS '!$F99),'HIPOTESIS '!$M99*'HIPOTESIS '!$D99*(1+'HIPOTESIS '!$N$90)*(1+'HIPOTESIS '!$N$95)*(1+'HIPOTESIS '!$N$100)/12,0)</f>
        <v>0</v>
      </c>
      <c r="AW197" s="719">
        <f>IF(AND(AW$151&gt;='HIPOTESIS '!$E99,AW$151&lt;='HIPOTESIS '!$F99),'HIPOTESIS '!$M99*'HIPOTESIS '!$D99*(1+'HIPOTESIS '!$N$90)*(1+'HIPOTESIS '!$N$95)*(1+'HIPOTESIS '!$N$100)/12,0)</f>
        <v>0</v>
      </c>
      <c r="AX197" s="719">
        <f>IF(AND(AX$151&gt;='HIPOTESIS '!$E99,AX$151&lt;='HIPOTESIS '!$F99),'HIPOTESIS '!$M99*'HIPOTESIS '!$D99*(1+'HIPOTESIS '!$N$90)*(1+'HIPOTESIS '!$N$95)*(1+'HIPOTESIS '!$N$100)/12,0)</f>
        <v>0</v>
      </c>
      <c r="AY197" s="719">
        <f>IF(AND(AY$151&gt;='HIPOTESIS '!$E99,AY$151&lt;='HIPOTESIS '!$F99),'HIPOTESIS '!$M99*'HIPOTESIS '!$D99*(1+'HIPOTESIS '!$N$90)*(1+'HIPOTESIS '!$N$95)*(1+'HIPOTESIS '!$N$100)/12,0)</f>
        <v>0</v>
      </c>
      <c r="AZ197" s="719">
        <f>IF(AND(AZ$151&gt;='HIPOTESIS '!$E99,AZ$151&lt;='HIPOTESIS '!$F99),'HIPOTESIS '!$M99*'HIPOTESIS '!$D99*(1+'HIPOTESIS '!$N$90)*(1+'HIPOTESIS '!$N$95)*(1+'HIPOTESIS '!$N$100)^2/12,0)</f>
        <v>0</v>
      </c>
      <c r="BA197" s="719">
        <f>IF(AND(BA$151&gt;='HIPOTESIS '!$E99,BA$151&lt;='HIPOTESIS '!$F99),'HIPOTESIS '!$M99*'HIPOTESIS '!$D99*(1+'HIPOTESIS '!$N$90)*(1+'HIPOTESIS '!$N$95)*(1+'HIPOTESIS '!$N$100)^2/12,0)</f>
        <v>0</v>
      </c>
      <c r="BB197" s="719">
        <f>IF(AND(BB$151&gt;='HIPOTESIS '!$E99,BB$151&lt;='HIPOTESIS '!$F99),'HIPOTESIS '!$M99*'HIPOTESIS '!$D99*(1+'HIPOTESIS '!$N$90)*(1+'HIPOTESIS '!$N$95)*(1+'HIPOTESIS '!$N$100)^2/12,0)</f>
        <v>0</v>
      </c>
      <c r="BC197" s="719">
        <f>IF(AND(BC$151&gt;='HIPOTESIS '!$E99,BC$151&lt;='HIPOTESIS '!$F99),'HIPOTESIS '!$M99*'HIPOTESIS '!$D99*(1+'HIPOTESIS '!$N$90)*(1+'HIPOTESIS '!$N$95)*(1+'HIPOTESIS '!$N$100)^2/12,0)</f>
        <v>0</v>
      </c>
      <c r="BD197" s="719">
        <f>IF(AND(BD$151&gt;='HIPOTESIS '!$E99,BD$151&lt;='HIPOTESIS '!$F99),'HIPOTESIS '!$M99*'HIPOTESIS '!$D99*(1+'HIPOTESIS '!$N$90)*(1+'HIPOTESIS '!$N$95)*(1+'HIPOTESIS '!$N$100)^2/12,0)</f>
        <v>0</v>
      </c>
      <c r="BE197" s="719">
        <f>IF(AND(BE$151&gt;='HIPOTESIS '!$E99,BE$151&lt;='HIPOTESIS '!$F99),'HIPOTESIS '!$M99*'HIPOTESIS '!$D99*(1+'HIPOTESIS '!$N$90)*(1+'HIPOTESIS '!$N$95)*(1+'HIPOTESIS '!$N$100)^2/12,0)</f>
        <v>0</v>
      </c>
      <c r="BF197" s="719">
        <f>IF(AND(BF$151&gt;='HIPOTESIS '!$E99,BF$151&lt;='HIPOTESIS '!$F99),'HIPOTESIS '!$M99*'HIPOTESIS '!$D99*(1+'HIPOTESIS '!$N$90)*(1+'HIPOTESIS '!$N$95)*(1+'HIPOTESIS '!$N$100)^2/12,0)</f>
        <v>0</v>
      </c>
      <c r="BG197" s="719">
        <f>IF(AND(BG$151&gt;='HIPOTESIS '!$E99,BG$151&lt;='HIPOTESIS '!$F99),'HIPOTESIS '!$M99*'HIPOTESIS '!$D99*(1+'HIPOTESIS '!$N$90)*(1+'HIPOTESIS '!$N$95)*(1+'HIPOTESIS '!$N$100)^2/12,0)</f>
        <v>0</v>
      </c>
      <c r="BH197" s="719">
        <f>IF(AND(BH$151&gt;='HIPOTESIS '!$E99,BH$151&lt;='HIPOTESIS '!$F99),'HIPOTESIS '!$M99*'HIPOTESIS '!$D99*(1+'HIPOTESIS '!$N$90)*(1+'HIPOTESIS '!$N$95)*(1+'HIPOTESIS '!$N$100)^2/12,0)</f>
        <v>0</v>
      </c>
      <c r="BI197" s="719">
        <f>IF(AND(BI$151&gt;='HIPOTESIS '!$E99,BI$151&lt;='HIPOTESIS '!$F99),'HIPOTESIS '!$M99*'HIPOTESIS '!$D99*(1+'HIPOTESIS '!$N$90)*(1+'HIPOTESIS '!$N$95)*(1+'HIPOTESIS '!$N$100)^2/12,0)</f>
        <v>0</v>
      </c>
      <c r="BJ197" s="719">
        <f>IF(AND(BJ$151&gt;='HIPOTESIS '!$E99,BJ$151&lt;='HIPOTESIS '!$F99),'HIPOTESIS '!$M99*'HIPOTESIS '!$D99*(1+'HIPOTESIS '!$N$90)*(1+'HIPOTESIS '!$N$95)*(1+'HIPOTESIS '!$N$100)^2/12,0)</f>
        <v>0</v>
      </c>
      <c r="BK197" s="719">
        <f>IF(AND(BK$151&gt;='HIPOTESIS '!$E99,BK$151&lt;='HIPOTESIS '!$F99),'HIPOTESIS '!$M99*'HIPOTESIS '!$D99*(1+'HIPOTESIS '!$N$90)*(1+'HIPOTESIS '!$N$95)*(1+'HIPOTESIS '!$N$100)^2/12,0)</f>
        <v>0</v>
      </c>
      <c r="BL197" s="138"/>
      <c r="BM197" s="138"/>
      <c r="BN197" s="138"/>
      <c r="BO197" s="138"/>
      <c r="BP197" s="138"/>
      <c r="BQ197" s="138"/>
      <c r="BR197" s="138"/>
      <c r="BS197" s="138"/>
      <c r="BT197" s="138"/>
      <c r="BU197" s="138"/>
      <c r="BV197" s="138"/>
      <c r="BW197" s="138"/>
      <c r="BX197" s="138"/>
      <c r="BY197" s="138"/>
      <c r="BZ197" s="138"/>
      <c r="CA197" s="138"/>
      <c r="CB197" s="138"/>
      <c r="CC197" s="138"/>
      <c r="CD197" s="138"/>
      <c r="CE197" s="138"/>
      <c r="CF197" s="138"/>
      <c r="CG197" s="138"/>
      <c r="CH197" s="138"/>
      <c r="CI197" s="138"/>
      <c r="CJ197" s="138"/>
      <c r="CK197" s="138"/>
      <c r="CL197" s="138"/>
      <c r="CM197" s="138"/>
      <c r="CN197" s="138"/>
      <c r="CO197" s="138"/>
      <c r="CP197" s="138"/>
      <c r="CQ197" s="138"/>
      <c r="CR197" s="138"/>
      <c r="CS197" s="138"/>
    </row>
    <row r="198" spans="1:97" s="2" customFormat="1" ht="17.100000000000001" customHeight="1" x14ac:dyDescent="0.25">
      <c r="A198" s="138"/>
      <c r="B198" s="656" t="s">
        <v>413</v>
      </c>
      <c r="C198" s="497">
        <f>IF(AND(C$151&gt;='HIPOTESIS '!$E100,C$151&lt;='HIPOTESIS '!$F100),'HIPOTESIS '!$M100*'HIPOTESIS '!$D100/12,0)</f>
        <v>0</v>
      </c>
      <c r="D198" s="497">
        <f>IF(AND(D$151&gt;='HIPOTESIS '!$E100,D$151&lt;='HIPOTESIS '!$F100),'HIPOTESIS '!$M100*'HIPOTESIS '!$D100/12,0)</f>
        <v>0</v>
      </c>
      <c r="E198" s="497">
        <f>IF(AND(E$151&gt;='HIPOTESIS '!$E100,E$151&lt;='HIPOTESIS '!$F100),'HIPOTESIS '!$M100*'HIPOTESIS '!$D100/12,0)</f>
        <v>0</v>
      </c>
      <c r="F198" s="497">
        <f>IF(AND(F$151&gt;='HIPOTESIS '!$E100,F$151&lt;='HIPOTESIS '!$F100),'HIPOTESIS '!$M100*'HIPOTESIS '!$D100/12,0)</f>
        <v>0</v>
      </c>
      <c r="G198" s="497">
        <f>IF(AND(G$151&gt;='HIPOTESIS '!$E100,G$151&lt;='HIPOTESIS '!$F100),'HIPOTESIS '!$M100*'HIPOTESIS '!$D100/12,0)</f>
        <v>0</v>
      </c>
      <c r="H198" s="497">
        <f>IF(AND(H$151&gt;='HIPOTESIS '!$E100,H$151&lt;='HIPOTESIS '!$F100),'HIPOTESIS '!$M100*'HIPOTESIS '!$D100/12,0)</f>
        <v>0</v>
      </c>
      <c r="I198" s="497">
        <f>IF(AND(I$151&gt;='HIPOTESIS '!$E100,I$151&lt;='HIPOTESIS '!$F100),'HIPOTESIS '!$M100*'HIPOTESIS '!$D100/12,0)</f>
        <v>0</v>
      </c>
      <c r="J198" s="497">
        <f>IF(AND(J$151&gt;='HIPOTESIS '!$E100,J$151&lt;='HIPOTESIS '!$F100),'HIPOTESIS '!$M100*'HIPOTESIS '!$D100/12,0)</f>
        <v>0</v>
      </c>
      <c r="K198" s="497">
        <f>IF(AND(K$151&gt;='HIPOTESIS '!$E100,K$151&lt;='HIPOTESIS '!$F100),'HIPOTESIS '!$M100*'HIPOTESIS '!$D100/12,0)</f>
        <v>0</v>
      </c>
      <c r="L198" s="497">
        <f>IF(AND(L$151&gt;='HIPOTESIS '!$E100,L$151&lt;='HIPOTESIS '!$F100),'HIPOTESIS '!$M100*'HIPOTESIS '!$D100/12,0)</f>
        <v>0</v>
      </c>
      <c r="M198" s="497">
        <f>IF(AND(M$151&gt;='HIPOTESIS '!$E100,M$151&lt;='HIPOTESIS '!$F100),'HIPOTESIS '!$M100*'HIPOTESIS '!$D100/12,0)</f>
        <v>0</v>
      </c>
      <c r="N198" s="497">
        <f>IF(AND(N$151&gt;='HIPOTESIS '!$E100,N$151&lt;='HIPOTESIS '!$F100),'HIPOTESIS '!$M100*'HIPOTESIS '!$D100/12,0)</f>
        <v>0</v>
      </c>
      <c r="O198" s="723">
        <f>IF(AND(O$151&gt;='HIPOTESIS '!$E100,O$151&lt;='HIPOTESIS '!$F100),'HIPOTESIS '!$M100*'HIPOTESIS '!$D100/12,0)</f>
        <v>0</v>
      </c>
      <c r="P198" s="497">
        <f>IF(AND(P$151&gt;='HIPOTESIS '!$E100,P$151&lt;='HIPOTESIS '!$F100),'HIPOTESIS '!$M100*'HIPOTESIS '!$D100*(1+'HIPOTESIS '!$N$90)/12,0)</f>
        <v>0</v>
      </c>
      <c r="Q198" s="719">
        <f>IF(AND(Q$151&gt;='HIPOTESIS '!$E100,Q$151&lt;='HIPOTESIS '!$F100),'HIPOTESIS '!$M100*'HIPOTESIS '!$D100*(1+'HIPOTESIS '!$N$90)/12,0)</f>
        <v>0</v>
      </c>
      <c r="R198" s="719">
        <f>IF(AND(R$151&gt;='HIPOTESIS '!$E100,R$151&lt;='HIPOTESIS '!$F100),'HIPOTESIS '!$M100*'HIPOTESIS '!$D100*(1+'HIPOTESIS '!$N$90)/12,0)</f>
        <v>0</v>
      </c>
      <c r="S198" s="719">
        <f>IF(AND(S$151&gt;='HIPOTESIS '!$E100,S$151&lt;='HIPOTESIS '!$F100),'HIPOTESIS '!$M100*'HIPOTESIS '!$D100*(1+'HIPOTESIS '!$N$90)/12,0)</f>
        <v>0</v>
      </c>
      <c r="T198" s="719">
        <f>IF(AND(T$151&gt;='HIPOTESIS '!$E100,T$151&lt;='HIPOTESIS '!$F100),'HIPOTESIS '!$M100*'HIPOTESIS '!$D100*(1+'HIPOTESIS '!$N$90)/12,0)</f>
        <v>0</v>
      </c>
      <c r="U198" s="719">
        <f>IF(AND(U$151&gt;='HIPOTESIS '!$E100,U$151&lt;='HIPOTESIS '!$F100),'HIPOTESIS '!$M100*'HIPOTESIS '!$D100*(1+'HIPOTESIS '!$N$90)/12,0)</f>
        <v>0</v>
      </c>
      <c r="V198" s="719">
        <f>IF(AND(V$151&gt;='HIPOTESIS '!$E100,V$151&lt;='HIPOTESIS '!$F100),'HIPOTESIS '!$M100*'HIPOTESIS '!$D100*(1+'HIPOTESIS '!$N$90)/12,0)</f>
        <v>0</v>
      </c>
      <c r="W198" s="719">
        <f>IF(AND(W$151&gt;='HIPOTESIS '!$E100,W$151&lt;='HIPOTESIS '!$F100),'HIPOTESIS '!$M100*'HIPOTESIS '!$D100*(1+'HIPOTESIS '!$N$90)/12,0)</f>
        <v>0</v>
      </c>
      <c r="X198" s="719">
        <f>IF(AND(X$151&gt;='HIPOTESIS '!$E100,X$151&lt;='HIPOTESIS '!$F100),'HIPOTESIS '!$M100*'HIPOTESIS '!$D100*(1+'HIPOTESIS '!$N$90)/12,0)</f>
        <v>0</v>
      </c>
      <c r="Y198" s="719">
        <f>IF(AND(Y$151&gt;='HIPOTESIS '!$E100,Y$151&lt;='HIPOTESIS '!$F100),'HIPOTESIS '!$M100*'HIPOTESIS '!$D100*(1+'HIPOTESIS '!$N$90)/12,0)</f>
        <v>0</v>
      </c>
      <c r="Z198" s="719">
        <f>IF(AND(Z$151&gt;='HIPOTESIS '!$E100,Z$151&lt;='HIPOTESIS '!$F100),'HIPOTESIS '!$M100*'HIPOTESIS '!$D100*(1+'HIPOTESIS '!$N$90)/12,0)</f>
        <v>0</v>
      </c>
      <c r="AA198" s="719">
        <f>IF(AND(AA$151&gt;='HIPOTESIS '!$E100,AA$151&lt;='HIPOTESIS '!$F100),'HIPOTESIS '!$M100*'HIPOTESIS '!$D100*(1+'HIPOTESIS '!$N$90)/12,0)</f>
        <v>0</v>
      </c>
      <c r="AB198" s="719">
        <f>IF(AND(AB$151&gt;='HIPOTESIS '!$E100,AB$151&lt;='HIPOTESIS '!$F100),'HIPOTESIS '!$M100*'HIPOTESIS '!$D100*(1+'HIPOTESIS '!$N$90)*(1+'HIPOTESIS '!$N$95)/12,0)</f>
        <v>0</v>
      </c>
      <c r="AC198" s="719">
        <f>IF(AND(AC$151&gt;='HIPOTESIS '!$E100,AC$151&lt;='HIPOTESIS '!$F100),'HIPOTESIS '!$M100*'HIPOTESIS '!$D100*(1+'HIPOTESIS '!$N$90)*(1+'HIPOTESIS '!$N$95)/12,0)</f>
        <v>0</v>
      </c>
      <c r="AD198" s="719">
        <f>IF(AND(AD$151&gt;='HIPOTESIS '!$E100,AD$151&lt;='HIPOTESIS '!$F100),'HIPOTESIS '!$M100*'HIPOTESIS '!$D100*(1+'HIPOTESIS '!$N$90)*(1+'HIPOTESIS '!$N$95)/12,0)</f>
        <v>0</v>
      </c>
      <c r="AE198" s="719">
        <f>IF(AND(AE$151&gt;='HIPOTESIS '!$E100,AE$151&lt;='HIPOTESIS '!$F100),'HIPOTESIS '!$M100*'HIPOTESIS '!$D100*(1+'HIPOTESIS '!$N$90)*(1+'HIPOTESIS '!$N$95)/12,0)</f>
        <v>0</v>
      </c>
      <c r="AF198" s="719">
        <f>IF(AND(AF$151&gt;='HIPOTESIS '!$E100,AF$151&lt;='HIPOTESIS '!$F100),'HIPOTESIS '!$M100*'HIPOTESIS '!$D100*(1+'HIPOTESIS '!$N$90)*(1+'HIPOTESIS '!$N$95)/12,0)</f>
        <v>0</v>
      </c>
      <c r="AG198" s="719">
        <f>IF(AND(AG$151&gt;='HIPOTESIS '!$E100,AG$151&lt;='HIPOTESIS '!$F100),'HIPOTESIS '!$M100*'HIPOTESIS '!$D100*(1+'HIPOTESIS '!$N$90)*(1+'HIPOTESIS '!$N$95)/12,0)</f>
        <v>0</v>
      </c>
      <c r="AH198" s="719">
        <f>IF(AND(AH$151&gt;='HIPOTESIS '!$E100,AH$151&lt;='HIPOTESIS '!$F100),'HIPOTESIS '!$M100*'HIPOTESIS '!$D100*(1+'HIPOTESIS '!$N$90)*(1+'HIPOTESIS '!$N$95)/12,0)</f>
        <v>0</v>
      </c>
      <c r="AI198" s="719">
        <f>IF(AND(AI$151&gt;='HIPOTESIS '!$E100,AI$151&lt;='HIPOTESIS '!$F100),'HIPOTESIS '!$M100*'HIPOTESIS '!$D100*(1+'HIPOTESIS '!$N$90)*(1+'HIPOTESIS '!$N$95)/12,0)</f>
        <v>0</v>
      </c>
      <c r="AJ198" s="719">
        <f>IF(AND(AJ$151&gt;='HIPOTESIS '!$E100,AJ$151&lt;='HIPOTESIS '!$F100),'HIPOTESIS '!$M100*'HIPOTESIS '!$D100*(1+'HIPOTESIS '!$N$90)*(1+'HIPOTESIS '!$N$95)/12,0)</f>
        <v>0</v>
      </c>
      <c r="AK198" s="719">
        <f>IF(AND(AK$151&gt;='HIPOTESIS '!$E100,AK$151&lt;='HIPOTESIS '!$F100),'HIPOTESIS '!$M100*'HIPOTESIS '!$D100*(1+'HIPOTESIS '!$N$90)*(1+'HIPOTESIS '!$N$95)/12,0)</f>
        <v>0</v>
      </c>
      <c r="AL198" s="719">
        <f>IF(AND(AL$151&gt;='HIPOTESIS '!$E100,AL$151&lt;='HIPOTESIS '!$F100),'HIPOTESIS '!$M100*'HIPOTESIS '!$D100*(1+'HIPOTESIS '!$N$90)*(1+'HIPOTESIS '!$N$95)/12,0)</f>
        <v>0</v>
      </c>
      <c r="AM198" s="719">
        <f>IF(AND(AM$151&gt;='HIPOTESIS '!$E100,AM$151&lt;='HIPOTESIS '!$F100),'HIPOTESIS '!$M100*'HIPOTESIS '!$D100*(1+'HIPOTESIS '!$N$90)*(1+'HIPOTESIS '!$N$95)/12,0)</f>
        <v>0</v>
      </c>
      <c r="AN198" s="719">
        <f>IF(AND(AN$151&gt;='HIPOTESIS '!$E100,AN$151&lt;='HIPOTESIS '!$F100),'HIPOTESIS '!$M100*'HIPOTESIS '!$D100*(1+'HIPOTESIS '!$N$90)*(1+'HIPOTESIS '!$N$95)*(1+'HIPOTESIS '!$N$100)/12,0)</f>
        <v>0</v>
      </c>
      <c r="AO198" s="719">
        <f>IF(AND(AO$151&gt;='HIPOTESIS '!$E100,AO$151&lt;='HIPOTESIS '!$F100),'HIPOTESIS '!$M100*'HIPOTESIS '!$D100*(1+'HIPOTESIS '!$N$90)*(1+'HIPOTESIS '!$N$95)*(1+'HIPOTESIS '!$N$100)/12,0)</f>
        <v>0</v>
      </c>
      <c r="AP198" s="719">
        <f>IF(AND(AP$151&gt;='HIPOTESIS '!$E100,AP$151&lt;='HIPOTESIS '!$F100),'HIPOTESIS '!$M100*'HIPOTESIS '!$D100*(1+'HIPOTESIS '!$N$90)*(1+'HIPOTESIS '!$N$95)*(1+'HIPOTESIS '!$N$100)/12,0)</f>
        <v>0</v>
      </c>
      <c r="AQ198" s="719">
        <f>IF(AND(AQ$151&gt;='HIPOTESIS '!$E100,AQ$151&lt;='HIPOTESIS '!$F100),'HIPOTESIS '!$M100*'HIPOTESIS '!$D100*(1+'HIPOTESIS '!$N$90)*(1+'HIPOTESIS '!$N$95)*(1+'HIPOTESIS '!$N$100)/12,0)</f>
        <v>0</v>
      </c>
      <c r="AR198" s="719">
        <f>IF(AND(AR$151&gt;='HIPOTESIS '!$E100,AR$151&lt;='HIPOTESIS '!$F100),'HIPOTESIS '!$M100*'HIPOTESIS '!$D100*(1+'HIPOTESIS '!$N$90)*(1+'HIPOTESIS '!$N$95)*(1+'HIPOTESIS '!$N$100)/12,0)</f>
        <v>0</v>
      </c>
      <c r="AS198" s="719">
        <f>IF(AND(AS$151&gt;='HIPOTESIS '!$E100,AS$151&lt;='HIPOTESIS '!$F100),'HIPOTESIS '!$M100*'HIPOTESIS '!$D100*(1+'HIPOTESIS '!$N$90)*(1+'HIPOTESIS '!$N$95)*(1+'HIPOTESIS '!$N$100)/12,0)</f>
        <v>0</v>
      </c>
      <c r="AT198" s="719">
        <f>IF(AND(AT$151&gt;='HIPOTESIS '!$E100,AT$151&lt;='HIPOTESIS '!$F100),'HIPOTESIS '!$M100*'HIPOTESIS '!$D100*(1+'HIPOTESIS '!$N$90)*(1+'HIPOTESIS '!$N$95)*(1+'HIPOTESIS '!$N$100)/12,0)</f>
        <v>0</v>
      </c>
      <c r="AU198" s="719">
        <f>IF(AND(AU$151&gt;='HIPOTESIS '!$E100,AU$151&lt;='HIPOTESIS '!$F100),'HIPOTESIS '!$M100*'HIPOTESIS '!$D100*(1+'HIPOTESIS '!$N$90)*(1+'HIPOTESIS '!$N$95)*(1+'HIPOTESIS '!$N$100)/12,0)</f>
        <v>0</v>
      </c>
      <c r="AV198" s="719">
        <f>IF(AND(AV$151&gt;='HIPOTESIS '!$E100,AV$151&lt;='HIPOTESIS '!$F100),'HIPOTESIS '!$M100*'HIPOTESIS '!$D100*(1+'HIPOTESIS '!$N$90)*(1+'HIPOTESIS '!$N$95)*(1+'HIPOTESIS '!$N$100)/12,0)</f>
        <v>0</v>
      </c>
      <c r="AW198" s="719">
        <f>IF(AND(AW$151&gt;='HIPOTESIS '!$E100,AW$151&lt;='HIPOTESIS '!$F100),'HIPOTESIS '!$M100*'HIPOTESIS '!$D100*(1+'HIPOTESIS '!$N$90)*(1+'HIPOTESIS '!$N$95)*(1+'HIPOTESIS '!$N$100)/12,0)</f>
        <v>0</v>
      </c>
      <c r="AX198" s="719">
        <f>IF(AND(AX$151&gt;='HIPOTESIS '!$E100,AX$151&lt;='HIPOTESIS '!$F100),'HIPOTESIS '!$M100*'HIPOTESIS '!$D100*(1+'HIPOTESIS '!$N$90)*(1+'HIPOTESIS '!$N$95)*(1+'HIPOTESIS '!$N$100)/12,0)</f>
        <v>0</v>
      </c>
      <c r="AY198" s="719">
        <f>IF(AND(AY$151&gt;='HIPOTESIS '!$E100,AY$151&lt;='HIPOTESIS '!$F100),'HIPOTESIS '!$M100*'HIPOTESIS '!$D100*(1+'HIPOTESIS '!$N$90)*(1+'HIPOTESIS '!$N$95)*(1+'HIPOTESIS '!$N$100)/12,0)</f>
        <v>0</v>
      </c>
      <c r="AZ198" s="719">
        <f>IF(AND(AZ$151&gt;='HIPOTESIS '!$E100,AZ$151&lt;='HIPOTESIS '!$F100),'HIPOTESIS '!$M100*'HIPOTESIS '!$D100*(1+'HIPOTESIS '!$N$90)*(1+'HIPOTESIS '!$N$95)*(1+'HIPOTESIS '!$N$100)^2/12,0)</f>
        <v>0</v>
      </c>
      <c r="BA198" s="719">
        <f>IF(AND(BA$151&gt;='HIPOTESIS '!$E100,BA$151&lt;='HIPOTESIS '!$F100),'HIPOTESIS '!$M100*'HIPOTESIS '!$D100*(1+'HIPOTESIS '!$N$90)*(1+'HIPOTESIS '!$N$95)*(1+'HIPOTESIS '!$N$100)^2/12,0)</f>
        <v>0</v>
      </c>
      <c r="BB198" s="719">
        <f>IF(AND(BB$151&gt;='HIPOTESIS '!$E100,BB$151&lt;='HIPOTESIS '!$F100),'HIPOTESIS '!$M100*'HIPOTESIS '!$D100*(1+'HIPOTESIS '!$N$90)*(1+'HIPOTESIS '!$N$95)*(1+'HIPOTESIS '!$N$100)^2/12,0)</f>
        <v>0</v>
      </c>
      <c r="BC198" s="719">
        <f>IF(AND(BC$151&gt;='HIPOTESIS '!$E100,BC$151&lt;='HIPOTESIS '!$F100),'HIPOTESIS '!$M100*'HIPOTESIS '!$D100*(1+'HIPOTESIS '!$N$90)*(1+'HIPOTESIS '!$N$95)*(1+'HIPOTESIS '!$N$100)^2/12,0)</f>
        <v>0</v>
      </c>
      <c r="BD198" s="719">
        <f>IF(AND(BD$151&gt;='HIPOTESIS '!$E100,BD$151&lt;='HIPOTESIS '!$F100),'HIPOTESIS '!$M100*'HIPOTESIS '!$D100*(1+'HIPOTESIS '!$N$90)*(1+'HIPOTESIS '!$N$95)*(1+'HIPOTESIS '!$N$100)^2/12,0)</f>
        <v>0</v>
      </c>
      <c r="BE198" s="719">
        <f>IF(AND(BE$151&gt;='HIPOTESIS '!$E100,BE$151&lt;='HIPOTESIS '!$F100),'HIPOTESIS '!$M100*'HIPOTESIS '!$D100*(1+'HIPOTESIS '!$N$90)*(1+'HIPOTESIS '!$N$95)*(1+'HIPOTESIS '!$N$100)^2/12,0)</f>
        <v>0</v>
      </c>
      <c r="BF198" s="719">
        <f>IF(AND(BF$151&gt;='HIPOTESIS '!$E100,BF$151&lt;='HIPOTESIS '!$F100),'HIPOTESIS '!$M100*'HIPOTESIS '!$D100*(1+'HIPOTESIS '!$N$90)*(1+'HIPOTESIS '!$N$95)*(1+'HIPOTESIS '!$N$100)^2/12,0)</f>
        <v>0</v>
      </c>
      <c r="BG198" s="719">
        <f>IF(AND(BG$151&gt;='HIPOTESIS '!$E100,BG$151&lt;='HIPOTESIS '!$F100),'HIPOTESIS '!$M100*'HIPOTESIS '!$D100*(1+'HIPOTESIS '!$N$90)*(1+'HIPOTESIS '!$N$95)*(1+'HIPOTESIS '!$N$100)^2/12,0)</f>
        <v>0</v>
      </c>
      <c r="BH198" s="719">
        <f>IF(AND(BH$151&gt;='HIPOTESIS '!$E100,BH$151&lt;='HIPOTESIS '!$F100),'HIPOTESIS '!$M100*'HIPOTESIS '!$D100*(1+'HIPOTESIS '!$N$90)*(1+'HIPOTESIS '!$N$95)*(1+'HIPOTESIS '!$N$100)^2/12,0)</f>
        <v>0</v>
      </c>
      <c r="BI198" s="719">
        <f>IF(AND(BI$151&gt;='HIPOTESIS '!$E100,BI$151&lt;='HIPOTESIS '!$F100),'HIPOTESIS '!$M100*'HIPOTESIS '!$D100*(1+'HIPOTESIS '!$N$90)*(1+'HIPOTESIS '!$N$95)*(1+'HIPOTESIS '!$N$100)^2/12,0)</f>
        <v>0</v>
      </c>
      <c r="BJ198" s="719">
        <f>IF(AND(BJ$151&gt;='HIPOTESIS '!$E100,BJ$151&lt;='HIPOTESIS '!$F100),'HIPOTESIS '!$M100*'HIPOTESIS '!$D100*(1+'HIPOTESIS '!$N$90)*(1+'HIPOTESIS '!$N$95)*(1+'HIPOTESIS '!$N$100)^2/12,0)</f>
        <v>0</v>
      </c>
      <c r="BK198" s="719">
        <f>IF(AND(BK$151&gt;='HIPOTESIS '!$E100,BK$151&lt;='HIPOTESIS '!$F100),'HIPOTESIS '!$M100*'HIPOTESIS '!$D100*(1+'HIPOTESIS '!$N$90)*(1+'HIPOTESIS '!$N$95)*(1+'HIPOTESIS '!$N$100)^2/12,0)</f>
        <v>0</v>
      </c>
      <c r="BL198" s="138"/>
      <c r="BM198" s="138"/>
      <c r="BN198" s="138"/>
      <c r="BO198" s="138"/>
      <c r="BP198" s="138"/>
      <c r="BQ198" s="138"/>
      <c r="BR198" s="138"/>
      <c r="BS198" s="138"/>
      <c r="BT198" s="138"/>
      <c r="BU198" s="138"/>
      <c r="BV198" s="138"/>
      <c r="BW198" s="138"/>
      <c r="BX198" s="138"/>
      <c r="BY198" s="138"/>
      <c r="BZ198" s="138"/>
      <c r="CA198" s="138"/>
      <c r="CB198" s="138"/>
      <c r="CC198" s="138"/>
      <c r="CD198" s="138"/>
      <c r="CE198" s="138"/>
      <c r="CF198" s="138"/>
      <c r="CG198" s="138"/>
      <c r="CH198" s="138"/>
      <c r="CI198" s="138"/>
      <c r="CJ198" s="138"/>
      <c r="CK198" s="138"/>
      <c r="CL198" s="138"/>
      <c r="CM198" s="138"/>
      <c r="CN198" s="138"/>
      <c r="CO198" s="138"/>
      <c r="CP198" s="138"/>
      <c r="CQ198" s="138"/>
      <c r="CR198" s="138"/>
      <c r="CS198" s="138"/>
    </row>
    <row r="199" spans="1:97" s="2" customFormat="1" ht="17.100000000000001" customHeight="1" x14ac:dyDescent="0.25">
      <c r="A199" s="138"/>
      <c r="B199" s="536" t="s">
        <v>414</v>
      </c>
      <c r="C199" s="497">
        <f>IF(AND(C$151&gt;='HIPOTESIS '!$E101,C$151&lt;='HIPOTESIS '!$F101),'HIPOTESIS '!$M101*'HIPOTESIS '!$D101/12,0)</f>
        <v>0</v>
      </c>
      <c r="D199" s="497">
        <f>IF(AND(D$151&gt;='HIPOTESIS '!$E101,D$151&lt;='HIPOTESIS '!$F101),'HIPOTESIS '!$M101*'HIPOTESIS '!$D101/12,0)</f>
        <v>0</v>
      </c>
      <c r="E199" s="497">
        <f>IF(AND(E$151&gt;='HIPOTESIS '!$E101,E$151&lt;='HIPOTESIS '!$F101),'HIPOTESIS '!$M101*'HIPOTESIS '!$D101/12,0)</f>
        <v>0</v>
      </c>
      <c r="F199" s="497">
        <f>IF(AND(F$151&gt;='HIPOTESIS '!$E101,F$151&lt;='HIPOTESIS '!$F101),'HIPOTESIS '!$M101*'HIPOTESIS '!$D101/12,0)</f>
        <v>0</v>
      </c>
      <c r="G199" s="497">
        <f>IF(AND(G$151&gt;='HIPOTESIS '!$E101,G$151&lt;='HIPOTESIS '!$F101),'HIPOTESIS '!$M101*'HIPOTESIS '!$D101/12,0)</f>
        <v>0</v>
      </c>
      <c r="H199" s="497">
        <f>IF(AND(H$151&gt;='HIPOTESIS '!$E101,H$151&lt;='HIPOTESIS '!$F101),'HIPOTESIS '!$M101*'HIPOTESIS '!$D101/12,0)</f>
        <v>0</v>
      </c>
      <c r="I199" s="497">
        <f>IF(AND(I$151&gt;='HIPOTESIS '!$E101,I$151&lt;='HIPOTESIS '!$F101),'HIPOTESIS '!$M101*'HIPOTESIS '!$D101/12,0)</f>
        <v>0</v>
      </c>
      <c r="J199" s="497">
        <f>IF(AND(J$151&gt;='HIPOTESIS '!$E101,J$151&lt;='HIPOTESIS '!$F101),'HIPOTESIS '!$M101*'HIPOTESIS '!$D101/12,0)</f>
        <v>0</v>
      </c>
      <c r="K199" s="497">
        <f>IF(AND(K$151&gt;='HIPOTESIS '!$E101,K$151&lt;='HIPOTESIS '!$F101),'HIPOTESIS '!$M101*'HIPOTESIS '!$D101/12,0)</f>
        <v>0</v>
      </c>
      <c r="L199" s="497">
        <f>IF(AND(L$151&gt;='HIPOTESIS '!$E101,L$151&lt;='HIPOTESIS '!$F101),'HIPOTESIS '!$M101*'HIPOTESIS '!$D101/12,0)</f>
        <v>0</v>
      </c>
      <c r="M199" s="497">
        <f>IF(AND(M$151&gt;='HIPOTESIS '!$E101,M$151&lt;='HIPOTESIS '!$F101),'HIPOTESIS '!$M101*'HIPOTESIS '!$D101/12,0)</f>
        <v>0</v>
      </c>
      <c r="N199" s="497">
        <f>IF(AND(N$151&gt;='HIPOTESIS '!$E101,N$151&lt;='HIPOTESIS '!$F101),'HIPOTESIS '!$M101*'HIPOTESIS '!$D101/12,0)</f>
        <v>0</v>
      </c>
      <c r="O199" s="723">
        <f>IF(AND(O$151&gt;='HIPOTESIS '!$E101,O$151&lt;='HIPOTESIS '!$F101),'HIPOTESIS '!$M101*'HIPOTESIS '!$D101/12,0)</f>
        <v>0</v>
      </c>
      <c r="P199" s="497">
        <f>IF(AND(P$151&gt;='HIPOTESIS '!$E101,P$151&lt;='HIPOTESIS '!$F101),'HIPOTESIS '!$M101*'HIPOTESIS '!$D101*(1+'HIPOTESIS '!$N$90)/12,0)</f>
        <v>0</v>
      </c>
      <c r="Q199" s="719">
        <f>IF(AND(Q$151&gt;='HIPOTESIS '!$E101,Q$151&lt;='HIPOTESIS '!$F101),'HIPOTESIS '!$M101*'HIPOTESIS '!$D101*(1+'HIPOTESIS '!$N$90)/12,0)</f>
        <v>0</v>
      </c>
      <c r="R199" s="719">
        <f>IF(AND(R$151&gt;='HIPOTESIS '!$E101,R$151&lt;='HIPOTESIS '!$F101),'HIPOTESIS '!$M101*'HIPOTESIS '!$D101*(1+'HIPOTESIS '!$N$90)/12,0)</f>
        <v>0</v>
      </c>
      <c r="S199" s="719">
        <f>IF(AND(S$151&gt;='HIPOTESIS '!$E101,S$151&lt;='HIPOTESIS '!$F101),'HIPOTESIS '!$M101*'HIPOTESIS '!$D101*(1+'HIPOTESIS '!$N$90)/12,0)</f>
        <v>0</v>
      </c>
      <c r="T199" s="719">
        <f>IF(AND(T$151&gt;='HIPOTESIS '!$E101,T$151&lt;='HIPOTESIS '!$F101),'HIPOTESIS '!$M101*'HIPOTESIS '!$D101*(1+'HIPOTESIS '!$N$90)/12,0)</f>
        <v>0</v>
      </c>
      <c r="U199" s="719">
        <f>IF(AND(U$151&gt;='HIPOTESIS '!$E101,U$151&lt;='HIPOTESIS '!$F101),'HIPOTESIS '!$M101*'HIPOTESIS '!$D101*(1+'HIPOTESIS '!$N$90)/12,0)</f>
        <v>0</v>
      </c>
      <c r="V199" s="719">
        <f>IF(AND(V$151&gt;='HIPOTESIS '!$E101,V$151&lt;='HIPOTESIS '!$F101),'HIPOTESIS '!$M101*'HIPOTESIS '!$D101*(1+'HIPOTESIS '!$N$90)/12,0)</f>
        <v>0</v>
      </c>
      <c r="W199" s="719">
        <f>IF(AND(W$151&gt;='HIPOTESIS '!$E101,W$151&lt;='HIPOTESIS '!$F101),'HIPOTESIS '!$M101*'HIPOTESIS '!$D101*(1+'HIPOTESIS '!$N$90)/12,0)</f>
        <v>0</v>
      </c>
      <c r="X199" s="719">
        <f>IF(AND(X$151&gt;='HIPOTESIS '!$E101,X$151&lt;='HIPOTESIS '!$F101),'HIPOTESIS '!$M101*'HIPOTESIS '!$D101*(1+'HIPOTESIS '!$N$90)/12,0)</f>
        <v>0</v>
      </c>
      <c r="Y199" s="719">
        <f>IF(AND(Y$151&gt;='HIPOTESIS '!$E101,Y$151&lt;='HIPOTESIS '!$F101),'HIPOTESIS '!$M101*'HIPOTESIS '!$D101*(1+'HIPOTESIS '!$N$90)/12,0)</f>
        <v>0</v>
      </c>
      <c r="Z199" s="719">
        <f>IF(AND(Z$151&gt;='HIPOTESIS '!$E101,Z$151&lt;='HIPOTESIS '!$F101),'HIPOTESIS '!$M101*'HIPOTESIS '!$D101*(1+'HIPOTESIS '!$N$90)/12,0)</f>
        <v>0</v>
      </c>
      <c r="AA199" s="719">
        <f>IF(AND(AA$151&gt;='HIPOTESIS '!$E101,AA$151&lt;='HIPOTESIS '!$F101),'HIPOTESIS '!$M101*'HIPOTESIS '!$D101*(1+'HIPOTESIS '!$N$90)/12,0)</f>
        <v>0</v>
      </c>
      <c r="AB199" s="719">
        <f>IF(AND(AB$151&gt;='HIPOTESIS '!$E101,AB$151&lt;='HIPOTESIS '!$F101),'HIPOTESIS '!$M101*'HIPOTESIS '!$D101*(1+'HIPOTESIS '!$N$90)*(1+'HIPOTESIS '!$N$95)/12,0)</f>
        <v>0</v>
      </c>
      <c r="AC199" s="719">
        <f>IF(AND(AC$151&gt;='HIPOTESIS '!$E101,AC$151&lt;='HIPOTESIS '!$F101),'HIPOTESIS '!$M101*'HIPOTESIS '!$D101*(1+'HIPOTESIS '!$N$90)*(1+'HIPOTESIS '!$N$95)/12,0)</f>
        <v>0</v>
      </c>
      <c r="AD199" s="719">
        <f>IF(AND(AD$151&gt;='HIPOTESIS '!$E101,AD$151&lt;='HIPOTESIS '!$F101),'HIPOTESIS '!$M101*'HIPOTESIS '!$D101*(1+'HIPOTESIS '!$N$90)*(1+'HIPOTESIS '!$N$95)/12,0)</f>
        <v>0</v>
      </c>
      <c r="AE199" s="719">
        <f>IF(AND(AE$151&gt;='HIPOTESIS '!$E101,AE$151&lt;='HIPOTESIS '!$F101),'HIPOTESIS '!$M101*'HIPOTESIS '!$D101*(1+'HIPOTESIS '!$N$90)*(1+'HIPOTESIS '!$N$95)/12,0)</f>
        <v>0</v>
      </c>
      <c r="AF199" s="719">
        <f>IF(AND(AF$151&gt;='HIPOTESIS '!$E101,AF$151&lt;='HIPOTESIS '!$F101),'HIPOTESIS '!$M101*'HIPOTESIS '!$D101*(1+'HIPOTESIS '!$N$90)*(1+'HIPOTESIS '!$N$95)/12,0)</f>
        <v>0</v>
      </c>
      <c r="AG199" s="719">
        <f>IF(AND(AG$151&gt;='HIPOTESIS '!$E101,AG$151&lt;='HIPOTESIS '!$F101),'HIPOTESIS '!$M101*'HIPOTESIS '!$D101*(1+'HIPOTESIS '!$N$90)*(1+'HIPOTESIS '!$N$95)/12,0)</f>
        <v>0</v>
      </c>
      <c r="AH199" s="719">
        <f>IF(AND(AH$151&gt;='HIPOTESIS '!$E101,AH$151&lt;='HIPOTESIS '!$F101),'HIPOTESIS '!$M101*'HIPOTESIS '!$D101*(1+'HIPOTESIS '!$N$90)*(1+'HIPOTESIS '!$N$95)/12,0)</f>
        <v>0</v>
      </c>
      <c r="AI199" s="719">
        <f>IF(AND(AI$151&gt;='HIPOTESIS '!$E101,AI$151&lt;='HIPOTESIS '!$F101),'HIPOTESIS '!$M101*'HIPOTESIS '!$D101*(1+'HIPOTESIS '!$N$90)*(1+'HIPOTESIS '!$N$95)/12,0)</f>
        <v>0</v>
      </c>
      <c r="AJ199" s="719">
        <f>IF(AND(AJ$151&gt;='HIPOTESIS '!$E101,AJ$151&lt;='HIPOTESIS '!$F101),'HIPOTESIS '!$M101*'HIPOTESIS '!$D101*(1+'HIPOTESIS '!$N$90)*(1+'HIPOTESIS '!$N$95)/12,0)</f>
        <v>0</v>
      </c>
      <c r="AK199" s="719">
        <f>IF(AND(AK$151&gt;='HIPOTESIS '!$E101,AK$151&lt;='HIPOTESIS '!$F101),'HIPOTESIS '!$M101*'HIPOTESIS '!$D101*(1+'HIPOTESIS '!$N$90)*(1+'HIPOTESIS '!$N$95)/12,0)</f>
        <v>0</v>
      </c>
      <c r="AL199" s="719">
        <f>IF(AND(AL$151&gt;='HIPOTESIS '!$E101,AL$151&lt;='HIPOTESIS '!$F101),'HIPOTESIS '!$M101*'HIPOTESIS '!$D101*(1+'HIPOTESIS '!$N$90)*(1+'HIPOTESIS '!$N$95)/12,0)</f>
        <v>0</v>
      </c>
      <c r="AM199" s="719">
        <f>IF(AND(AM$151&gt;='HIPOTESIS '!$E101,AM$151&lt;='HIPOTESIS '!$F101),'HIPOTESIS '!$M101*'HIPOTESIS '!$D101*(1+'HIPOTESIS '!$N$90)*(1+'HIPOTESIS '!$N$95)/12,0)</f>
        <v>0</v>
      </c>
      <c r="AN199" s="719">
        <f>IF(AND(AN$151&gt;='HIPOTESIS '!$E101,AN$151&lt;='HIPOTESIS '!$F101),'HIPOTESIS '!$M101*'HIPOTESIS '!$D101*(1+'HIPOTESIS '!$N$90)*(1+'HIPOTESIS '!$N$95)*(1+'HIPOTESIS '!$N$100)/12,0)</f>
        <v>0</v>
      </c>
      <c r="AO199" s="719">
        <f>IF(AND(AO$151&gt;='HIPOTESIS '!$E101,AO$151&lt;='HIPOTESIS '!$F101),'HIPOTESIS '!$M101*'HIPOTESIS '!$D101*(1+'HIPOTESIS '!$N$90)*(1+'HIPOTESIS '!$N$95)*(1+'HIPOTESIS '!$N$100)/12,0)</f>
        <v>0</v>
      </c>
      <c r="AP199" s="719">
        <f>IF(AND(AP$151&gt;='HIPOTESIS '!$E101,AP$151&lt;='HIPOTESIS '!$F101),'HIPOTESIS '!$M101*'HIPOTESIS '!$D101*(1+'HIPOTESIS '!$N$90)*(1+'HIPOTESIS '!$N$95)*(1+'HIPOTESIS '!$N$100)/12,0)</f>
        <v>0</v>
      </c>
      <c r="AQ199" s="719">
        <f>IF(AND(AQ$151&gt;='HIPOTESIS '!$E101,AQ$151&lt;='HIPOTESIS '!$F101),'HIPOTESIS '!$M101*'HIPOTESIS '!$D101*(1+'HIPOTESIS '!$N$90)*(1+'HIPOTESIS '!$N$95)*(1+'HIPOTESIS '!$N$100)/12,0)</f>
        <v>0</v>
      </c>
      <c r="AR199" s="719">
        <f>IF(AND(AR$151&gt;='HIPOTESIS '!$E101,AR$151&lt;='HIPOTESIS '!$F101),'HIPOTESIS '!$M101*'HIPOTESIS '!$D101*(1+'HIPOTESIS '!$N$90)*(1+'HIPOTESIS '!$N$95)*(1+'HIPOTESIS '!$N$100)/12,0)</f>
        <v>0</v>
      </c>
      <c r="AS199" s="719">
        <f>IF(AND(AS$151&gt;='HIPOTESIS '!$E101,AS$151&lt;='HIPOTESIS '!$F101),'HIPOTESIS '!$M101*'HIPOTESIS '!$D101*(1+'HIPOTESIS '!$N$90)*(1+'HIPOTESIS '!$N$95)*(1+'HIPOTESIS '!$N$100)/12,0)</f>
        <v>0</v>
      </c>
      <c r="AT199" s="719">
        <f>IF(AND(AT$151&gt;='HIPOTESIS '!$E101,AT$151&lt;='HIPOTESIS '!$F101),'HIPOTESIS '!$M101*'HIPOTESIS '!$D101*(1+'HIPOTESIS '!$N$90)*(1+'HIPOTESIS '!$N$95)*(1+'HIPOTESIS '!$N$100)/12,0)</f>
        <v>0</v>
      </c>
      <c r="AU199" s="719">
        <f>IF(AND(AU$151&gt;='HIPOTESIS '!$E101,AU$151&lt;='HIPOTESIS '!$F101),'HIPOTESIS '!$M101*'HIPOTESIS '!$D101*(1+'HIPOTESIS '!$N$90)*(1+'HIPOTESIS '!$N$95)*(1+'HIPOTESIS '!$N$100)/12,0)</f>
        <v>0</v>
      </c>
      <c r="AV199" s="719">
        <f>IF(AND(AV$151&gt;='HIPOTESIS '!$E101,AV$151&lt;='HIPOTESIS '!$F101),'HIPOTESIS '!$M101*'HIPOTESIS '!$D101*(1+'HIPOTESIS '!$N$90)*(1+'HIPOTESIS '!$N$95)*(1+'HIPOTESIS '!$N$100)/12,0)</f>
        <v>0</v>
      </c>
      <c r="AW199" s="719">
        <f>IF(AND(AW$151&gt;='HIPOTESIS '!$E101,AW$151&lt;='HIPOTESIS '!$F101),'HIPOTESIS '!$M101*'HIPOTESIS '!$D101*(1+'HIPOTESIS '!$N$90)*(1+'HIPOTESIS '!$N$95)*(1+'HIPOTESIS '!$N$100)/12,0)</f>
        <v>0</v>
      </c>
      <c r="AX199" s="719">
        <f>IF(AND(AX$151&gt;='HIPOTESIS '!$E101,AX$151&lt;='HIPOTESIS '!$F101),'HIPOTESIS '!$M101*'HIPOTESIS '!$D101*(1+'HIPOTESIS '!$N$90)*(1+'HIPOTESIS '!$N$95)*(1+'HIPOTESIS '!$N$100)/12,0)</f>
        <v>0</v>
      </c>
      <c r="AY199" s="719">
        <f>IF(AND(AY$151&gt;='HIPOTESIS '!$E101,AY$151&lt;='HIPOTESIS '!$F101),'HIPOTESIS '!$M101*'HIPOTESIS '!$D101*(1+'HIPOTESIS '!$N$90)*(1+'HIPOTESIS '!$N$95)*(1+'HIPOTESIS '!$N$100)/12,0)</f>
        <v>0</v>
      </c>
      <c r="AZ199" s="719">
        <f>IF(AND(AZ$151&gt;='HIPOTESIS '!$E101,AZ$151&lt;='HIPOTESIS '!$F101),'HIPOTESIS '!$M101*'HIPOTESIS '!$D101*(1+'HIPOTESIS '!$N$90)*(1+'HIPOTESIS '!$N$95)*(1+'HIPOTESIS '!$N$100)^2/12,0)</f>
        <v>0</v>
      </c>
      <c r="BA199" s="719">
        <f>IF(AND(BA$151&gt;='HIPOTESIS '!$E101,BA$151&lt;='HIPOTESIS '!$F101),'HIPOTESIS '!$M101*'HIPOTESIS '!$D101*(1+'HIPOTESIS '!$N$90)*(1+'HIPOTESIS '!$N$95)*(1+'HIPOTESIS '!$N$100)^2/12,0)</f>
        <v>0</v>
      </c>
      <c r="BB199" s="719">
        <f>IF(AND(BB$151&gt;='HIPOTESIS '!$E101,BB$151&lt;='HIPOTESIS '!$F101),'HIPOTESIS '!$M101*'HIPOTESIS '!$D101*(1+'HIPOTESIS '!$N$90)*(1+'HIPOTESIS '!$N$95)*(1+'HIPOTESIS '!$N$100)^2/12,0)</f>
        <v>0</v>
      </c>
      <c r="BC199" s="719">
        <f>IF(AND(BC$151&gt;='HIPOTESIS '!$E101,BC$151&lt;='HIPOTESIS '!$F101),'HIPOTESIS '!$M101*'HIPOTESIS '!$D101*(1+'HIPOTESIS '!$N$90)*(1+'HIPOTESIS '!$N$95)*(1+'HIPOTESIS '!$N$100)^2/12,0)</f>
        <v>0</v>
      </c>
      <c r="BD199" s="719">
        <f>IF(AND(BD$151&gt;='HIPOTESIS '!$E101,BD$151&lt;='HIPOTESIS '!$F101),'HIPOTESIS '!$M101*'HIPOTESIS '!$D101*(1+'HIPOTESIS '!$N$90)*(1+'HIPOTESIS '!$N$95)*(1+'HIPOTESIS '!$N$100)^2/12,0)</f>
        <v>0</v>
      </c>
      <c r="BE199" s="719">
        <f>IF(AND(BE$151&gt;='HIPOTESIS '!$E101,BE$151&lt;='HIPOTESIS '!$F101),'HIPOTESIS '!$M101*'HIPOTESIS '!$D101*(1+'HIPOTESIS '!$N$90)*(1+'HIPOTESIS '!$N$95)*(1+'HIPOTESIS '!$N$100)^2/12,0)</f>
        <v>0</v>
      </c>
      <c r="BF199" s="719">
        <f>IF(AND(BF$151&gt;='HIPOTESIS '!$E101,BF$151&lt;='HIPOTESIS '!$F101),'HIPOTESIS '!$M101*'HIPOTESIS '!$D101*(1+'HIPOTESIS '!$N$90)*(1+'HIPOTESIS '!$N$95)*(1+'HIPOTESIS '!$N$100)^2/12,0)</f>
        <v>0</v>
      </c>
      <c r="BG199" s="719">
        <f>IF(AND(BG$151&gt;='HIPOTESIS '!$E101,BG$151&lt;='HIPOTESIS '!$F101),'HIPOTESIS '!$M101*'HIPOTESIS '!$D101*(1+'HIPOTESIS '!$N$90)*(1+'HIPOTESIS '!$N$95)*(1+'HIPOTESIS '!$N$100)^2/12,0)</f>
        <v>0</v>
      </c>
      <c r="BH199" s="719">
        <f>IF(AND(BH$151&gt;='HIPOTESIS '!$E101,BH$151&lt;='HIPOTESIS '!$F101),'HIPOTESIS '!$M101*'HIPOTESIS '!$D101*(1+'HIPOTESIS '!$N$90)*(1+'HIPOTESIS '!$N$95)*(1+'HIPOTESIS '!$N$100)^2/12,0)</f>
        <v>0</v>
      </c>
      <c r="BI199" s="719">
        <f>IF(AND(BI$151&gt;='HIPOTESIS '!$E101,BI$151&lt;='HIPOTESIS '!$F101),'HIPOTESIS '!$M101*'HIPOTESIS '!$D101*(1+'HIPOTESIS '!$N$90)*(1+'HIPOTESIS '!$N$95)*(1+'HIPOTESIS '!$N$100)^2/12,0)</f>
        <v>0</v>
      </c>
      <c r="BJ199" s="719">
        <f>IF(AND(BJ$151&gt;='HIPOTESIS '!$E101,BJ$151&lt;='HIPOTESIS '!$F101),'HIPOTESIS '!$M101*'HIPOTESIS '!$D101*(1+'HIPOTESIS '!$N$90)*(1+'HIPOTESIS '!$N$95)*(1+'HIPOTESIS '!$N$100)^2/12,0)</f>
        <v>0</v>
      </c>
      <c r="BK199" s="719">
        <f>IF(AND(BK$151&gt;='HIPOTESIS '!$E101,BK$151&lt;='HIPOTESIS '!$F101),'HIPOTESIS '!$M101*'HIPOTESIS '!$D101*(1+'HIPOTESIS '!$N$90)*(1+'HIPOTESIS '!$N$95)*(1+'HIPOTESIS '!$N$100)^2/12,0)</f>
        <v>0</v>
      </c>
      <c r="BL199" s="138"/>
      <c r="BM199" s="138"/>
      <c r="BN199" s="138"/>
      <c r="BO199" s="138"/>
      <c r="BP199" s="138"/>
      <c r="BQ199" s="138"/>
      <c r="BR199" s="138"/>
      <c r="BS199" s="138"/>
      <c r="BT199" s="138"/>
      <c r="BU199" s="138"/>
      <c r="BV199" s="138"/>
      <c r="BW199" s="138"/>
      <c r="BX199" s="138"/>
      <c r="BY199" s="138"/>
      <c r="BZ199" s="138"/>
      <c r="CA199" s="138"/>
      <c r="CB199" s="138"/>
      <c r="CC199" s="138"/>
      <c r="CD199" s="138"/>
      <c r="CE199" s="138"/>
      <c r="CF199" s="138"/>
      <c r="CG199" s="138"/>
      <c r="CH199" s="138"/>
      <c r="CI199" s="138"/>
      <c r="CJ199" s="138"/>
      <c r="CK199" s="138"/>
      <c r="CL199" s="138"/>
      <c r="CM199" s="138"/>
      <c r="CN199" s="138"/>
      <c r="CO199" s="138"/>
      <c r="CP199" s="138"/>
      <c r="CQ199" s="138"/>
      <c r="CR199" s="138"/>
      <c r="CS199" s="138"/>
    </row>
    <row r="200" spans="1:97" s="2" customFormat="1" ht="17.100000000000001" customHeight="1" x14ac:dyDescent="0.25">
      <c r="A200" s="138"/>
      <c r="B200" s="536" t="s">
        <v>415</v>
      </c>
      <c r="C200" s="497">
        <f>IF(AND(C$151&gt;='HIPOTESIS '!$E102,C$151&lt;='HIPOTESIS '!$F102),'HIPOTESIS '!$M102*'HIPOTESIS '!$D102/12,0)</f>
        <v>0</v>
      </c>
      <c r="D200" s="497">
        <f>IF(AND(D$151&gt;='HIPOTESIS '!$E102,D$151&lt;='HIPOTESIS '!$F102),'HIPOTESIS '!$M102*'HIPOTESIS '!$D102/12,0)</f>
        <v>0</v>
      </c>
      <c r="E200" s="497">
        <f>IF(AND(E$151&gt;='HIPOTESIS '!$E102,E$151&lt;='HIPOTESIS '!$F102),'HIPOTESIS '!$M102*'HIPOTESIS '!$D102/12,0)</f>
        <v>0</v>
      </c>
      <c r="F200" s="497">
        <f>IF(AND(F$151&gt;='HIPOTESIS '!$E102,F$151&lt;='HIPOTESIS '!$F102),'HIPOTESIS '!$M102*'HIPOTESIS '!$D102/12,0)</f>
        <v>0</v>
      </c>
      <c r="G200" s="497">
        <f>IF(AND(G$151&gt;='HIPOTESIS '!$E102,G$151&lt;='HIPOTESIS '!$F102),'HIPOTESIS '!$M102*'HIPOTESIS '!$D102/12,0)</f>
        <v>0</v>
      </c>
      <c r="H200" s="497">
        <f>IF(AND(H$151&gt;='HIPOTESIS '!$E102,H$151&lt;='HIPOTESIS '!$F102),'HIPOTESIS '!$M102*'HIPOTESIS '!$D102/12,0)</f>
        <v>0</v>
      </c>
      <c r="I200" s="497">
        <f>IF(AND(I$151&gt;='HIPOTESIS '!$E102,I$151&lt;='HIPOTESIS '!$F102),'HIPOTESIS '!$M102*'HIPOTESIS '!$D102/12,0)</f>
        <v>0</v>
      </c>
      <c r="J200" s="497">
        <f>IF(AND(J$151&gt;='HIPOTESIS '!$E102,J$151&lt;='HIPOTESIS '!$F102),'HIPOTESIS '!$M102*'HIPOTESIS '!$D102/12,0)</f>
        <v>0</v>
      </c>
      <c r="K200" s="497">
        <f>IF(AND(K$151&gt;='HIPOTESIS '!$E102,K$151&lt;='HIPOTESIS '!$F102),'HIPOTESIS '!$M102*'HIPOTESIS '!$D102/12,0)</f>
        <v>0</v>
      </c>
      <c r="L200" s="497">
        <f>IF(AND(L$151&gt;='HIPOTESIS '!$E102,L$151&lt;='HIPOTESIS '!$F102),'HIPOTESIS '!$M102*'HIPOTESIS '!$D102/12,0)</f>
        <v>0</v>
      </c>
      <c r="M200" s="497">
        <f>IF(AND(M$151&gt;='HIPOTESIS '!$E102,M$151&lt;='HIPOTESIS '!$F102),'HIPOTESIS '!$M102*'HIPOTESIS '!$D102/12,0)</f>
        <v>0</v>
      </c>
      <c r="N200" s="497">
        <f>IF(AND(N$151&gt;='HIPOTESIS '!$E102,N$151&lt;='HIPOTESIS '!$F102),'HIPOTESIS '!$M102*'HIPOTESIS '!$D102/12,0)</f>
        <v>0</v>
      </c>
      <c r="O200" s="723">
        <f>IF(AND(O$151&gt;='HIPOTESIS '!$E102,O$151&lt;='HIPOTESIS '!$F102),'HIPOTESIS '!$M102*'HIPOTESIS '!$D102/12,0)</f>
        <v>0</v>
      </c>
      <c r="P200" s="497">
        <f>IF(AND(P$151&gt;='HIPOTESIS '!$E102,P$151&lt;='HIPOTESIS '!$F102),'HIPOTESIS '!$M102*'HIPOTESIS '!$D102*(1+'HIPOTESIS '!$N$90)/12,0)</f>
        <v>0</v>
      </c>
      <c r="Q200" s="719">
        <f>IF(AND(Q$151&gt;='HIPOTESIS '!$E102,Q$151&lt;='HIPOTESIS '!$F102),'HIPOTESIS '!$M102*'HIPOTESIS '!$D102*(1+'HIPOTESIS '!$N$90)/12,0)</f>
        <v>0</v>
      </c>
      <c r="R200" s="719">
        <f>IF(AND(R$151&gt;='HIPOTESIS '!$E102,R$151&lt;='HIPOTESIS '!$F102),'HIPOTESIS '!$M102*'HIPOTESIS '!$D102*(1+'HIPOTESIS '!$N$90)/12,0)</f>
        <v>0</v>
      </c>
      <c r="S200" s="719">
        <f>IF(AND(S$151&gt;='HIPOTESIS '!$E102,S$151&lt;='HIPOTESIS '!$F102),'HIPOTESIS '!$M102*'HIPOTESIS '!$D102*(1+'HIPOTESIS '!$N$90)/12,0)</f>
        <v>0</v>
      </c>
      <c r="T200" s="719">
        <f>IF(AND(T$151&gt;='HIPOTESIS '!$E102,T$151&lt;='HIPOTESIS '!$F102),'HIPOTESIS '!$M102*'HIPOTESIS '!$D102*(1+'HIPOTESIS '!$N$90)/12,0)</f>
        <v>0</v>
      </c>
      <c r="U200" s="719">
        <f>IF(AND(U$151&gt;='HIPOTESIS '!$E102,U$151&lt;='HIPOTESIS '!$F102),'HIPOTESIS '!$M102*'HIPOTESIS '!$D102*(1+'HIPOTESIS '!$N$90)/12,0)</f>
        <v>0</v>
      </c>
      <c r="V200" s="719">
        <f>IF(AND(V$151&gt;='HIPOTESIS '!$E102,V$151&lt;='HIPOTESIS '!$F102),'HIPOTESIS '!$M102*'HIPOTESIS '!$D102*(1+'HIPOTESIS '!$N$90)/12,0)</f>
        <v>0</v>
      </c>
      <c r="W200" s="719">
        <f>IF(AND(W$151&gt;='HIPOTESIS '!$E102,W$151&lt;='HIPOTESIS '!$F102),'HIPOTESIS '!$M102*'HIPOTESIS '!$D102*(1+'HIPOTESIS '!$N$90)/12,0)</f>
        <v>0</v>
      </c>
      <c r="X200" s="719">
        <f>IF(AND(X$151&gt;='HIPOTESIS '!$E102,X$151&lt;='HIPOTESIS '!$F102),'HIPOTESIS '!$M102*'HIPOTESIS '!$D102*(1+'HIPOTESIS '!$N$90)/12,0)</f>
        <v>0</v>
      </c>
      <c r="Y200" s="719">
        <f>IF(AND(Y$151&gt;='HIPOTESIS '!$E102,Y$151&lt;='HIPOTESIS '!$F102),'HIPOTESIS '!$M102*'HIPOTESIS '!$D102*(1+'HIPOTESIS '!$N$90)/12,0)</f>
        <v>0</v>
      </c>
      <c r="Z200" s="719">
        <f>IF(AND(Z$151&gt;='HIPOTESIS '!$E102,Z$151&lt;='HIPOTESIS '!$F102),'HIPOTESIS '!$M102*'HIPOTESIS '!$D102*(1+'HIPOTESIS '!$N$90)/12,0)</f>
        <v>0</v>
      </c>
      <c r="AA200" s="719">
        <f>IF(AND(AA$151&gt;='HIPOTESIS '!$E102,AA$151&lt;='HIPOTESIS '!$F102),'HIPOTESIS '!$M102*'HIPOTESIS '!$D102*(1+'HIPOTESIS '!$N$90)/12,0)</f>
        <v>0</v>
      </c>
      <c r="AB200" s="719">
        <f>IF(AND(AB$151&gt;='HIPOTESIS '!$E102,AB$151&lt;='HIPOTESIS '!$F102),'HIPOTESIS '!$M102*'HIPOTESIS '!$D102*(1+'HIPOTESIS '!$N$90)*(1+'HIPOTESIS '!$N$95)/12,0)</f>
        <v>0</v>
      </c>
      <c r="AC200" s="719">
        <f>IF(AND(AC$151&gt;='HIPOTESIS '!$E102,AC$151&lt;='HIPOTESIS '!$F102),'HIPOTESIS '!$M102*'HIPOTESIS '!$D102*(1+'HIPOTESIS '!$N$90)*(1+'HIPOTESIS '!$N$95)/12,0)</f>
        <v>0</v>
      </c>
      <c r="AD200" s="719">
        <f>IF(AND(AD$151&gt;='HIPOTESIS '!$E102,AD$151&lt;='HIPOTESIS '!$F102),'HIPOTESIS '!$M102*'HIPOTESIS '!$D102*(1+'HIPOTESIS '!$N$90)*(1+'HIPOTESIS '!$N$95)/12,0)</f>
        <v>0</v>
      </c>
      <c r="AE200" s="719">
        <f>IF(AND(AE$151&gt;='HIPOTESIS '!$E102,AE$151&lt;='HIPOTESIS '!$F102),'HIPOTESIS '!$M102*'HIPOTESIS '!$D102*(1+'HIPOTESIS '!$N$90)*(1+'HIPOTESIS '!$N$95)/12,0)</f>
        <v>0</v>
      </c>
      <c r="AF200" s="719">
        <f>IF(AND(AF$151&gt;='HIPOTESIS '!$E102,AF$151&lt;='HIPOTESIS '!$F102),'HIPOTESIS '!$M102*'HIPOTESIS '!$D102*(1+'HIPOTESIS '!$N$90)*(1+'HIPOTESIS '!$N$95)/12,0)</f>
        <v>0</v>
      </c>
      <c r="AG200" s="719">
        <f>IF(AND(AG$151&gt;='HIPOTESIS '!$E102,AG$151&lt;='HIPOTESIS '!$F102),'HIPOTESIS '!$M102*'HIPOTESIS '!$D102*(1+'HIPOTESIS '!$N$90)*(1+'HIPOTESIS '!$N$95)/12,0)</f>
        <v>0</v>
      </c>
      <c r="AH200" s="719">
        <f>IF(AND(AH$151&gt;='HIPOTESIS '!$E102,AH$151&lt;='HIPOTESIS '!$F102),'HIPOTESIS '!$M102*'HIPOTESIS '!$D102*(1+'HIPOTESIS '!$N$90)*(1+'HIPOTESIS '!$N$95)/12,0)</f>
        <v>0</v>
      </c>
      <c r="AI200" s="719">
        <f>IF(AND(AI$151&gt;='HIPOTESIS '!$E102,AI$151&lt;='HIPOTESIS '!$F102),'HIPOTESIS '!$M102*'HIPOTESIS '!$D102*(1+'HIPOTESIS '!$N$90)*(1+'HIPOTESIS '!$N$95)/12,0)</f>
        <v>0</v>
      </c>
      <c r="AJ200" s="719">
        <f>IF(AND(AJ$151&gt;='HIPOTESIS '!$E102,AJ$151&lt;='HIPOTESIS '!$F102),'HIPOTESIS '!$M102*'HIPOTESIS '!$D102*(1+'HIPOTESIS '!$N$90)*(1+'HIPOTESIS '!$N$95)/12,0)</f>
        <v>0</v>
      </c>
      <c r="AK200" s="719">
        <f>IF(AND(AK$151&gt;='HIPOTESIS '!$E102,AK$151&lt;='HIPOTESIS '!$F102),'HIPOTESIS '!$M102*'HIPOTESIS '!$D102*(1+'HIPOTESIS '!$N$90)*(1+'HIPOTESIS '!$N$95)/12,0)</f>
        <v>0</v>
      </c>
      <c r="AL200" s="719">
        <f>IF(AND(AL$151&gt;='HIPOTESIS '!$E102,AL$151&lt;='HIPOTESIS '!$F102),'HIPOTESIS '!$M102*'HIPOTESIS '!$D102*(1+'HIPOTESIS '!$N$90)*(1+'HIPOTESIS '!$N$95)/12,0)</f>
        <v>0</v>
      </c>
      <c r="AM200" s="719">
        <f>IF(AND(AM$151&gt;='HIPOTESIS '!$E102,AM$151&lt;='HIPOTESIS '!$F102),'HIPOTESIS '!$M102*'HIPOTESIS '!$D102*(1+'HIPOTESIS '!$N$90)*(1+'HIPOTESIS '!$N$95)/12,0)</f>
        <v>0</v>
      </c>
      <c r="AN200" s="719">
        <f>IF(AND(AN$151&gt;='HIPOTESIS '!$E102,AN$151&lt;='HIPOTESIS '!$F102),'HIPOTESIS '!$M102*'HIPOTESIS '!$D102*(1+'HIPOTESIS '!$N$90)*(1+'HIPOTESIS '!$N$95)*(1+'HIPOTESIS '!$N$100)/12,0)</f>
        <v>0</v>
      </c>
      <c r="AO200" s="719">
        <f>IF(AND(AO$151&gt;='HIPOTESIS '!$E102,AO$151&lt;='HIPOTESIS '!$F102),'HIPOTESIS '!$M102*'HIPOTESIS '!$D102*(1+'HIPOTESIS '!$N$90)*(1+'HIPOTESIS '!$N$95)*(1+'HIPOTESIS '!$N$100)/12,0)</f>
        <v>0</v>
      </c>
      <c r="AP200" s="719">
        <f>IF(AND(AP$151&gt;='HIPOTESIS '!$E102,AP$151&lt;='HIPOTESIS '!$F102),'HIPOTESIS '!$M102*'HIPOTESIS '!$D102*(1+'HIPOTESIS '!$N$90)*(1+'HIPOTESIS '!$N$95)*(1+'HIPOTESIS '!$N$100)/12,0)</f>
        <v>0</v>
      </c>
      <c r="AQ200" s="719">
        <f>IF(AND(AQ$151&gt;='HIPOTESIS '!$E102,AQ$151&lt;='HIPOTESIS '!$F102),'HIPOTESIS '!$M102*'HIPOTESIS '!$D102*(1+'HIPOTESIS '!$N$90)*(1+'HIPOTESIS '!$N$95)*(1+'HIPOTESIS '!$N$100)/12,0)</f>
        <v>0</v>
      </c>
      <c r="AR200" s="719">
        <f>IF(AND(AR$151&gt;='HIPOTESIS '!$E102,AR$151&lt;='HIPOTESIS '!$F102),'HIPOTESIS '!$M102*'HIPOTESIS '!$D102*(1+'HIPOTESIS '!$N$90)*(1+'HIPOTESIS '!$N$95)*(1+'HIPOTESIS '!$N$100)/12,0)</f>
        <v>0</v>
      </c>
      <c r="AS200" s="719">
        <f>IF(AND(AS$151&gt;='HIPOTESIS '!$E102,AS$151&lt;='HIPOTESIS '!$F102),'HIPOTESIS '!$M102*'HIPOTESIS '!$D102*(1+'HIPOTESIS '!$N$90)*(1+'HIPOTESIS '!$N$95)*(1+'HIPOTESIS '!$N$100)/12,0)</f>
        <v>0</v>
      </c>
      <c r="AT200" s="719">
        <f>IF(AND(AT$151&gt;='HIPOTESIS '!$E102,AT$151&lt;='HIPOTESIS '!$F102),'HIPOTESIS '!$M102*'HIPOTESIS '!$D102*(1+'HIPOTESIS '!$N$90)*(1+'HIPOTESIS '!$N$95)*(1+'HIPOTESIS '!$N$100)/12,0)</f>
        <v>0</v>
      </c>
      <c r="AU200" s="719">
        <f>IF(AND(AU$151&gt;='HIPOTESIS '!$E102,AU$151&lt;='HIPOTESIS '!$F102),'HIPOTESIS '!$M102*'HIPOTESIS '!$D102*(1+'HIPOTESIS '!$N$90)*(1+'HIPOTESIS '!$N$95)*(1+'HIPOTESIS '!$N$100)/12,0)</f>
        <v>0</v>
      </c>
      <c r="AV200" s="719">
        <f>IF(AND(AV$151&gt;='HIPOTESIS '!$E102,AV$151&lt;='HIPOTESIS '!$F102),'HIPOTESIS '!$M102*'HIPOTESIS '!$D102*(1+'HIPOTESIS '!$N$90)*(1+'HIPOTESIS '!$N$95)*(1+'HIPOTESIS '!$N$100)/12,0)</f>
        <v>0</v>
      </c>
      <c r="AW200" s="719">
        <f>IF(AND(AW$151&gt;='HIPOTESIS '!$E102,AW$151&lt;='HIPOTESIS '!$F102),'HIPOTESIS '!$M102*'HIPOTESIS '!$D102*(1+'HIPOTESIS '!$N$90)*(1+'HIPOTESIS '!$N$95)*(1+'HIPOTESIS '!$N$100)/12,0)</f>
        <v>0</v>
      </c>
      <c r="AX200" s="719">
        <f>IF(AND(AX$151&gt;='HIPOTESIS '!$E102,AX$151&lt;='HIPOTESIS '!$F102),'HIPOTESIS '!$M102*'HIPOTESIS '!$D102*(1+'HIPOTESIS '!$N$90)*(1+'HIPOTESIS '!$N$95)*(1+'HIPOTESIS '!$N$100)/12,0)</f>
        <v>0</v>
      </c>
      <c r="AY200" s="719">
        <f>IF(AND(AY$151&gt;='HIPOTESIS '!$E102,AY$151&lt;='HIPOTESIS '!$F102),'HIPOTESIS '!$M102*'HIPOTESIS '!$D102*(1+'HIPOTESIS '!$N$90)*(1+'HIPOTESIS '!$N$95)*(1+'HIPOTESIS '!$N$100)/12,0)</f>
        <v>0</v>
      </c>
      <c r="AZ200" s="719">
        <f>IF(AND(AZ$151&gt;='HIPOTESIS '!$E102,AZ$151&lt;='HIPOTESIS '!$F102),'HIPOTESIS '!$M102*'HIPOTESIS '!$D102*(1+'HIPOTESIS '!$N$90)*(1+'HIPOTESIS '!$N$95)*(1+'HIPOTESIS '!$N$100)^2/12,0)</f>
        <v>0</v>
      </c>
      <c r="BA200" s="719">
        <f>IF(AND(BA$151&gt;='HIPOTESIS '!$E102,BA$151&lt;='HIPOTESIS '!$F102),'HIPOTESIS '!$M102*'HIPOTESIS '!$D102*(1+'HIPOTESIS '!$N$90)*(1+'HIPOTESIS '!$N$95)*(1+'HIPOTESIS '!$N$100)^2/12,0)</f>
        <v>0</v>
      </c>
      <c r="BB200" s="719">
        <f>IF(AND(BB$151&gt;='HIPOTESIS '!$E102,BB$151&lt;='HIPOTESIS '!$F102),'HIPOTESIS '!$M102*'HIPOTESIS '!$D102*(1+'HIPOTESIS '!$N$90)*(1+'HIPOTESIS '!$N$95)*(1+'HIPOTESIS '!$N$100)^2/12,0)</f>
        <v>0</v>
      </c>
      <c r="BC200" s="719">
        <f>IF(AND(BC$151&gt;='HIPOTESIS '!$E102,BC$151&lt;='HIPOTESIS '!$F102),'HIPOTESIS '!$M102*'HIPOTESIS '!$D102*(1+'HIPOTESIS '!$N$90)*(1+'HIPOTESIS '!$N$95)*(1+'HIPOTESIS '!$N$100)^2/12,0)</f>
        <v>0</v>
      </c>
      <c r="BD200" s="719">
        <f>IF(AND(BD$151&gt;='HIPOTESIS '!$E102,BD$151&lt;='HIPOTESIS '!$F102),'HIPOTESIS '!$M102*'HIPOTESIS '!$D102*(1+'HIPOTESIS '!$N$90)*(1+'HIPOTESIS '!$N$95)*(1+'HIPOTESIS '!$N$100)^2/12,0)</f>
        <v>0</v>
      </c>
      <c r="BE200" s="719">
        <f>IF(AND(BE$151&gt;='HIPOTESIS '!$E102,BE$151&lt;='HIPOTESIS '!$F102),'HIPOTESIS '!$M102*'HIPOTESIS '!$D102*(1+'HIPOTESIS '!$N$90)*(1+'HIPOTESIS '!$N$95)*(1+'HIPOTESIS '!$N$100)^2/12,0)</f>
        <v>0</v>
      </c>
      <c r="BF200" s="719">
        <f>IF(AND(BF$151&gt;='HIPOTESIS '!$E102,BF$151&lt;='HIPOTESIS '!$F102),'HIPOTESIS '!$M102*'HIPOTESIS '!$D102*(1+'HIPOTESIS '!$N$90)*(1+'HIPOTESIS '!$N$95)*(1+'HIPOTESIS '!$N$100)^2/12,0)</f>
        <v>0</v>
      </c>
      <c r="BG200" s="719">
        <f>IF(AND(BG$151&gt;='HIPOTESIS '!$E102,BG$151&lt;='HIPOTESIS '!$F102),'HIPOTESIS '!$M102*'HIPOTESIS '!$D102*(1+'HIPOTESIS '!$N$90)*(1+'HIPOTESIS '!$N$95)*(1+'HIPOTESIS '!$N$100)^2/12,0)</f>
        <v>0</v>
      </c>
      <c r="BH200" s="719">
        <f>IF(AND(BH$151&gt;='HIPOTESIS '!$E102,BH$151&lt;='HIPOTESIS '!$F102),'HIPOTESIS '!$M102*'HIPOTESIS '!$D102*(1+'HIPOTESIS '!$N$90)*(1+'HIPOTESIS '!$N$95)*(1+'HIPOTESIS '!$N$100)^2/12,0)</f>
        <v>0</v>
      </c>
      <c r="BI200" s="719">
        <f>IF(AND(BI$151&gt;='HIPOTESIS '!$E102,BI$151&lt;='HIPOTESIS '!$F102),'HIPOTESIS '!$M102*'HIPOTESIS '!$D102*(1+'HIPOTESIS '!$N$90)*(1+'HIPOTESIS '!$N$95)*(1+'HIPOTESIS '!$N$100)^2/12,0)</f>
        <v>0</v>
      </c>
      <c r="BJ200" s="719">
        <f>IF(AND(BJ$151&gt;='HIPOTESIS '!$E102,BJ$151&lt;='HIPOTESIS '!$F102),'HIPOTESIS '!$M102*'HIPOTESIS '!$D102*(1+'HIPOTESIS '!$N$90)*(1+'HIPOTESIS '!$N$95)*(1+'HIPOTESIS '!$N$100)^2/12,0)</f>
        <v>0</v>
      </c>
      <c r="BK200" s="719">
        <f>IF(AND(BK$151&gt;='HIPOTESIS '!$E102,BK$151&lt;='HIPOTESIS '!$F102),'HIPOTESIS '!$M102*'HIPOTESIS '!$D102*(1+'HIPOTESIS '!$N$90)*(1+'HIPOTESIS '!$N$95)*(1+'HIPOTESIS '!$N$100)^2/12,0)</f>
        <v>0</v>
      </c>
      <c r="BL200" s="138"/>
      <c r="BM200" s="138"/>
      <c r="BN200" s="138"/>
      <c r="BO200" s="138"/>
      <c r="BP200" s="138"/>
      <c r="BQ200" s="138"/>
      <c r="BR200" s="138"/>
      <c r="BS200" s="138"/>
      <c r="BT200" s="138"/>
      <c r="BU200" s="138"/>
      <c r="BV200" s="138"/>
      <c r="BW200" s="138"/>
      <c r="BX200" s="138"/>
      <c r="BY200" s="138"/>
      <c r="BZ200" s="138"/>
      <c r="CA200" s="138"/>
      <c r="CB200" s="138"/>
      <c r="CC200" s="138"/>
      <c r="CD200" s="138"/>
      <c r="CE200" s="138"/>
      <c r="CF200" s="138"/>
      <c r="CG200" s="138"/>
      <c r="CH200" s="138"/>
      <c r="CI200" s="138"/>
      <c r="CJ200" s="138"/>
      <c r="CK200" s="138"/>
      <c r="CL200" s="138"/>
      <c r="CM200" s="138"/>
      <c r="CN200" s="138"/>
      <c r="CO200" s="138"/>
      <c r="CP200" s="138"/>
      <c r="CQ200" s="138"/>
      <c r="CR200" s="138"/>
      <c r="CS200" s="138"/>
    </row>
    <row r="201" spans="1:97" s="2" customFormat="1" ht="17.100000000000001" customHeight="1" x14ac:dyDescent="0.25">
      <c r="A201" s="138"/>
      <c r="B201" s="536" t="s">
        <v>416</v>
      </c>
      <c r="C201" s="497">
        <f>IF(AND(C$151&gt;='HIPOTESIS '!$E103,C$151&lt;='HIPOTESIS '!$F103),'HIPOTESIS '!$M103*'HIPOTESIS '!$D103/12,0)</f>
        <v>0</v>
      </c>
      <c r="D201" s="497">
        <f>IF(AND(D$151&gt;='HIPOTESIS '!$E103,D$151&lt;='HIPOTESIS '!$F103),'HIPOTESIS '!$M103*'HIPOTESIS '!$D103/12,0)</f>
        <v>0</v>
      </c>
      <c r="E201" s="497">
        <f>IF(AND(E$151&gt;='HIPOTESIS '!$E103,E$151&lt;='HIPOTESIS '!$F103),'HIPOTESIS '!$M103*'HIPOTESIS '!$D103/12,0)</f>
        <v>0</v>
      </c>
      <c r="F201" s="497">
        <f>IF(AND(F$151&gt;='HIPOTESIS '!$E103,F$151&lt;='HIPOTESIS '!$F103),'HIPOTESIS '!$M103*'HIPOTESIS '!$D103/12,0)</f>
        <v>0</v>
      </c>
      <c r="G201" s="497">
        <f>IF(AND(G$151&gt;='HIPOTESIS '!$E103,G$151&lt;='HIPOTESIS '!$F103),'HIPOTESIS '!$M103*'HIPOTESIS '!$D103/12,0)</f>
        <v>0</v>
      </c>
      <c r="H201" s="497">
        <f>IF(AND(H$151&gt;='HIPOTESIS '!$E103,H$151&lt;='HIPOTESIS '!$F103),'HIPOTESIS '!$M103*'HIPOTESIS '!$D103/12,0)</f>
        <v>0</v>
      </c>
      <c r="I201" s="497">
        <f>IF(AND(I$151&gt;='HIPOTESIS '!$E103,I$151&lt;='HIPOTESIS '!$F103),'HIPOTESIS '!$M103*'HIPOTESIS '!$D103/12,0)</f>
        <v>0</v>
      </c>
      <c r="J201" s="497">
        <f>IF(AND(J$151&gt;='HIPOTESIS '!$E103,J$151&lt;='HIPOTESIS '!$F103),'HIPOTESIS '!$M103*'HIPOTESIS '!$D103/12,0)</f>
        <v>0</v>
      </c>
      <c r="K201" s="497">
        <f>IF(AND(K$151&gt;='HIPOTESIS '!$E103,K$151&lt;='HIPOTESIS '!$F103),'HIPOTESIS '!$M103*'HIPOTESIS '!$D103/12,0)</f>
        <v>0</v>
      </c>
      <c r="L201" s="497">
        <f>IF(AND(L$151&gt;='HIPOTESIS '!$E103,L$151&lt;='HIPOTESIS '!$F103),'HIPOTESIS '!$M103*'HIPOTESIS '!$D103/12,0)</f>
        <v>0</v>
      </c>
      <c r="M201" s="497">
        <f>IF(AND(M$151&gt;='HIPOTESIS '!$E103,M$151&lt;='HIPOTESIS '!$F103),'HIPOTESIS '!$M103*'HIPOTESIS '!$D103/12,0)</f>
        <v>0</v>
      </c>
      <c r="N201" s="497">
        <f>IF(AND(N$151&gt;='HIPOTESIS '!$E103,N$151&lt;='HIPOTESIS '!$F103),'HIPOTESIS '!$M103*'HIPOTESIS '!$D103/12,0)</f>
        <v>0</v>
      </c>
      <c r="O201" s="723">
        <f>IF(AND(O$151&gt;='HIPOTESIS '!$E103,O$151&lt;='HIPOTESIS '!$F103),'HIPOTESIS '!$M103*'HIPOTESIS '!$D103/12,0)</f>
        <v>0</v>
      </c>
      <c r="P201" s="497">
        <f>IF(AND(P$151&gt;='HIPOTESIS '!$E103,P$151&lt;='HIPOTESIS '!$F103),'HIPOTESIS '!$M103*'HIPOTESIS '!$D103*(1+'HIPOTESIS '!$N$90)/12,0)</f>
        <v>0</v>
      </c>
      <c r="Q201" s="719">
        <f>IF(AND(Q$151&gt;='HIPOTESIS '!$E103,Q$151&lt;='HIPOTESIS '!$F103),'HIPOTESIS '!$M103*'HIPOTESIS '!$D103*(1+'HIPOTESIS '!$N$90)/12,0)</f>
        <v>0</v>
      </c>
      <c r="R201" s="719">
        <f>IF(AND(R$151&gt;='HIPOTESIS '!$E103,R$151&lt;='HIPOTESIS '!$F103),'HIPOTESIS '!$M103*'HIPOTESIS '!$D103*(1+'HIPOTESIS '!$N$90)/12,0)</f>
        <v>0</v>
      </c>
      <c r="S201" s="719">
        <f>IF(AND(S$151&gt;='HIPOTESIS '!$E103,S$151&lt;='HIPOTESIS '!$F103),'HIPOTESIS '!$M103*'HIPOTESIS '!$D103*(1+'HIPOTESIS '!$N$90)/12,0)</f>
        <v>0</v>
      </c>
      <c r="T201" s="719">
        <f>IF(AND(T$151&gt;='HIPOTESIS '!$E103,T$151&lt;='HIPOTESIS '!$F103),'HIPOTESIS '!$M103*'HIPOTESIS '!$D103*(1+'HIPOTESIS '!$N$90)/12,0)</f>
        <v>0</v>
      </c>
      <c r="U201" s="719">
        <f>IF(AND(U$151&gt;='HIPOTESIS '!$E103,U$151&lt;='HIPOTESIS '!$F103),'HIPOTESIS '!$M103*'HIPOTESIS '!$D103*(1+'HIPOTESIS '!$N$90)/12,0)</f>
        <v>0</v>
      </c>
      <c r="V201" s="719">
        <f>IF(AND(V$151&gt;='HIPOTESIS '!$E103,V$151&lt;='HIPOTESIS '!$F103),'HIPOTESIS '!$M103*'HIPOTESIS '!$D103*(1+'HIPOTESIS '!$N$90)/12,0)</f>
        <v>0</v>
      </c>
      <c r="W201" s="719">
        <f>IF(AND(W$151&gt;='HIPOTESIS '!$E103,W$151&lt;='HIPOTESIS '!$F103),'HIPOTESIS '!$M103*'HIPOTESIS '!$D103*(1+'HIPOTESIS '!$N$90)/12,0)</f>
        <v>0</v>
      </c>
      <c r="X201" s="719">
        <f>IF(AND(X$151&gt;='HIPOTESIS '!$E103,X$151&lt;='HIPOTESIS '!$F103),'HIPOTESIS '!$M103*'HIPOTESIS '!$D103*(1+'HIPOTESIS '!$N$90)/12,0)</f>
        <v>0</v>
      </c>
      <c r="Y201" s="719">
        <f>IF(AND(Y$151&gt;='HIPOTESIS '!$E103,Y$151&lt;='HIPOTESIS '!$F103),'HIPOTESIS '!$M103*'HIPOTESIS '!$D103*(1+'HIPOTESIS '!$N$90)/12,0)</f>
        <v>0</v>
      </c>
      <c r="Z201" s="719">
        <f>IF(AND(Z$151&gt;='HIPOTESIS '!$E103,Z$151&lt;='HIPOTESIS '!$F103),'HIPOTESIS '!$M103*'HIPOTESIS '!$D103*(1+'HIPOTESIS '!$N$90)/12,0)</f>
        <v>0</v>
      </c>
      <c r="AA201" s="719">
        <f>IF(AND(AA$151&gt;='HIPOTESIS '!$E103,AA$151&lt;='HIPOTESIS '!$F103),'HIPOTESIS '!$M103*'HIPOTESIS '!$D103*(1+'HIPOTESIS '!$N$90)/12,0)</f>
        <v>0</v>
      </c>
      <c r="AB201" s="719">
        <f>IF(AND(AB$151&gt;='HIPOTESIS '!$E103,AB$151&lt;='HIPOTESIS '!$F103),'HIPOTESIS '!$M103*'HIPOTESIS '!$D103*(1+'HIPOTESIS '!$N$90)*(1+'HIPOTESIS '!$N$95)/12,0)</f>
        <v>0</v>
      </c>
      <c r="AC201" s="719">
        <f>IF(AND(AC$151&gt;='HIPOTESIS '!$E103,AC$151&lt;='HIPOTESIS '!$F103),'HIPOTESIS '!$M103*'HIPOTESIS '!$D103*(1+'HIPOTESIS '!$N$90)*(1+'HIPOTESIS '!$N$95)/12,0)</f>
        <v>0</v>
      </c>
      <c r="AD201" s="719">
        <f>IF(AND(AD$151&gt;='HIPOTESIS '!$E103,AD$151&lt;='HIPOTESIS '!$F103),'HIPOTESIS '!$M103*'HIPOTESIS '!$D103*(1+'HIPOTESIS '!$N$90)*(1+'HIPOTESIS '!$N$95)/12,0)</f>
        <v>0</v>
      </c>
      <c r="AE201" s="719">
        <f>IF(AND(AE$151&gt;='HIPOTESIS '!$E103,AE$151&lt;='HIPOTESIS '!$F103),'HIPOTESIS '!$M103*'HIPOTESIS '!$D103*(1+'HIPOTESIS '!$N$90)*(1+'HIPOTESIS '!$N$95)/12,0)</f>
        <v>0</v>
      </c>
      <c r="AF201" s="719">
        <f>IF(AND(AF$151&gt;='HIPOTESIS '!$E103,AF$151&lt;='HIPOTESIS '!$F103),'HIPOTESIS '!$M103*'HIPOTESIS '!$D103*(1+'HIPOTESIS '!$N$90)*(1+'HIPOTESIS '!$N$95)/12,0)</f>
        <v>0</v>
      </c>
      <c r="AG201" s="719">
        <f>IF(AND(AG$151&gt;='HIPOTESIS '!$E103,AG$151&lt;='HIPOTESIS '!$F103),'HIPOTESIS '!$M103*'HIPOTESIS '!$D103*(1+'HIPOTESIS '!$N$90)*(1+'HIPOTESIS '!$N$95)/12,0)</f>
        <v>0</v>
      </c>
      <c r="AH201" s="719">
        <f>IF(AND(AH$151&gt;='HIPOTESIS '!$E103,AH$151&lt;='HIPOTESIS '!$F103),'HIPOTESIS '!$M103*'HIPOTESIS '!$D103*(1+'HIPOTESIS '!$N$90)*(1+'HIPOTESIS '!$N$95)/12,0)</f>
        <v>0</v>
      </c>
      <c r="AI201" s="719">
        <f>IF(AND(AI$151&gt;='HIPOTESIS '!$E103,AI$151&lt;='HIPOTESIS '!$F103),'HIPOTESIS '!$M103*'HIPOTESIS '!$D103*(1+'HIPOTESIS '!$N$90)*(1+'HIPOTESIS '!$N$95)/12,0)</f>
        <v>0</v>
      </c>
      <c r="AJ201" s="719">
        <f>IF(AND(AJ$151&gt;='HIPOTESIS '!$E103,AJ$151&lt;='HIPOTESIS '!$F103),'HIPOTESIS '!$M103*'HIPOTESIS '!$D103*(1+'HIPOTESIS '!$N$90)*(1+'HIPOTESIS '!$N$95)/12,0)</f>
        <v>0</v>
      </c>
      <c r="AK201" s="719">
        <f>IF(AND(AK$151&gt;='HIPOTESIS '!$E103,AK$151&lt;='HIPOTESIS '!$F103),'HIPOTESIS '!$M103*'HIPOTESIS '!$D103*(1+'HIPOTESIS '!$N$90)*(1+'HIPOTESIS '!$N$95)/12,0)</f>
        <v>0</v>
      </c>
      <c r="AL201" s="719">
        <f>IF(AND(AL$151&gt;='HIPOTESIS '!$E103,AL$151&lt;='HIPOTESIS '!$F103),'HIPOTESIS '!$M103*'HIPOTESIS '!$D103*(1+'HIPOTESIS '!$N$90)*(1+'HIPOTESIS '!$N$95)/12,0)</f>
        <v>0</v>
      </c>
      <c r="AM201" s="719">
        <f>IF(AND(AM$151&gt;='HIPOTESIS '!$E103,AM$151&lt;='HIPOTESIS '!$F103),'HIPOTESIS '!$M103*'HIPOTESIS '!$D103*(1+'HIPOTESIS '!$N$90)*(1+'HIPOTESIS '!$N$95)/12,0)</f>
        <v>0</v>
      </c>
      <c r="AN201" s="719">
        <f>IF(AND(AN$151&gt;='HIPOTESIS '!$E103,AN$151&lt;='HIPOTESIS '!$F103),'HIPOTESIS '!$M103*'HIPOTESIS '!$D103*(1+'HIPOTESIS '!$N$90)*(1+'HIPOTESIS '!$N$95)*(1+'HIPOTESIS '!$N$100)/12,0)</f>
        <v>0</v>
      </c>
      <c r="AO201" s="719">
        <f>IF(AND(AO$151&gt;='HIPOTESIS '!$E103,AO$151&lt;='HIPOTESIS '!$F103),'HIPOTESIS '!$M103*'HIPOTESIS '!$D103*(1+'HIPOTESIS '!$N$90)*(1+'HIPOTESIS '!$N$95)*(1+'HIPOTESIS '!$N$100)/12,0)</f>
        <v>0</v>
      </c>
      <c r="AP201" s="719">
        <f>IF(AND(AP$151&gt;='HIPOTESIS '!$E103,AP$151&lt;='HIPOTESIS '!$F103),'HIPOTESIS '!$M103*'HIPOTESIS '!$D103*(1+'HIPOTESIS '!$N$90)*(1+'HIPOTESIS '!$N$95)*(1+'HIPOTESIS '!$N$100)/12,0)</f>
        <v>0</v>
      </c>
      <c r="AQ201" s="719">
        <f>IF(AND(AQ$151&gt;='HIPOTESIS '!$E103,AQ$151&lt;='HIPOTESIS '!$F103),'HIPOTESIS '!$M103*'HIPOTESIS '!$D103*(1+'HIPOTESIS '!$N$90)*(1+'HIPOTESIS '!$N$95)*(1+'HIPOTESIS '!$N$100)/12,0)</f>
        <v>0</v>
      </c>
      <c r="AR201" s="719">
        <f>IF(AND(AR$151&gt;='HIPOTESIS '!$E103,AR$151&lt;='HIPOTESIS '!$F103),'HIPOTESIS '!$M103*'HIPOTESIS '!$D103*(1+'HIPOTESIS '!$N$90)*(1+'HIPOTESIS '!$N$95)*(1+'HIPOTESIS '!$N$100)/12,0)</f>
        <v>0</v>
      </c>
      <c r="AS201" s="719">
        <f>IF(AND(AS$151&gt;='HIPOTESIS '!$E103,AS$151&lt;='HIPOTESIS '!$F103),'HIPOTESIS '!$M103*'HIPOTESIS '!$D103*(1+'HIPOTESIS '!$N$90)*(1+'HIPOTESIS '!$N$95)*(1+'HIPOTESIS '!$N$100)/12,0)</f>
        <v>0</v>
      </c>
      <c r="AT201" s="719">
        <f>IF(AND(AT$151&gt;='HIPOTESIS '!$E103,AT$151&lt;='HIPOTESIS '!$F103),'HIPOTESIS '!$M103*'HIPOTESIS '!$D103*(1+'HIPOTESIS '!$N$90)*(1+'HIPOTESIS '!$N$95)*(1+'HIPOTESIS '!$N$100)/12,0)</f>
        <v>0</v>
      </c>
      <c r="AU201" s="719">
        <f>IF(AND(AU$151&gt;='HIPOTESIS '!$E103,AU$151&lt;='HIPOTESIS '!$F103),'HIPOTESIS '!$M103*'HIPOTESIS '!$D103*(1+'HIPOTESIS '!$N$90)*(1+'HIPOTESIS '!$N$95)*(1+'HIPOTESIS '!$N$100)/12,0)</f>
        <v>0</v>
      </c>
      <c r="AV201" s="719">
        <f>IF(AND(AV$151&gt;='HIPOTESIS '!$E103,AV$151&lt;='HIPOTESIS '!$F103),'HIPOTESIS '!$M103*'HIPOTESIS '!$D103*(1+'HIPOTESIS '!$N$90)*(1+'HIPOTESIS '!$N$95)*(1+'HIPOTESIS '!$N$100)/12,0)</f>
        <v>0</v>
      </c>
      <c r="AW201" s="719">
        <f>IF(AND(AW$151&gt;='HIPOTESIS '!$E103,AW$151&lt;='HIPOTESIS '!$F103),'HIPOTESIS '!$M103*'HIPOTESIS '!$D103*(1+'HIPOTESIS '!$N$90)*(1+'HIPOTESIS '!$N$95)*(1+'HIPOTESIS '!$N$100)/12,0)</f>
        <v>0</v>
      </c>
      <c r="AX201" s="719">
        <f>IF(AND(AX$151&gt;='HIPOTESIS '!$E103,AX$151&lt;='HIPOTESIS '!$F103),'HIPOTESIS '!$M103*'HIPOTESIS '!$D103*(1+'HIPOTESIS '!$N$90)*(1+'HIPOTESIS '!$N$95)*(1+'HIPOTESIS '!$N$100)/12,0)</f>
        <v>0</v>
      </c>
      <c r="AY201" s="719">
        <f>IF(AND(AY$151&gt;='HIPOTESIS '!$E103,AY$151&lt;='HIPOTESIS '!$F103),'HIPOTESIS '!$M103*'HIPOTESIS '!$D103*(1+'HIPOTESIS '!$N$90)*(1+'HIPOTESIS '!$N$95)*(1+'HIPOTESIS '!$N$100)/12,0)</f>
        <v>0</v>
      </c>
      <c r="AZ201" s="719">
        <f>IF(AND(AZ$151&gt;='HIPOTESIS '!$E103,AZ$151&lt;='HIPOTESIS '!$F103),'HIPOTESIS '!$M103*'HIPOTESIS '!$D103*(1+'HIPOTESIS '!$N$90)*(1+'HIPOTESIS '!$N$95)*(1+'HIPOTESIS '!$N$100)^2/12,0)</f>
        <v>0</v>
      </c>
      <c r="BA201" s="719">
        <f>IF(AND(BA$151&gt;='HIPOTESIS '!$E103,BA$151&lt;='HIPOTESIS '!$F103),'HIPOTESIS '!$M103*'HIPOTESIS '!$D103*(1+'HIPOTESIS '!$N$90)*(1+'HIPOTESIS '!$N$95)*(1+'HIPOTESIS '!$N$100)^2/12,0)</f>
        <v>0</v>
      </c>
      <c r="BB201" s="719">
        <f>IF(AND(BB$151&gt;='HIPOTESIS '!$E103,BB$151&lt;='HIPOTESIS '!$F103),'HIPOTESIS '!$M103*'HIPOTESIS '!$D103*(1+'HIPOTESIS '!$N$90)*(1+'HIPOTESIS '!$N$95)*(1+'HIPOTESIS '!$N$100)^2/12,0)</f>
        <v>0</v>
      </c>
      <c r="BC201" s="719">
        <f>IF(AND(BC$151&gt;='HIPOTESIS '!$E103,BC$151&lt;='HIPOTESIS '!$F103),'HIPOTESIS '!$M103*'HIPOTESIS '!$D103*(1+'HIPOTESIS '!$N$90)*(1+'HIPOTESIS '!$N$95)*(1+'HIPOTESIS '!$N$100)^2/12,0)</f>
        <v>0</v>
      </c>
      <c r="BD201" s="719">
        <f>IF(AND(BD$151&gt;='HIPOTESIS '!$E103,BD$151&lt;='HIPOTESIS '!$F103),'HIPOTESIS '!$M103*'HIPOTESIS '!$D103*(1+'HIPOTESIS '!$N$90)*(1+'HIPOTESIS '!$N$95)*(1+'HIPOTESIS '!$N$100)^2/12,0)</f>
        <v>0</v>
      </c>
      <c r="BE201" s="719">
        <f>IF(AND(BE$151&gt;='HIPOTESIS '!$E103,BE$151&lt;='HIPOTESIS '!$F103),'HIPOTESIS '!$M103*'HIPOTESIS '!$D103*(1+'HIPOTESIS '!$N$90)*(1+'HIPOTESIS '!$N$95)*(1+'HIPOTESIS '!$N$100)^2/12,0)</f>
        <v>0</v>
      </c>
      <c r="BF201" s="719">
        <f>IF(AND(BF$151&gt;='HIPOTESIS '!$E103,BF$151&lt;='HIPOTESIS '!$F103),'HIPOTESIS '!$M103*'HIPOTESIS '!$D103*(1+'HIPOTESIS '!$N$90)*(1+'HIPOTESIS '!$N$95)*(1+'HIPOTESIS '!$N$100)^2/12,0)</f>
        <v>0</v>
      </c>
      <c r="BG201" s="719">
        <f>IF(AND(BG$151&gt;='HIPOTESIS '!$E103,BG$151&lt;='HIPOTESIS '!$F103),'HIPOTESIS '!$M103*'HIPOTESIS '!$D103*(1+'HIPOTESIS '!$N$90)*(1+'HIPOTESIS '!$N$95)*(1+'HIPOTESIS '!$N$100)^2/12,0)</f>
        <v>0</v>
      </c>
      <c r="BH201" s="719">
        <f>IF(AND(BH$151&gt;='HIPOTESIS '!$E103,BH$151&lt;='HIPOTESIS '!$F103),'HIPOTESIS '!$M103*'HIPOTESIS '!$D103*(1+'HIPOTESIS '!$N$90)*(1+'HIPOTESIS '!$N$95)*(1+'HIPOTESIS '!$N$100)^2/12,0)</f>
        <v>0</v>
      </c>
      <c r="BI201" s="719">
        <f>IF(AND(BI$151&gt;='HIPOTESIS '!$E103,BI$151&lt;='HIPOTESIS '!$F103),'HIPOTESIS '!$M103*'HIPOTESIS '!$D103*(1+'HIPOTESIS '!$N$90)*(1+'HIPOTESIS '!$N$95)*(1+'HIPOTESIS '!$N$100)^2/12,0)</f>
        <v>0</v>
      </c>
      <c r="BJ201" s="719">
        <f>IF(AND(BJ$151&gt;='HIPOTESIS '!$E103,BJ$151&lt;='HIPOTESIS '!$F103),'HIPOTESIS '!$M103*'HIPOTESIS '!$D103*(1+'HIPOTESIS '!$N$90)*(1+'HIPOTESIS '!$N$95)*(1+'HIPOTESIS '!$N$100)^2/12,0)</f>
        <v>0</v>
      </c>
      <c r="BK201" s="719">
        <f>IF(AND(BK$151&gt;='HIPOTESIS '!$E103,BK$151&lt;='HIPOTESIS '!$F103),'HIPOTESIS '!$M103*'HIPOTESIS '!$D103*(1+'HIPOTESIS '!$N$90)*(1+'HIPOTESIS '!$N$95)*(1+'HIPOTESIS '!$N$100)^2/12,0)</f>
        <v>0</v>
      </c>
      <c r="BL201" s="138"/>
      <c r="BM201" s="138"/>
      <c r="BN201" s="138"/>
      <c r="BO201" s="138"/>
      <c r="BP201" s="138"/>
      <c r="BQ201" s="138"/>
      <c r="BR201" s="138"/>
      <c r="BS201" s="138"/>
      <c r="BT201" s="138"/>
      <c r="BU201" s="138"/>
      <c r="BV201" s="138"/>
      <c r="BW201" s="138"/>
      <c r="BX201" s="138"/>
      <c r="BY201" s="138"/>
      <c r="BZ201" s="138"/>
      <c r="CA201" s="138"/>
      <c r="CB201" s="138"/>
      <c r="CC201" s="138"/>
      <c r="CD201" s="138"/>
      <c r="CE201" s="138"/>
      <c r="CF201" s="138"/>
      <c r="CG201" s="138"/>
      <c r="CH201" s="138"/>
      <c r="CI201" s="138"/>
      <c r="CJ201" s="138"/>
      <c r="CK201" s="138"/>
      <c r="CL201" s="138"/>
      <c r="CM201" s="138"/>
      <c r="CN201" s="138"/>
      <c r="CO201" s="138"/>
      <c r="CP201" s="138"/>
      <c r="CQ201" s="138"/>
      <c r="CR201" s="138"/>
      <c r="CS201" s="138"/>
    </row>
    <row r="202" spans="1:97" s="2" customFormat="1" ht="17.100000000000001" customHeight="1" x14ac:dyDescent="0.25">
      <c r="A202" s="138"/>
      <c r="B202" s="538" t="s">
        <v>417</v>
      </c>
      <c r="C202" s="497">
        <f>IF(AND(C$151&gt;='HIPOTESIS '!$E104,C$151&lt;='HIPOTESIS '!$F104),'HIPOTESIS '!$M104*'HIPOTESIS '!$D104/12,0)</f>
        <v>0</v>
      </c>
      <c r="D202" s="497">
        <f>IF(AND(D$151&gt;='HIPOTESIS '!$E104,D$151&lt;='HIPOTESIS '!$F104),'HIPOTESIS '!$M104*'HIPOTESIS '!$D104/12,0)</f>
        <v>0</v>
      </c>
      <c r="E202" s="497">
        <f>IF(AND(E$151&gt;='HIPOTESIS '!$E104,E$151&lt;='HIPOTESIS '!$F104),'HIPOTESIS '!$M104*'HIPOTESIS '!$D104/12,0)</f>
        <v>0</v>
      </c>
      <c r="F202" s="497">
        <f>IF(AND(F$151&gt;='HIPOTESIS '!$E104,F$151&lt;='HIPOTESIS '!$F104),'HIPOTESIS '!$M104*'HIPOTESIS '!$D104/12,0)</f>
        <v>0</v>
      </c>
      <c r="G202" s="497">
        <f>IF(AND(G$151&gt;='HIPOTESIS '!$E104,G$151&lt;='HIPOTESIS '!$F104),'HIPOTESIS '!$M104*'HIPOTESIS '!$D104/12,0)</f>
        <v>0</v>
      </c>
      <c r="H202" s="497">
        <f>IF(AND(H$151&gt;='HIPOTESIS '!$E104,H$151&lt;='HIPOTESIS '!$F104),'HIPOTESIS '!$M104*'HIPOTESIS '!$D104/12,0)</f>
        <v>0</v>
      </c>
      <c r="I202" s="497">
        <f>IF(AND(I$151&gt;='HIPOTESIS '!$E104,I$151&lt;='HIPOTESIS '!$F104),'HIPOTESIS '!$M104*'HIPOTESIS '!$D104/12,0)</f>
        <v>0</v>
      </c>
      <c r="J202" s="497">
        <f>IF(AND(J$151&gt;='HIPOTESIS '!$E104,J$151&lt;='HIPOTESIS '!$F104),'HIPOTESIS '!$M104*'HIPOTESIS '!$D104/12,0)</f>
        <v>0</v>
      </c>
      <c r="K202" s="497">
        <f>IF(AND(K$151&gt;='HIPOTESIS '!$E104,K$151&lt;='HIPOTESIS '!$F104),'HIPOTESIS '!$M104*'HIPOTESIS '!$D104/12,0)</f>
        <v>0</v>
      </c>
      <c r="L202" s="497">
        <f>IF(AND(L$151&gt;='HIPOTESIS '!$E104,L$151&lt;='HIPOTESIS '!$F104),'HIPOTESIS '!$M104*'HIPOTESIS '!$D104/12,0)</f>
        <v>0</v>
      </c>
      <c r="M202" s="497">
        <f>IF(AND(M$151&gt;='HIPOTESIS '!$E104,M$151&lt;='HIPOTESIS '!$F104),'HIPOTESIS '!$M104*'HIPOTESIS '!$D104/12,0)</f>
        <v>0</v>
      </c>
      <c r="N202" s="497">
        <f>IF(AND(N$151&gt;='HIPOTESIS '!$E104,N$151&lt;='HIPOTESIS '!$F104),'HIPOTESIS '!$M104*'HIPOTESIS '!$D104/12,0)</f>
        <v>0</v>
      </c>
      <c r="O202" s="723">
        <f>IF(AND(O$151&gt;='HIPOTESIS '!$E104,O$151&lt;='HIPOTESIS '!$F104),'HIPOTESIS '!$M104*'HIPOTESIS '!$D104/12,0)</f>
        <v>0</v>
      </c>
      <c r="P202" s="497">
        <f>IF(AND(P$151&gt;='HIPOTESIS '!$E104,P$151&lt;='HIPOTESIS '!$F104),'HIPOTESIS '!$M104*'HIPOTESIS '!$D104*(1+'HIPOTESIS '!$N$90)/12,0)</f>
        <v>0</v>
      </c>
      <c r="Q202" s="719">
        <f>IF(AND(Q$151&gt;='HIPOTESIS '!$E104,Q$151&lt;='HIPOTESIS '!$F104),'HIPOTESIS '!$M104*'HIPOTESIS '!$D104*(1+'HIPOTESIS '!$N$90)/12,0)</f>
        <v>0</v>
      </c>
      <c r="R202" s="719">
        <f>IF(AND(R$151&gt;='HIPOTESIS '!$E104,R$151&lt;='HIPOTESIS '!$F104),'HIPOTESIS '!$M104*'HIPOTESIS '!$D104*(1+'HIPOTESIS '!$N$90)/12,0)</f>
        <v>0</v>
      </c>
      <c r="S202" s="719">
        <f>IF(AND(S$151&gt;='HIPOTESIS '!$E104,S$151&lt;='HIPOTESIS '!$F104),'HIPOTESIS '!$M104*'HIPOTESIS '!$D104*(1+'HIPOTESIS '!$N$90)/12,0)</f>
        <v>0</v>
      </c>
      <c r="T202" s="719">
        <f>IF(AND(T$151&gt;='HIPOTESIS '!$E104,T$151&lt;='HIPOTESIS '!$F104),'HIPOTESIS '!$M104*'HIPOTESIS '!$D104*(1+'HIPOTESIS '!$N$90)/12,0)</f>
        <v>0</v>
      </c>
      <c r="U202" s="719">
        <f>IF(AND(U$151&gt;='HIPOTESIS '!$E104,U$151&lt;='HIPOTESIS '!$F104),'HIPOTESIS '!$M104*'HIPOTESIS '!$D104*(1+'HIPOTESIS '!$N$90)/12,0)</f>
        <v>0</v>
      </c>
      <c r="V202" s="719">
        <f>IF(AND(V$151&gt;='HIPOTESIS '!$E104,V$151&lt;='HIPOTESIS '!$F104),'HIPOTESIS '!$M104*'HIPOTESIS '!$D104*(1+'HIPOTESIS '!$N$90)/12,0)</f>
        <v>0</v>
      </c>
      <c r="W202" s="719">
        <f>IF(AND(W$151&gt;='HIPOTESIS '!$E104,W$151&lt;='HIPOTESIS '!$F104),'HIPOTESIS '!$M104*'HIPOTESIS '!$D104*(1+'HIPOTESIS '!$N$90)/12,0)</f>
        <v>0</v>
      </c>
      <c r="X202" s="719">
        <f>IF(AND(X$151&gt;='HIPOTESIS '!$E104,X$151&lt;='HIPOTESIS '!$F104),'HIPOTESIS '!$M104*'HIPOTESIS '!$D104*(1+'HIPOTESIS '!$N$90)/12,0)</f>
        <v>0</v>
      </c>
      <c r="Y202" s="719">
        <f>IF(AND(Y$151&gt;='HIPOTESIS '!$E104,Y$151&lt;='HIPOTESIS '!$F104),'HIPOTESIS '!$M104*'HIPOTESIS '!$D104*(1+'HIPOTESIS '!$N$90)/12,0)</f>
        <v>0</v>
      </c>
      <c r="Z202" s="719">
        <f>IF(AND(Z$151&gt;='HIPOTESIS '!$E104,Z$151&lt;='HIPOTESIS '!$F104),'HIPOTESIS '!$M104*'HIPOTESIS '!$D104*(1+'HIPOTESIS '!$N$90)/12,0)</f>
        <v>0</v>
      </c>
      <c r="AA202" s="719">
        <f>IF(AND(AA$151&gt;='HIPOTESIS '!$E104,AA$151&lt;='HIPOTESIS '!$F104),'HIPOTESIS '!$M104*'HIPOTESIS '!$D104*(1+'HIPOTESIS '!$N$90)/12,0)</f>
        <v>0</v>
      </c>
      <c r="AB202" s="719">
        <f>IF(AND(AB$151&gt;='HIPOTESIS '!$E104,AB$151&lt;='HIPOTESIS '!$F104),'HIPOTESIS '!$M104*'HIPOTESIS '!$D104*(1+'HIPOTESIS '!$N$90)*(1+'HIPOTESIS '!$N$95)/12,0)</f>
        <v>0</v>
      </c>
      <c r="AC202" s="719">
        <f>IF(AND(AC$151&gt;='HIPOTESIS '!$E104,AC$151&lt;='HIPOTESIS '!$F104),'HIPOTESIS '!$M104*'HIPOTESIS '!$D104*(1+'HIPOTESIS '!$N$90)*(1+'HIPOTESIS '!$N$95)/12,0)</f>
        <v>0</v>
      </c>
      <c r="AD202" s="719">
        <f>IF(AND(AD$151&gt;='HIPOTESIS '!$E104,AD$151&lt;='HIPOTESIS '!$F104),'HIPOTESIS '!$M104*'HIPOTESIS '!$D104*(1+'HIPOTESIS '!$N$90)*(1+'HIPOTESIS '!$N$95)/12,0)</f>
        <v>0</v>
      </c>
      <c r="AE202" s="719">
        <f>IF(AND(AE$151&gt;='HIPOTESIS '!$E104,AE$151&lt;='HIPOTESIS '!$F104),'HIPOTESIS '!$M104*'HIPOTESIS '!$D104*(1+'HIPOTESIS '!$N$90)*(1+'HIPOTESIS '!$N$95)/12,0)</f>
        <v>0</v>
      </c>
      <c r="AF202" s="719">
        <f>IF(AND(AF$151&gt;='HIPOTESIS '!$E104,AF$151&lt;='HIPOTESIS '!$F104),'HIPOTESIS '!$M104*'HIPOTESIS '!$D104*(1+'HIPOTESIS '!$N$90)*(1+'HIPOTESIS '!$N$95)/12,0)</f>
        <v>0</v>
      </c>
      <c r="AG202" s="719">
        <f>IF(AND(AG$151&gt;='HIPOTESIS '!$E104,AG$151&lt;='HIPOTESIS '!$F104),'HIPOTESIS '!$M104*'HIPOTESIS '!$D104*(1+'HIPOTESIS '!$N$90)*(1+'HIPOTESIS '!$N$95)/12,0)</f>
        <v>0</v>
      </c>
      <c r="AH202" s="719">
        <f>IF(AND(AH$151&gt;='HIPOTESIS '!$E104,AH$151&lt;='HIPOTESIS '!$F104),'HIPOTESIS '!$M104*'HIPOTESIS '!$D104*(1+'HIPOTESIS '!$N$90)*(1+'HIPOTESIS '!$N$95)/12,0)</f>
        <v>0</v>
      </c>
      <c r="AI202" s="719">
        <f>IF(AND(AI$151&gt;='HIPOTESIS '!$E104,AI$151&lt;='HIPOTESIS '!$F104),'HIPOTESIS '!$M104*'HIPOTESIS '!$D104*(1+'HIPOTESIS '!$N$90)*(1+'HIPOTESIS '!$N$95)/12,0)</f>
        <v>0</v>
      </c>
      <c r="AJ202" s="719">
        <f>IF(AND(AJ$151&gt;='HIPOTESIS '!$E104,AJ$151&lt;='HIPOTESIS '!$F104),'HIPOTESIS '!$M104*'HIPOTESIS '!$D104*(1+'HIPOTESIS '!$N$90)*(1+'HIPOTESIS '!$N$95)/12,0)</f>
        <v>0</v>
      </c>
      <c r="AK202" s="719">
        <f>IF(AND(AK$151&gt;='HIPOTESIS '!$E104,AK$151&lt;='HIPOTESIS '!$F104),'HIPOTESIS '!$M104*'HIPOTESIS '!$D104*(1+'HIPOTESIS '!$N$90)*(1+'HIPOTESIS '!$N$95)/12,0)</f>
        <v>0</v>
      </c>
      <c r="AL202" s="719">
        <f>IF(AND(AL$151&gt;='HIPOTESIS '!$E104,AL$151&lt;='HIPOTESIS '!$F104),'HIPOTESIS '!$M104*'HIPOTESIS '!$D104*(1+'HIPOTESIS '!$N$90)*(1+'HIPOTESIS '!$N$95)/12,0)</f>
        <v>0</v>
      </c>
      <c r="AM202" s="719">
        <f>IF(AND(AM$151&gt;='HIPOTESIS '!$E104,AM$151&lt;='HIPOTESIS '!$F104),'HIPOTESIS '!$M104*'HIPOTESIS '!$D104*(1+'HIPOTESIS '!$N$90)*(1+'HIPOTESIS '!$N$95)/12,0)</f>
        <v>0</v>
      </c>
      <c r="AN202" s="719">
        <f>IF(AND(AN$151&gt;='HIPOTESIS '!$E104,AN$151&lt;='HIPOTESIS '!$F104),'HIPOTESIS '!$M104*'HIPOTESIS '!$D104*(1+'HIPOTESIS '!$N$90)*(1+'HIPOTESIS '!$N$95)*(1+'HIPOTESIS '!$N$100)/12,0)</f>
        <v>0</v>
      </c>
      <c r="AO202" s="719">
        <f>IF(AND(AO$151&gt;='HIPOTESIS '!$E104,AO$151&lt;='HIPOTESIS '!$F104),'HIPOTESIS '!$M104*'HIPOTESIS '!$D104*(1+'HIPOTESIS '!$N$90)*(1+'HIPOTESIS '!$N$95)*(1+'HIPOTESIS '!$N$100)/12,0)</f>
        <v>0</v>
      </c>
      <c r="AP202" s="719">
        <f>IF(AND(AP$151&gt;='HIPOTESIS '!$E104,AP$151&lt;='HIPOTESIS '!$F104),'HIPOTESIS '!$M104*'HIPOTESIS '!$D104*(1+'HIPOTESIS '!$N$90)*(1+'HIPOTESIS '!$N$95)*(1+'HIPOTESIS '!$N$100)/12,0)</f>
        <v>0</v>
      </c>
      <c r="AQ202" s="719">
        <f>IF(AND(AQ$151&gt;='HIPOTESIS '!$E104,AQ$151&lt;='HIPOTESIS '!$F104),'HIPOTESIS '!$M104*'HIPOTESIS '!$D104*(1+'HIPOTESIS '!$N$90)*(1+'HIPOTESIS '!$N$95)*(1+'HIPOTESIS '!$N$100)/12,0)</f>
        <v>0</v>
      </c>
      <c r="AR202" s="719">
        <f>IF(AND(AR$151&gt;='HIPOTESIS '!$E104,AR$151&lt;='HIPOTESIS '!$F104),'HIPOTESIS '!$M104*'HIPOTESIS '!$D104*(1+'HIPOTESIS '!$N$90)*(1+'HIPOTESIS '!$N$95)*(1+'HIPOTESIS '!$N$100)/12,0)</f>
        <v>0</v>
      </c>
      <c r="AS202" s="719">
        <f>IF(AND(AS$151&gt;='HIPOTESIS '!$E104,AS$151&lt;='HIPOTESIS '!$F104),'HIPOTESIS '!$M104*'HIPOTESIS '!$D104*(1+'HIPOTESIS '!$N$90)*(1+'HIPOTESIS '!$N$95)*(1+'HIPOTESIS '!$N$100)/12,0)</f>
        <v>0</v>
      </c>
      <c r="AT202" s="719">
        <f>IF(AND(AT$151&gt;='HIPOTESIS '!$E104,AT$151&lt;='HIPOTESIS '!$F104),'HIPOTESIS '!$M104*'HIPOTESIS '!$D104*(1+'HIPOTESIS '!$N$90)*(1+'HIPOTESIS '!$N$95)*(1+'HIPOTESIS '!$N$100)/12,0)</f>
        <v>0</v>
      </c>
      <c r="AU202" s="719">
        <f>IF(AND(AU$151&gt;='HIPOTESIS '!$E104,AU$151&lt;='HIPOTESIS '!$F104),'HIPOTESIS '!$M104*'HIPOTESIS '!$D104*(1+'HIPOTESIS '!$N$90)*(1+'HIPOTESIS '!$N$95)*(1+'HIPOTESIS '!$N$100)/12,0)</f>
        <v>0</v>
      </c>
      <c r="AV202" s="719">
        <f>IF(AND(AV$151&gt;='HIPOTESIS '!$E104,AV$151&lt;='HIPOTESIS '!$F104),'HIPOTESIS '!$M104*'HIPOTESIS '!$D104*(1+'HIPOTESIS '!$N$90)*(1+'HIPOTESIS '!$N$95)*(1+'HIPOTESIS '!$N$100)/12,0)</f>
        <v>0</v>
      </c>
      <c r="AW202" s="719">
        <f>IF(AND(AW$151&gt;='HIPOTESIS '!$E104,AW$151&lt;='HIPOTESIS '!$F104),'HIPOTESIS '!$M104*'HIPOTESIS '!$D104*(1+'HIPOTESIS '!$N$90)*(1+'HIPOTESIS '!$N$95)*(1+'HIPOTESIS '!$N$100)/12,0)</f>
        <v>0</v>
      </c>
      <c r="AX202" s="719">
        <f>IF(AND(AX$151&gt;='HIPOTESIS '!$E104,AX$151&lt;='HIPOTESIS '!$F104),'HIPOTESIS '!$M104*'HIPOTESIS '!$D104*(1+'HIPOTESIS '!$N$90)*(1+'HIPOTESIS '!$N$95)*(1+'HIPOTESIS '!$N$100)/12,0)</f>
        <v>0</v>
      </c>
      <c r="AY202" s="719">
        <f>IF(AND(AY$151&gt;='HIPOTESIS '!$E104,AY$151&lt;='HIPOTESIS '!$F104),'HIPOTESIS '!$M104*'HIPOTESIS '!$D104*(1+'HIPOTESIS '!$N$90)*(1+'HIPOTESIS '!$N$95)*(1+'HIPOTESIS '!$N$100)/12,0)</f>
        <v>0</v>
      </c>
      <c r="AZ202" s="719">
        <f>IF(AND(AZ$151&gt;='HIPOTESIS '!$E104,AZ$151&lt;='HIPOTESIS '!$F104),'HIPOTESIS '!$M104*'HIPOTESIS '!$D104*(1+'HIPOTESIS '!$N$90)*(1+'HIPOTESIS '!$N$95)*(1+'HIPOTESIS '!$N$100)^2/12,0)</f>
        <v>0</v>
      </c>
      <c r="BA202" s="719">
        <f>IF(AND(BA$151&gt;='HIPOTESIS '!$E104,BA$151&lt;='HIPOTESIS '!$F104),'HIPOTESIS '!$M104*'HIPOTESIS '!$D104*(1+'HIPOTESIS '!$N$90)*(1+'HIPOTESIS '!$N$95)*(1+'HIPOTESIS '!$N$100)^2/12,0)</f>
        <v>0</v>
      </c>
      <c r="BB202" s="719">
        <f>IF(AND(BB$151&gt;='HIPOTESIS '!$E104,BB$151&lt;='HIPOTESIS '!$F104),'HIPOTESIS '!$M104*'HIPOTESIS '!$D104*(1+'HIPOTESIS '!$N$90)*(1+'HIPOTESIS '!$N$95)*(1+'HIPOTESIS '!$N$100)^2/12,0)</f>
        <v>0</v>
      </c>
      <c r="BC202" s="719">
        <f>IF(AND(BC$151&gt;='HIPOTESIS '!$E104,BC$151&lt;='HIPOTESIS '!$F104),'HIPOTESIS '!$M104*'HIPOTESIS '!$D104*(1+'HIPOTESIS '!$N$90)*(1+'HIPOTESIS '!$N$95)*(1+'HIPOTESIS '!$N$100)^2/12,0)</f>
        <v>0</v>
      </c>
      <c r="BD202" s="719">
        <f>IF(AND(BD$151&gt;='HIPOTESIS '!$E104,BD$151&lt;='HIPOTESIS '!$F104),'HIPOTESIS '!$M104*'HIPOTESIS '!$D104*(1+'HIPOTESIS '!$N$90)*(1+'HIPOTESIS '!$N$95)*(1+'HIPOTESIS '!$N$100)^2/12,0)</f>
        <v>0</v>
      </c>
      <c r="BE202" s="719">
        <f>IF(AND(BE$151&gt;='HIPOTESIS '!$E104,BE$151&lt;='HIPOTESIS '!$F104),'HIPOTESIS '!$M104*'HIPOTESIS '!$D104*(1+'HIPOTESIS '!$N$90)*(1+'HIPOTESIS '!$N$95)*(1+'HIPOTESIS '!$N$100)^2/12,0)</f>
        <v>0</v>
      </c>
      <c r="BF202" s="719">
        <f>IF(AND(BF$151&gt;='HIPOTESIS '!$E104,BF$151&lt;='HIPOTESIS '!$F104),'HIPOTESIS '!$M104*'HIPOTESIS '!$D104*(1+'HIPOTESIS '!$N$90)*(1+'HIPOTESIS '!$N$95)*(1+'HIPOTESIS '!$N$100)^2/12,0)</f>
        <v>0</v>
      </c>
      <c r="BG202" s="719">
        <f>IF(AND(BG$151&gt;='HIPOTESIS '!$E104,BG$151&lt;='HIPOTESIS '!$F104),'HIPOTESIS '!$M104*'HIPOTESIS '!$D104*(1+'HIPOTESIS '!$N$90)*(1+'HIPOTESIS '!$N$95)*(1+'HIPOTESIS '!$N$100)^2/12,0)</f>
        <v>0</v>
      </c>
      <c r="BH202" s="719">
        <f>IF(AND(BH$151&gt;='HIPOTESIS '!$E104,BH$151&lt;='HIPOTESIS '!$F104),'HIPOTESIS '!$M104*'HIPOTESIS '!$D104*(1+'HIPOTESIS '!$N$90)*(1+'HIPOTESIS '!$N$95)*(1+'HIPOTESIS '!$N$100)^2/12,0)</f>
        <v>0</v>
      </c>
      <c r="BI202" s="719">
        <f>IF(AND(BI$151&gt;='HIPOTESIS '!$E104,BI$151&lt;='HIPOTESIS '!$F104),'HIPOTESIS '!$M104*'HIPOTESIS '!$D104*(1+'HIPOTESIS '!$N$90)*(1+'HIPOTESIS '!$N$95)*(1+'HIPOTESIS '!$N$100)^2/12,0)</f>
        <v>0</v>
      </c>
      <c r="BJ202" s="719">
        <f>IF(AND(BJ$151&gt;='HIPOTESIS '!$E104,BJ$151&lt;='HIPOTESIS '!$F104),'HIPOTESIS '!$M104*'HIPOTESIS '!$D104*(1+'HIPOTESIS '!$N$90)*(1+'HIPOTESIS '!$N$95)*(1+'HIPOTESIS '!$N$100)^2/12,0)</f>
        <v>0</v>
      </c>
      <c r="BK202" s="719">
        <f>IF(AND(BK$151&gt;='HIPOTESIS '!$E104,BK$151&lt;='HIPOTESIS '!$F104),'HIPOTESIS '!$M104*'HIPOTESIS '!$D104*(1+'HIPOTESIS '!$N$90)*(1+'HIPOTESIS '!$N$95)*(1+'HIPOTESIS '!$N$100)^2/12,0)</f>
        <v>0</v>
      </c>
      <c r="BL202" s="138"/>
      <c r="BM202" s="138"/>
      <c r="BN202" s="138"/>
      <c r="BO202" s="138"/>
      <c r="BP202" s="138"/>
      <c r="BQ202" s="138"/>
      <c r="BR202" s="138"/>
      <c r="BS202" s="138"/>
      <c r="BT202" s="138"/>
      <c r="BU202" s="138"/>
      <c r="BV202" s="138"/>
      <c r="BW202" s="138"/>
      <c r="BX202" s="138"/>
      <c r="BY202" s="138"/>
      <c r="BZ202" s="138"/>
      <c r="CA202" s="138"/>
      <c r="CB202" s="138"/>
      <c r="CC202" s="138"/>
      <c r="CD202" s="138"/>
      <c r="CE202" s="138"/>
      <c r="CF202" s="138"/>
      <c r="CG202" s="138"/>
      <c r="CH202" s="138"/>
      <c r="CI202" s="138"/>
      <c r="CJ202" s="138"/>
      <c r="CK202" s="138"/>
      <c r="CL202" s="138"/>
      <c r="CM202" s="138"/>
      <c r="CN202" s="138"/>
      <c r="CO202" s="138"/>
      <c r="CP202" s="138"/>
      <c r="CQ202" s="138"/>
      <c r="CR202" s="138"/>
      <c r="CS202" s="138"/>
    </row>
    <row r="203" spans="1:97" s="2" customFormat="1" ht="17.100000000000001" customHeight="1" x14ac:dyDescent="0.25">
      <c r="A203" s="138"/>
      <c r="B203" s="648" t="s">
        <v>422</v>
      </c>
      <c r="C203" s="741">
        <f t="shared" ref="C203:AH203" si="185">SUM(C188:C202)</f>
        <v>0</v>
      </c>
      <c r="D203" s="741">
        <f t="shared" si="185"/>
        <v>0</v>
      </c>
      <c r="E203" s="741">
        <f t="shared" si="185"/>
        <v>0</v>
      </c>
      <c r="F203" s="741">
        <f t="shared" si="185"/>
        <v>0</v>
      </c>
      <c r="G203" s="741">
        <f t="shared" si="185"/>
        <v>0</v>
      </c>
      <c r="H203" s="741">
        <f t="shared" si="185"/>
        <v>0</v>
      </c>
      <c r="I203" s="741">
        <f t="shared" si="185"/>
        <v>0</v>
      </c>
      <c r="J203" s="741">
        <f t="shared" si="185"/>
        <v>0</v>
      </c>
      <c r="K203" s="741">
        <f t="shared" si="185"/>
        <v>0</v>
      </c>
      <c r="L203" s="741">
        <f t="shared" si="185"/>
        <v>0</v>
      </c>
      <c r="M203" s="741">
        <f t="shared" si="185"/>
        <v>0</v>
      </c>
      <c r="N203" s="741">
        <f t="shared" si="185"/>
        <v>0</v>
      </c>
      <c r="O203" s="742">
        <f t="shared" si="185"/>
        <v>0</v>
      </c>
      <c r="P203" s="735">
        <f t="shared" si="185"/>
        <v>0</v>
      </c>
      <c r="Q203" s="735">
        <f t="shared" si="185"/>
        <v>0</v>
      </c>
      <c r="R203" s="735">
        <f t="shared" si="185"/>
        <v>0</v>
      </c>
      <c r="S203" s="735">
        <f t="shared" si="185"/>
        <v>0</v>
      </c>
      <c r="T203" s="735">
        <f t="shared" si="185"/>
        <v>0</v>
      </c>
      <c r="U203" s="735">
        <f t="shared" si="185"/>
        <v>0</v>
      </c>
      <c r="V203" s="735">
        <f t="shared" si="185"/>
        <v>0</v>
      </c>
      <c r="W203" s="735">
        <f t="shared" si="185"/>
        <v>0</v>
      </c>
      <c r="X203" s="735">
        <f t="shared" si="185"/>
        <v>0</v>
      </c>
      <c r="Y203" s="735">
        <f t="shared" si="185"/>
        <v>0</v>
      </c>
      <c r="Z203" s="735">
        <f t="shared" si="185"/>
        <v>0</v>
      </c>
      <c r="AA203" s="735">
        <f t="shared" si="185"/>
        <v>0</v>
      </c>
      <c r="AB203" s="735">
        <f t="shared" si="185"/>
        <v>0</v>
      </c>
      <c r="AC203" s="735">
        <f t="shared" si="185"/>
        <v>0</v>
      </c>
      <c r="AD203" s="735">
        <f t="shared" si="185"/>
        <v>0</v>
      </c>
      <c r="AE203" s="735">
        <f t="shared" si="185"/>
        <v>0</v>
      </c>
      <c r="AF203" s="735">
        <f t="shared" si="185"/>
        <v>0</v>
      </c>
      <c r="AG203" s="735">
        <f t="shared" si="185"/>
        <v>0</v>
      </c>
      <c r="AH203" s="735">
        <f t="shared" si="185"/>
        <v>0</v>
      </c>
      <c r="AI203" s="735">
        <f t="shared" ref="AI203:BN203" si="186">SUM(AI188:AI202)</f>
        <v>0</v>
      </c>
      <c r="AJ203" s="735">
        <f t="shared" si="186"/>
        <v>0</v>
      </c>
      <c r="AK203" s="735">
        <f t="shared" si="186"/>
        <v>0</v>
      </c>
      <c r="AL203" s="735">
        <f t="shared" si="186"/>
        <v>0</v>
      </c>
      <c r="AM203" s="735">
        <f t="shared" si="186"/>
        <v>0</v>
      </c>
      <c r="AN203" s="735">
        <f t="shared" si="186"/>
        <v>0</v>
      </c>
      <c r="AO203" s="735">
        <f t="shared" si="186"/>
        <v>0</v>
      </c>
      <c r="AP203" s="735">
        <f t="shared" si="186"/>
        <v>0</v>
      </c>
      <c r="AQ203" s="735">
        <f t="shared" si="186"/>
        <v>0</v>
      </c>
      <c r="AR203" s="735">
        <f t="shared" si="186"/>
        <v>0</v>
      </c>
      <c r="AS203" s="735">
        <f t="shared" si="186"/>
        <v>0</v>
      </c>
      <c r="AT203" s="735">
        <f t="shared" si="186"/>
        <v>0</v>
      </c>
      <c r="AU203" s="735">
        <f t="shared" si="186"/>
        <v>0</v>
      </c>
      <c r="AV203" s="735">
        <f t="shared" si="186"/>
        <v>0</v>
      </c>
      <c r="AW203" s="735">
        <f t="shared" si="186"/>
        <v>0</v>
      </c>
      <c r="AX203" s="735">
        <f t="shared" si="186"/>
        <v>0</v>
      </c>
      <c r="AY203" s="735">
        <f t="shared" si="186"/>
        <v>0</v>
      </c>
      <c r="AZ203" s="735">
        <f t="shared" si="186"/>
        <v>0</v>
      </c>
      <c r="BA203" s="735">
        <f t="shared" si="186"/>
        <v>0</v>
      </c>
      <c r="BB203" s="735">
        <f t="shared" si="186"/>
        <v>0</v>
      </c>
      <c r="BC203" s="735">
        <f t="shared" si="186"/>
        <v>0</v>
      </c>
      <c r="BD203" s="735">
        <f t="shared" si="186"/>
        <v>0</v>
      </c>
      <c r="BE203" s="735">
        <f t="shared" si="186"/>
        <v>0</v>
      </c>
      <c r="BF203" s="735">
        <f t="shared" si="186"/>
        <v>0</v>
      </c>
      <c r="BG203" s="735">
        <f t="shared" si="186"/>
        <v>0</v>
      </c>
      <c r="BH203" s="735">
        <f t="shared" si="186"/>
        <v>0</v>
      </c>
      <c r="BI203" s="735">
        <f t="shared" si="186"/>
        <v>0</v>
      </c>
      <c r="BJ203" s="735">
        <f t="shared" si="186"/>
        <v>0</v>
      </c>
      <c r="BK203" s="743">
        <f t="shared" si="186"/>
        <v>0</v>
      </c>
      <c r="BL203" s="138"/>
      <c r="BM203" s="138"/>
      <c r="BN203" s="138"/>
      <c r="BO203" s="138"/>
      <c r="BP203" s="138"/>
      <c r="BQ203" s="138"/>
      <c r="BR203" s="138"/>
      <c r="BS203" s="138"/>
      <c r="BT203" s="138"/>
      <c r="BU203" s="138"/>
      <c r="BV203" s="138"/>
      <c r="BW203" s="138"/>
      <c r="BX203" s="138"/>
      <c r="BY203" s="138"/>
      <c r="BZ203" s="138"/>
      <c r="CA203" s="138"/>
      <c r="CB203" s="138"/>
      <c r="CC203" s="138"/>
      <c r="CD203" s="138"/>
      <c r="CE203" s="138"/>
      <c r="CF203" s="138"/>
      <c r="CG203" s="138"/>
      <c r="CH203" s="138"/>
      <c r="CI203" s="138"/>
      <c r="CJ203" s="138"/>
      <c r="CK203" s="138"/>
      <c r="CL203" s="138"/>
      <c r="CM203" s="138"/>
      <c r="CN203" s="138"/>
      <c r="CO203" s="138"/>
      <c r="CP203" s="138"/>
      <c r="CQ203" s="138"/>
      <c r="CR203" s="138"/>
      <c r="CS203" s="138"/>
    </row>
    <row r="204" spans="1:97" x14ac:dyDescent="0.25">
      <c r="A204" s="138"/>
      <c r="B204" s="138"/>
      <c r="C204" s="138"/>
      <c r="D204" s="138"/>
      <c r="E204" s="138"/>
      <c r="F204" s="138"/>
      <c r="G204" s="138"/>
      <c r="H204" s="138"/>
      <c r="I204" s="138"/>
      <c r="J204" s="138"/>
      <c r="K204" s="138"/>
      <c r="L204" s="138"/>
      <c r="M204" s="138"/>
      <c r="N204" s="138"/>
      <c r="O204" s="138"/>
      <c r="P204" s="138"/>
      <c r="Q204" s="138"/>
      <c r="R204" s="138"/>
      <c r="S204" s="138"/>
      <c r="T204" s="138"/>
      <c r="U204" s="138"/>
      <c r="V204" s="138"/>
      <c r="W204" s="138"/>
      <c r="X204" s="138"/>
      <c r="Y204" s="138"/>
      <c r="Z204" s="138"/>
      <c r="AA204" s="138"/>
      <c r="AB204" s="138"/>
      <c r="AC204" s="138"/>
      <c r="AD204" s="138"/>
      <c r="AE204" s="138"/>
      <c r="AF204" s="138"/>
      <c r="AG204" s="138"/>
      <c r="AH204" s="138"/>
      <c r="AI204" s="138"/>
      <c r="AJ204" s="138"/>
      <c r="AK204" s="138"/>
      <c r="AL204" s="138"/>
      <c r="AM204" s="138"/>
      <c r="AN204" s="138"/>
      <c r="AO204" s="138"/>
      <c r="AP204" s="138"/>
      <c r="AQ204" s="138"/>
      <c r="AR204" s="138"/>
      <c r="AS204" s="138"/>
      <c r="AT204" s="138"/>
      <c r="AU204" s="138"/>
      <c r="AV204" s="138"/>
      <c r="AW204" s="138"/>
      <c r="AX204" s="138"/>
      <c r="AY204" s="138"/>
      <c r="AZ204" s="138"/>
      <c r="BA204" s="138"/>
      <c r="BB204" s="138"/>
      <c r="BC204" s="138"/>
      <c r="BD204" s="138"/>
      <c r="BE204" s="138"/>
      <c r="BF204" s="138"/>
      <c r="BG204" s="138"/>
      <c r="BH204" s="138"/>
      <c r="BI204" s="138"/>
      <c r="BJ204" s="138"/>
      <c r="BK204" s="138"/>
      <c r="BL204" s="138"/>
      <c r="BM204" s="138"/>
      <c r="BN204" s="138"/>
      <c r="BO204" s="138"/>
      <c r="BP204" s="138"/>
      <c r="BQ204" s="138"/>
      <c r="BR204" s="138"/>
      <c r="BS204" s="138"/>
      <c r="BT204" s="138"/>
      <c r="BU204" s="138"/>
      <c r="BV204" s="138"/>
      <c r="BW204" s="138"/>
      <c r="BX204" s="138"/>
      <c r="BY204" s="138"/>
      <c r="BZ204" s="138"/>
      <c r="CA204" s="138"/>
      <c r="CB204" s="138"/>
      <c r="CC204" s="138"/>
      <c r="CD204" s="138"/>
      <c r="CE204" s="138"/>
      <c r="CF204" s="138"/>
      <c r="CG204" s="138"/>
      <c r="CH204" s="138"/>
      <c r="CI204" s="138"/>
      <c r="CJ204" s="138"/>
      <c r="CK204" s="138"/>
      <c r="CL204" s="138"/>
      <c r="CM204" s="138"/>
      <c r="CN204" s="138"/>
      <c r="CO204" s="138"/>
      <c r="CP204" s="138"/>
      <c r="CQ204" s="138"/>
      <c r="CR204" s="138"/>
      <c r="CS204" s="138"/>
    </row>
    <row r="205" spans="1:97" s="2" customFormat="1" ht="30.95" customHeight="1" x14ac:dyDescent="0.25">
      <c r="A205" s="709"/>
      <c r="B205" s="710" t="s">
        <v>423</v>
      </c>
      <c r="C205" s="711">
        <v>0</v>
      </c>
      <c r="D205" s="712">
        <v>1</v>
      </c>
      <c r="E205" s="712">
        <v>2</v>
      </c>
      <c r="F205" s="712">
        <v>3</v>
      </c>
      <c r="G205" s="712">
        <v>4</v>
      </c>
      <c r="H205" s="712">
        <v>5</v>
      </c>
      <c r="I205" s="712">
        <v>6</v>
      </c>
      <c r="J205" s="712">
        <v>7</v>
      </c>
      <c r="K205" s="712">
        <v>8</v>
      </c>
      <c r="L205" s="712">
        <v>9</v>
      </c>
      <c r="M205" s="712">
        <v>10</v>
      </c>
      <c r="N205" s="712">
        <v>11</v>
      </c>
      <c r="O205" s="713">
        <v>12</v>
      </c>
      <c r="P205" s="712">
        <v>13</v>
      </c>
      <c r="Q205" s="712">
        <v>14</v>
      </c>
      <c r="R205" s="712">
        <v>15</v>
      </c>
      <c r="S205" s="712">
        <v>16</v>
      </c>
      <c r="T205" s="712">
        <v>17</v>
      </c>
      <c r="U205" s="712">
        <v>18</v>
      </c>
      <c r="V205" s="712">
        <v>19</v>
      </c>
      <c r="W205" s="712">
        <v>20</v>
      </c>
      <c r="X205" s="712">
        <v>21</v>
      </c>
      <c r="Y205" s="712">
        <v>22</v>
      </c>
      <c r="Z205" s="712">
        <v>23</v>
      </c>
      <c r="AA205" s="712">
        <v>24</v>
      </c>
      <c r="AB205" s="712">
        <v>25</v>
      </c>
      <c r="AC205" s="712">
        <v>26</v>
      </c>
      <c r="AD205" s="712">
        <v>27</v>
      </c>
      <c r="AE205" s="712">
        <v>28</v>
      </c>
      <c r="AF205" s="712">
        <v>29</v>
      </c>
      <c r="AG205" s="712">
        <v>30</v>
      </c>
      <c r="AH205" s="712">
        <v>31</v>
      </c>
      <c r="AI205" s="712">
        <v>32</v>
      </c>
      <c r="AJ205" s="712">
        <v>33</v>
      </c>
      <c r="AK205" s="712">
        <v>34</v>
      </c>
      <c r="AL205" s="712">
        <v>35</v>
      </c>
      <c r="AM205" s="713">
        <v>36</v>
      </c>
      <c r="AN205" s="712">
        <v>37</v>
      </c>
      <c r="AO205" s="712">
        <v>38</v>
      </c>
      <c r="AP205" s="712">
        <v>39</v>
      </c>
      <c r="AQ205" s="712">
        <v>40</v>
      </c>
      <c r="AR205" s="712">
        <v>41</v>
      </c>
      <c r="AS205" s="712">
        <v>42</v>
      </c>
      <c r="AT205" s="712">
        <v>43</v>
      </c>
      <c r="AU205" s="712">
        <v>44</v>
      </c>
      <c r="AV205" s="712">
        <v>45</v>
      </c>
      <c r="AW205" s="712">
        <v>46</v>
      </c>
      <c r="AX205" s="712">
        <v>47</v>
      </c>
      <c r="AY205" s="713">
        <v>48</v>
      </c>
      <c r="AZ205" s="712">
        <v>49</v>
      </c>
      <c r="BA205" s="712">
        <v>50</v>
      </c>
      <c r="BB205" s="712">
        <v>51</v>
      </c>
      <c r="BC205" s="712">
        <v>52</v>
      </c>
      <c r="BD205" s="712">
        <v>53</v>
      </c>
      <c r="BE205" s="712">
        <v>54</v>
      </c>
      <c r="BF205" s="712">
        <v>55</v>
      </c>
      <c r="BG205" s="712">
        <v>56</v>
      </c>
      <c r="BH205" s="712">
        <v>57</v>
      </c>
      <c r="BI205" s="737">
        <v>58</v>
      </c>
      <c r="BJ205" s="737">
        <v>59</v>
      </c>
      <c r="BK205" s="740">
        <v>60</v>
      </c>
      <c r="BL205" s="709"/>
      <c r="BM205" s="709"/>
      <c r="BN205" s="709"/>
      <c r="BO205" s="709"/>
      <c r="BP205" s="709"/>
      <c r="BQ205" s="709"/>
      <c r="BR205" s="709"/>
      <c r="BS205" s="709"/>
      <c r="BT205" s="709"/>
      <c r="BU205" s="709"/>
      <c r="BV205" s="709"/>
      <c r="BW205" s="709"/>
      <c r="BX205" s="709"/>
      <c r="BY205" s="709"/>
      <c r="BZ205" s="709"/>
      <c r="CA205" s="709"/>
      <c r="CB205" s="709"/>
      <c r="CC205" s="709"/>
      <c r="CD205" s="709"/>
      <c r="CE205" s="709"/>
      <c r="CF205" s="709"/>
      <c r="CG205" s="709"/>
      <c r="CH205" s="709"/>
      <c r="CI205" s="709"/>
      <c r="CJ205" s="709"/>
      <c r="CK205" s="709"/>
      <c r="CL205" s="709"/>
      <c r="CM205" s="709"/>
      <c r="CN205" s="709"/>
      <c r="CO205" s="709"/>
      <c r="CP205" s="709"/>
      <c r="CQ205" s="709"/>
      <c r="CR205" s="709"/>
      <c r="CS205" s="709"/>
    </row>
    <row r="206" spans="1:97" s="2" customFormat="1" ht="17.100000000000001" customHeight="1" x14ac:dyDescent="0.25">
      <c r="A206" s="138"/>
      <c r="B206" s="656" t="s">
        <v>407</v>
      </c>
      <c r="C206" s="716">
        <f>IF(AND(C$151&gt;='HIPOTESIS '!$E90,C$151&lt;='HIPOTESIS '!$F90),'HIPOTESIS '!$K90*'HIPOTESIS '!$D90/12,0)</f>
        <v>0</v>
      </c>
      <c r="D206" s="717">
        <f>IF(AND(D$151&gt;='HIPOTESIS '!$E90,D$151&lt;='HIPOTESIS '!$F90),'HIPOTESIS '!$K90*'HIPOTESIS '!$D90/12,0)</f>
        <v>0</v>
      </c>
      <c r="E206" s="717">
        <f>IF(AND(E$151&gt;='HIPOTESIS '!$E90,E$151&lt;='HIPOTESIS '!$F90),'HIPOTESIS '!$K90*'HIPOTESIS '!$D90/12,0)</f>
        <v>0</v>
      </c>
      <c r="F206" s="717">
        <f>IF(AND(F$151&gt;='HIPOTESIS '!$E90,F$151&lt;='HIPOTESIS '!$F90),'HIPOTESIS '!$K90*'HIPOTESIS '!$D90/12,0)</f>
        <v>0</v>
      </c>
      <c r="G206" s="717">
        <f>IF(AND(G$151&gt;='HIPOTESIS '!$E90,G$151&lt;='HIPOTESIS '!$F90),'HIPOTESIS '!$K90*'HIPOTESIS '!$D90/12,0)</f>
        <v>0</v>
      </c>
      <c r="H206" s="717">
        <f>IF(AND(H$151&gt;='HIPOTESIS '!$E90,H$151&lt;='HIPOTESIS '!$F90),'HIPOTESIS '!$K90*'HIPOTESIS '!$D90/12,0)</f>
        <v>0</v>
      </c>
      <c r="I206" s="717">
        <f>IF(AND(I$151&gt;='HIPOTESIS '!$E90,I$151&lt;='HIPOTESIS '!$F90),'HIPOTESIS '!$K90*'HIPOTESIS '!$D90/12,0)</f>
        <v>0</v>
      </c>
      <c r="J206" s="717">
        <f>IF(AND(J$151&gt;='HIPOTESIS '!$E90,J$151&lt;='HIPOTESIS '!$F90),'HIPOTESIS '!$K90*'HIPOTESIS '!$D90/12,0)</f>
        <v>0</v>
      </c>
      <c r="K206" s="717">
        <f>IF(AND(K$151&gt;='HIPOTESIS '!$E90,K$151&lt;='HIPOTESIS '!$F90),'HIPOTESIS '!$K90*'HIPOTESIS '!$D90/12,0)</f>
        <v>0</v>
      </c>
      <c r="L206" s="717">
        <f>IF(AND(L$151&gt;='HIPOTESIS '!$E90,L$151&lt;='HIPOTESIS '!$F90),'HIPOTESIS '!$K90*'HIPOTESIS '!$D90/12,0)</f>
        <v>0</v>
      </c>
      <c r="M206" s="717">
        <f>IF(AND(M$151&gt;='HIPOTESIS '!$E90,M$151&lt;='HIPOTESIS '!$F90),'HIPOTESIS '!$K90*'HIPOTESIS '!$D90/12,0)</f>
        <v>0</v>
      </c>
      <c r="N206" s="717">
        <f>IF(AND(N$151&gt;='HIPOTESIS '!$E90,N$151&lt;='HIPOTESIS '!$F90),'HIPOTESIS '!$K90*'HIPOTESIS '!$D90/12,0)</f>
        <v>0</v>
      </c>
      <c r="O206" s="718">
        <f>IF(AND(O$151&gt;='HIPOTESIS '!$E90,O$151&lt;='HIPOTESIS '!$F90),'HIPOTESIS '!$K90*'HIPOTESIS '!$D90/12,0)</f>
        <v>0</v>
      </c>
      <c r="P206" s="497">
        <f>IF(AND(P$151&gt;='HIPOTESIS '!$E90,P$151&lt;='HIPOTESIS '!$F90),'HIPOTESIS '!$K90*'HIPOTESIS '!$D90*(1+'HIPOTESIS '!$N$90)/12,0)</f>
        <v>0</v>
      </c>
      <c r="Q206" s="719">
        <f>IF(AND(Q$151&gt;='HIPOTESIS '!$E90,Q$151&lt;='HIPOTESIS '!$F90),'HIPOTESIS '!$K90*'HIPOTESIS '!$D90*(1+'HIPOTESIS '!$N$90)/12,0)</f>
        <v>0</v>
      </c>
      <c r="R206" s="719">
        <f>IF(AND(R$151&gt;='HIPOTESIS '!$E90,R$151&lt;='HIPOTESIS '!$F90),'HIPOTESIS '!$K90*'HIPOTESIS '!$D90*(1+'HIPOTESIS '!$N$90)/12,0)</f>
        <v>0</v>
      </c>
      <c r="S206" s="719">
        <f>IF(AND(S$151&gt;='HIPOTESIS '!$E90,S$151&lt;='HIPOTESIS '!$F90),'HIPOTESIS '!$K90*'HIPOTESIS '!$D90*(1+'HIPOTESIS '!$N$90)/12,0)</f>
        <v>0</v>
      </c>
      <c r="T206" s="719">
        <f>IF(AND(T$151&gt;='HIPOTESIS '!$E90,T$151&lt;='HIPOTESIS '!$F90),'HIPOTESIS '!$K90*'HIPOTESIS '!$D90*(1+'HIPOTESIS '!$N$90)/12,0)</f>
        <v>0</v>
      </c>
      <c r="U206" s="719">
        <f>IF(AND(U$151&gt;='HIPOTESIS '!$E90,U$151&lt;='HIPOTESIS '!$F90),'HIPOTESIS '!$K90*'HIPOTESIS '!$D90*(1+'HIPOTESIS '!$N$90)/12,0)</f>
        <v>0</v>
      </c>
      <c r="V206" s="719">
        <f>IF(AND(V$151&gt;='HIPOTESIS '!$E90,V$151&lt;='HIPOTESIS '!$F90),'HIPOTESIS '!$K90*'HIPOTESIS '!$D90*(1+'HIPOTESIS '!$N$90)/12,0)</f>
        <v>0</v>
      </c>
      <c r="W206" s="719">
        <f>IF(AND(W$151&gt;='HIPOTESIS '!$E90,W$151&lt;='HIPOTESIS '!$F90),'HIPOTESIS '!$K90*'HIPOTESIS '!$D90*(1+'HIPOTESIS '!$N$90)/12,0)</f>
        <v>0</v>
      </c>
      <c r="X206" s="719">
        <f>IF(AND(X$151&gt;='HIPOTESIS '!$E90,X$151&lt;='HIPOTESIS '!$F90),'HIPOTESIS '!$K90*'HIPOTESIS '!$D90*(1+'HIPOTESIS '!$N$90)/12,0)</f>
        <v>0</v>
      </c>
      <c r="Y206" s="719">
        <f>IF(AND(Y$151&gt;='HIPOTESIS '!$E90,Y$151&lt;='HIPOTESIS '!$F90),'HIPOTESIS '!$K90*'HIPOTESIS '!$D90*(1+'HIPOTESIS '!$N$90)/12,0)</f>
        <v>0</v>
      </c>
      <c r="Z206" s="719">
        <f>IF(AND(Z$151&gt;='HIPOTESIS '!$E90,Z$151&lt;='HIPOTESIS '!$F90),'HIPOTESIS '!$K90*'HIPOTESIS '!$D90*(1+'HIPOTESIS '!$N$90)/12,0)</f>
        <v>0</v>
      </c>
      <c r="AA206" s="719">
        <f>IF(AND(AA$151&gt;='HIPOTESIS '!$E90,AA$151&lt;='HIPOTESIS '!$F90),'HIPOTESIS '!$K90*'HIPOTESIS '!$D90*(1+'HIPOTESIS '!$N$90)/12,0)</f>
        <v>0</v>
      </c>
      <c r="AB206" s="719">
        <f>IF(AND(AB$151&gt;='HIPOTESIS '!$E90,AB$151&lt;='HIPOTESIS '!$F90),'HIPOTESIS '!$K90*'HIPOTESIS '!$D90*(1+'HIPOTESIS '!$N$90)*(1+'HIPOTESIS '!$N$95)/12,0)</f>
        <v>0</v>
      </c>
      <c r="AC206" s="719">
        <f>IF(AND(AC$151&gt;='HIPOTESIS '!$E90,AC$151&lt;='HIPOTESIS '!$F90),'HIPOTESIS '!$K90*'HIPOTESIS '!$D90*(1+'HIPOTESIS '!$N$90)*(1+'HIPOTESIS '!$N$95)/12,0)</f>
        <v>0</v>
      </c>
      <c r="AD206" s="719">
        <f>IF(AND(AD$151&gt;='HIPOTESIS '!$E90,AD$151&lt;='HIPOTESIS '!$F90),'HIPOTESIS '!$K90*'HIPOTESIS '!$D90*(1+'HIPOTESIS '!$N$90)*(1+'HIPOTESIS '!$N$95)/12,0)</f>
        <v>0</v>
      </c>
      <c r="AE206" s="719">
        <f>IF(AND(AE$151&gt;='HIPOTESIS '!$E90,AE$151&lt;='HIPOTESIS '!$F90),'HIPOTESIS '!$K90*'HIPOTESIS '!$D90*(1+'HIPOTESIS '!$N$90)*(1+'HIPOTESIS '!$N$95)/12,0)</f>
        <v>0</v>
      </c>
      <c r="AF206" s="719">
        <f>IF(AND(AF$151&gt;='HIPOTESIS '!$E90,AF$151&lt;='HIPOTESIS '!$F90),'HIPOTESIS '!$K90*'HIPOTESIS '!$D90*(1+'HIPOTESIS '!$N$90)*(1+'HIPOTESIS '!$N$95)/12,0)</f>
        <v>0</v>
      </c>
      <c r="AG206" s="719">
        <f>IF(AND(AG$151&gt;='HIPOTESIS '!$E90,AG$151&lt;='HIPOTESIS '!$F90),'HIPOTESIS '!$K90*'HIPOTESIS '!$D90*(1+'HIPOTESIS '!$N$90)*(1+'HIPOTESIS '!$N$95)/12,0)</f>
        <v>0</v>
      </c>
      <c r="AH206" s="719">
        <f>IF(AND(AH$151&gt;='HIPOTESIS '!$E90,AH$151&lt;='HIPOTESIS '!$F90),'HIPOTESIS '!$K90*'HIPOTESIS '!$D90*(1+'HIPOTESIS '!$N$90)*(1+'HIPOTESIS '!$N$95)/12,0)</f>
        <v>0</v>
      </c>
      <c r="AI206" s="719">
        <f>IF(AND(AI$151&gt;='HIPOTESIS '!$E90,AI$151&lt;='HIPOTESIS '!$F90),'HIPOTESIS '!$K90*'HIPOTESIS '!$D90*(1+'HIPOTESIS '!$N$90)*(1+'HIPOTESIS '!$N$95)/12,0)</f>
        <v>0</v>
      </c>
      <c r="AJ206" s="719">
        <f>IF(AND(AJ$151&gt;='HIPOTESIS '!$E90,AJ$151&lt;='HIPOTESIS '!$F90),'HIPOTESIS '!$K90*'HIPOTESIS '!$D90*(1+'HIPOTESIS '!$N$90)*(1+'HIPOTESIS '!$N$95)/12,0)</f>
        <v>0</v>
      </c>
      <c r="AK206" s="719">
        <f>IF(AND(AK$151&gt;='HIPOTESIS '!$E90,AK$151&lt;='HIPOTESIS '!$F90),'HIPOTESIS '!$K90*'HIPOTESIS '!$D90*(1+'HIPOTESIS '!$N$90)*(1+'HIPOTESIS '!$N$95)/12,0)</f>
        <v>0</v>
      </c>
      <c r="AL206" s="719">
        <f>IF(AND(AL$151&gt;='HIPOTESIS '!$E90,AL$151&lt;='HIPOTESIS '!$F90),'HIPOTESIS '!$K90*'HIPOTESIS '!$D90*(1+'HIPOTESIS '!$N$90)*(1+'HIPOTESIS '!$N$95)/12,0)</f>
        <v>0</v>
      </c>
      <c r="AM206" s="719">
        <f>IF(AND(AM$151&gt;='HIPOTESIS '!$E90,AM$151&lt;='HIPOTESIS '!$F90),'HIPOTESIS '!$K90*'HIPOTESIS '!$D90*(1+'HIPOTESIS '!$N$90)*(1+'HIPOTESIS '!$N$95)/12,0)</f>
        <v>0</v>
      </c>
      <c r="AN206" s="719">
        <f>IF(AND(AN$151&gt;='HIPOTESIS '!$E90,AN$151&lt;='HIPOTESIS '!$F90),'HIPOTESIS '!$K90*'HIPOTESIS '!$D90*(1+'HIPOTESIS '!$N$90)*(1+'HIPOTESIS '!$N$95)*(1+'HIPOTESIS '!$N$100)/12,0)</f>
        <v>0</v>
      </c>
      <c r="AO206" s="719">
        <f>IF(AND(AO$151&gt;='HIPOTESIS '!$E90,AO$151&lt;='HIPOTESIS '!$F90),'HIPOTESIS '!$K90*'HIPOTESIS '!$D90*(1+'HIPOTESIS '!$N$90)*(1+'HIPOTESIS '!$N$95)*(1+'HIPOTESIS '!$N$100)/12,0)</f>
        <v>0</v>
      </c>
      <c r="AP206" s="719">
        <f>IF(AND(AP$151&gt;='HIPOTESIS '!$E90,AP$151&lt;='HIPOTESIS '!$F90),'HIPOTESIS '!$K90*'HIPOTESIS '!$D90*(1+'HIPOTESIS '!$N$90)*(1+'HIPOTESIS '!$N$95)*(1+'HIPOTESIS '!$N$100)/12,0)</f>
        <v>0</v>
      </c>
      <c r="AQ206" s="719">
        <f>IF(AND(AQ$151&gt;='HIPOTESIS '!$E90,AQ$151&lt;='HIPOTESIS '!$F90),'HIPOTESIS '!$K90*'HIPOTESIS '!$D90*(1+'HIPOTESIS '!$N$90)*(1+'HIPOTESIS '!$N$95)*(1+'HIPOTESIS '!$N$100)/12,0)</f>
        <v>0</v>
      </c>
      <c r="AR206" s="719">
        <f>IF(AND(AR$151&gt;='HIPOTESIS '!$E90,AR$151&lt;='HIPOTESIS '!$F90),'HIPOTESIS '!$K90*'HIPOTESIS '!$D90*(1+'HIPOTESIS '!$N$90)*(1+'HIPOTESIS '!$N$95)*(1+'HIPOTESIS '!$N$100)/12,0)</f>
        <v>0</v>
      </c>
      <c r="AS206" s="719">
        <f>IF(AND(AS$151&gt;='HIPOTESIS '!$E90,AS$151&lt;='HIPOTESIS '!$F90),'HIPOTESIS '!$K90*'HIPOTESIS '!$D90*(1+'HIPOTESIS '!$N$90)*(1+'HIPOTESIS '!$N$95)*(1+'HIPOTESIS '!$N$100)/12,0)</f>
        <v>0</v>
      </c>
      <c r="AT206" s="719">
        <f>IF(AND(AT$151&gt;='HIPOTESIS '!$E90,AT$151&lt;='HIPOTESIS '!$F90),'HIPOTESIS '!$K90*'HIPOTESIS '!$D90*(1+'HIPOTESIS '!$N$90)*(1+'HIPOTESIS '!$N$95)*(1+'HIPOTESIS '!$N$100)/12,0)</f>
        <v>0</v>
      </c>
      <c r="AU206" s="719">
        <f>IF(AND(AU$151&gt;='HIPOTESIS '!$E90,AU$151&lt;='HIPOTESIS '!$F90),'HIPOTESIS '!$K90*'HIPOTESIS '!$D90*(1+'HIPOTESIS '!$N$90)*(1+'HIPOTESIS '!$N$95)*(1+'HIPOTESIS '!$N$100)/12,0)</f>
        <v>0</v>
      </c>
      <c r="AV206" s="719">
        <f>IF(AND(AV$151&gt;='HIPOTESIS '!$E90,AV$151&lt;='HIPOTESIS '!$F90),'HIPOTESIS '!$K90*'HIPOTESIS '!$D90*(1+'HIPOTESIS '!$N$90)*(1+'HIPOTESIS '!$N$95)*(1+'HIPOTESIS '!$N$100)/12,0)</f>
        <v>0</v>
      </c>
      <c r="AW206" s="719">
        <f>IF(AND(AW$151&gt;='HIPOTESIS '!$E90,AW$151&lt;='HIPOTESIS '!$F90),'HIPOTESIS '!$K90*'HIPOTESIS '!$D90*(1+'HIPOTESIS '!$N$90)*(1+'HIPOTESIS '!$N$95)*(1+'HIPOTESIS '!$N$100)/12,0)</f>
        <v>0</v>
      </c>
      <c r="AX206" s="719">
        <f>IF(AND(AX$151&gt;='HIPOTESIS '!$E90,AX$151&lt;='HIPOTESIS '!$F90),'HIPOTESIS '!$K90*'HIPOTESIS '!$D90*(1+'HIPOTESIS '!$N$90)*(1+'HIPOTESIS '!$N$95)*(1+'HIPOTESIS '!$N$100)/12,0)</f>
        <v>0</v>
      </c>
      <c r="AY206" s="719">
        <f>IF(AND(AY$151&gt;='HIPOTESIS '!$E90,AY$151&lt;='HIPOTESIS '!$F90),'HIPOTESIS '!$K90*'HIPOTESIS '!$D90*(1+'HIPOTESIS '!$N$90)*(1+'HIPOTESIS '!$N$95)*(1+'HIPOTESIS '!$N$100)/12,0)</f>
        <v>0</v>
      </c>
      <c r="AZ206" s="719">
        <f>IF(AND(AZ$151&gt;='HIPOTESIS '!$E90,AZ$151&lt;='HIPOTESIS '!$F90),'HIPOTESIS '!$K90*'HIPOTESIS '!$D90*(1+'HIPOTESIS '!$N$90)*(1+'HIPOTESIS '!$N$95)*(1+'HIPOTESIS '!$N$100)^2/12,0)</f>
        <v>0</v>
      </c>
      <c r="BA206" s="719">
        <f>IF(AND(BA$151&gt;='HIPOTESIS '!$E90,BA$151&lt;='HIPOTESIS '!$F90),'HIPOTESIS '!$K90*'HIPOTESIS '!$D90*(1+'HIPOTESIS '!$N$90)*(1+'HIPOTESIS '!$N$95)*(1+'HIPOTESIS '!$N$100)^2/12,0)</f>
        <v>0</v>
      </c>
      <c r="BB206" s="719">
        <f>IF(AND(BB$151&gt;='HIPOTESIS '!$E90,BB$151&lt;='HIPOTESIS '!$F90),'HIPOTESIS '!$K90*'HIPOTESIS '!$D90*(1+'HIPOTESIS '!$N$90)*(1+'HIPOTESIS '!$N$95)*(1+'HIPOTESIS '!$N$100)^2/12,0)</f>
        <v>0</v>
      </c>
      <c r="BC206" s="719">
        <f>IF(AND(BC$151&gt;='HIPOTESIS '!$E90,BC$151&lt;='HIPOTESIS '!$F90),'HIPOTESIS '!$K90*'HIPOTESIS '!$D90*(1+'HIPOTESIS '!$N$90)*(1+'HIPOTESIS '!$N$95)*(1+'HIPOTESIS '!$N$100)^2/12,0)</f>
        <v>0</v>
      </c>
      <c r="BD206" s="719">
        <f>IF(AND(BD$151&gt;='HIPOTESIS '!$E90,BD$151&lt;='HIPOTESIS '!$F90),'HIPOTESIS '!$K90*'HIPOTESIS '!$D90*(1+'HIPOTESIS '!$N$90)*(1+'HIPOTESIS '!$N$95)*(1+'HIPOTESIS '!$N$100)^2/12,0)</f>
        <v>0</v>
      </c>
      <c r="BE206" s="719">
        <f>IF(AND(BE$151&gt;='HIPOTESIS '!$E90,BE$151&lt;='HIPOTESIS '!$F90),'HIPOTESIS '!$K90*'HIPOTESIS '!$D90*(1+'HIPOTESIS '!$N$90)*(1+'HIPOTESIS '!$N$95)*(1+'HIPOTESIS '!$N$100)^2/12,0)</f>
        <v>0</v>
      </c>
      <c r="BF206" s="719">
        <f>IF(AND(BF$151&gt;='HIPOTESIS '!$E90,BF$151&lt;='HIPOTESIS '!$F90),'HIPOTESIS '!$K90*'HIPOTESIS '!$D90*(1+'HIPOTESIS '!$N$90)*(1+'HIPOTESIS '!$N$95)*(1+'HIPOTESIS '!$N$100)^2/12,0)</f>
        <v>0</v>
      </c>
      <c r="BG206" s="719">
        <f>IF(AND(BG$151&gt;='HIPOTESIS '!$E90,BG$151&lt;='HIPOTESIS '!$F90),'HIPOTESIS '!$K90*'HIPOTESIS '!$D90*(1+'HIPOTESIS '!$N$90)*(1+'HIPOTESIS '!$N$95)*(1+'HIPOTESIS '!$N$100)^2/12,0)</f>
        <v>0</v>
      </c>
      <c r="BH206" s="719">
        <f>IF(AND(BH$151&gt;='HIPOTESIS '!$E90,BH$151&lt;='HIPOTESIS '!$F90),'HIPOTESIS '!$K90*'HIPOTESIS '!$D90*(1+'HIPOTESIS '!$N$90)*(1+'HIPOTESIS '!$N$95)*(1+'HIPOTESIS '!$N$100)^2/12,0)</f>
        <v>0</v>
      </c>
      <c r="BI206" s="719">
        <f>IF(AND(BI$151&gt;='HIPOTESIS '!$E90,BI$151&lt;='HIPOTESIS '!$F90),'HIPOTESIS '!$K90*'HIPOTESIS '!$D90*(1+'HIPOTESIS '!$N$90)*(1+'HIPOTESIS '!$N$95)*(1+'HIPOTESIS '!$N$100)^2/12,0)</f>
        <v>0</v>
      </c>
      <c r="BJ206" s="719">
        <f>IF(AND(BJ$151&gt;='HIPOTESIS '!$E90,BJ$151&lt;='HIPOTESIS '!$F90),'HIPOTESIS '!$K90*'HIPOTESIS '!$D90*(1+'HIPOTESIS '!$N$90)*(1+'HIPOTESIS '!$N$95)*(1+'HIPOTESIS '!$N$100)^2/12,0)</f>
        <v>0</v>
      </c>
      <c r="BK206" s="719">
        <f>IF(AND(BK$151&gt;='HIPOTESIS '!$E90,BK$151&lt;='HIPOTESIS '!$F90),'HIPOTESIS '!$K90*'HIPOTESIS '!$D90*(1+'HIPOTESIS '!$N$90)*(1+'HIPOTESIS '!$N$95)*(1+'HIPOTESIS '!$N$100)^2/12,0)</f>
        <v>0</v>
      </c>
      <c r="BL206" s="138"/>
      <c r="BM206" s="138"/>
      <c r="BN206" s="138"/>
      <c r="BO206" s="138"/>
      <c r="BP206" s="138"/>
      <c r="BQ206" s="138"/>
      <c r="BR206" s="138"/>
      <c r="BS206" s="138"/>
      <c r="BT206" s="138"/>
      <c r="BU206" s="138"/>
      <c r="BV206" s="138"/>
      <c r="BW206" s="138"/>
      <c r="BX206" s="138"/>
      <c r="BY206" s="138"/>
      <c r="BZ206" s="138"/>
      <c r="CA206" s="138"/>
      <c r="CB206" s="138"/>
      <c r="CC206" s="138"/>
      <c r="CD206" s="138"/>
      <c r="CE206" s="138"/>
      <c r="CF206" s="138"/>
      <c r="CG206" s="138"/>
      <c r="CH206" s="138"/>
      <c r="CI206" s="138"/>
      <c r="CJ206" s="138"/>
      <c r="CK206" s="138"/>
      <c r="CL206" s="138"/>
      <c r="CM206" s="138"/>
      <c r="CN206" s="138"/>
      <c r="CO206" s="138"/>
      <c r="CP206" s="138"/>
      <c r="CQ206" s="138"/>
      <c r="CR206" s="138"/>
      <c r="CS206" s="138"/>
    </row>
    <row r="207" spans="1:97" s="2" customFormat="1" ht="17.100000000000001" customHeight="1" x14ac:dyDescent="0.25">
      <c r="A207" s="138"/>
      <c r="B207" s="536" t="s">
        <v>213</v>
      </c>
      <c r="C207" s="722">
        <f>IF(AND(C$151&gt;='HIPOTESIS '!$E91,C$151&lt;='HIPOTESIS '!$F91),'HIPOTESIS '!$K91*'HIPOTESIS '!$D91/12,0)</f>
        <v>0</v>
      </c>
      <c r="D207" s="497">
        <f>IF(AND(D$151&gt;='HIPOTESIS '!$E91,D$151&lt;='HIPOTESIS '!$F91),'HIPOTESIS '!$K91*'HIPOTESIS '!$D91/12,0)</f>
        <v>0</v>
      </c>
      <c r="E207" s="497">
        <f>IF(AND(E$151&gt;='HIPOTESIS '!$E91,E$151&lt;='HIPOTESIS '!$F91),'HIPOTESIS '!$K91*'HIPOTESIS '!$D91/12,0)</f>
        <v>0</v>
      </c>
      <c r="F207" s="497">
        <f>IF(AND(F$151&gt;='HIPOTESIS '!$E91,F$151&lt;='HIPOTESIS '!$F91),'HIPOTESIS '!$K91*'HIPOTESIS '!$D91/12,0)</f>
        <v>0</v>
      </c>
      <c r="G207" s="497">
        <f>IF(AND(G$151&gt;='HIPOTESIS '!$E91,G$151&lt;='HIPOTESIS '!$F91),'HIPOTESIS '!$K91*'HIPOTESIS '!$D91/12,0)</f>
        <v>0</v>
      </c>
      <c r="H207" s="497">
        <f>IF(AND(H$151&gt;='HIPOTESIS '!$E91,H$151&lt;='HIPOTESIS '!$F91),'HIPOTESIS '!$K91*'HIPOTESIS '!$D91/12,0)</f>
        <v>0</v>
      </c>
      <c r="I207" s="497">
        <f>IF(AND(I$151&gt;='HIPOTESIS '!$E91,I$151&lt;='HIPOTESIS '!$F91),'HIPOTESIS '!$K91*'HIPOTESIS '!$D91/12,0)</f>
        <v>0</v>
      </c>
      <c r="J207" s="497">
        <f>IF(AND(J$151&gt;='HIPOTESIS '!$E91,J$151&lt;='HIPOTESIS '!$F91),'HIPOTESIS '!$K91*'HIPOTESIS '!$D91/12,0)</f>
        <v>0</v>
      </c>
      <c r="K207" s="497">
        <f>IF(AND(K$151&gt;='HIPOTESIS '!$E91,K$151&lt;='HIPOTESIS '!$F91),'HIPOTESIS '!$K91*'HIPOTESIS '!$D91/12,0)</f>
        <v>0</v>
      </c>
      <c r="L207" s="497">
        <f>IF(AND(L$151&gt;='HIPOTESIS '!$E91,L$151&lt;='HIPOTESIS '!$F91),'HIPOTESIS '!$K91*'HIPOTESIS '!$D91/12,0)</f>
        <v>0</v>
      </c>
      <c r="M207" s="497">
        <f>IF(AND(M$151&gt;='HIPOTESIS '!$E91,M$151&lt;='HIPOTESIS '!$F91),'HIPOTESIS '!$K91*'HIPOTESIS '!$D91/12,0)</f>
        <v>0</v>
      </c>
      <c r="N207" s="497">
        <f>IF(AND(N$151&gt;='HIPOTESIS '!$E91,N$151&lt;='HIPOTESIS '!$F91),'HIPOTESIS '!$K91*'HIPOTESIS '!$D91/12,0)</f>
        <v>0</v>
      </c>
      <c r="O207" s="723">
        <f>IF(AND(O$151&gt;='HIPOTESIS '!$E91,O$151&lt;='HIPOTESIS '!$F91),'HIPOTESIS '!$K91*'HIPOTESIS '!$D91/12,0)</f>
        <v>0</v>
      </c>
      <c r="P207" s="497">
        <f>IF(AND(P$151&gt;='HIPOTESIS '!$E91,P$151&lt;='HIPOTESIS '!$F91),'HIPOTESIS '!$K91*'HIPOTESIS '!$D91*(1+'HIPOTESIS '!$N$90)/12,0)</f>
        <v>0</v>
      </c>
      <c r="Q207" s="719">
        <f>IF(AND(Q$151&gt;='HIPOTESIS '!$E91,Q$151&lt;='HIPOTESIS '!$F91),'HIPOTESIS '!$K91*'HIPOTESIS '!$D91*(1+'HIPOTESIS '!$N$90)/12,0)</f>
        <v>0</v>
      </c>
      <c r="R207" s="719">
        <f>IF(AND(R$151&gt;='HIPOTESIS '!$E91,R$151&lt;='HIPOTESIS '!$F91),'HIPOTESIS '!$K91*'HIPOTESIS '!$D91*(1+'HIPOTESIS '!$N$90)/12,0)</f>
        <v>0</v>
      </c>
      <c r="S207" s="719">
        <f>IF(AND(S$151&gt;='HIPOTESIS '!$E91,S$151&lt;='HIPOTESIS '!$F91),'HIPOTESIS '!$K91*'HIPOTESIS '!$D91*(1+'HIPOTESIS '!$N$90)/12,0)</f>
        <v>0</v>
      </c>
      <c r="T207" s="719">
        <f>IF(AND(T$151&gt;='HIPOTESIS '!$E91,T$151&lt;='HIPOTESIS '!$F91),'HIPOTESIS '!$K91*'HIPOTESIS '!$D91*(1+'HIPOTESIS '!$N$90)/12,0)</f>
        <v>0</v>
      </c>
      <c r="U207" s="719">
        <f>IF(AND(U$151&gt;='HIPOTESIS '!$E91,U$151&lt;='HIPOTESIS '!$F91),'HIPOTESIS '!$K91*'HIPOTESIS '!$D91*(1+'HIPOTESIS '!$N$90)/12,0)</f>
        <v>0</v>
      </c>
      <c r="V207" s="719">
        <f>IF(AND(V$151&gt;='HIPOTESIS '!$E91,V$151&lt;='HIPOTESIS '!$F91),'HIPOTESIS '!$K91*'HIPOTESIS '!$D91*(1+'HIPOTESIS '!$N$90)/12,0)</f>
        <v>0</v>
      </c>
      <c r="W207" s="719">
        <f>IF(AND(W$151&gt;='HIPOTESIS '!$E91,W$151&lt;='HIPOTESIS '!$F91),'HIPOTESIS '!$K91*'HIPOTESIS '!$D91*(1+'HIPOTESIS '!$N$90)/12,0)</f>
        <v>0</v>
      </c>
      <c r="X207" s="719">
        <f>IF(AND(X$151&gt;='HIPOTESIS '!$E91,X$151&lt;='HIPOTESIS '!$F91),'HIPOTESIS '!$K91*'HIPOTESIS '!$D91*(1+'HIPOTESIS '!$N$90)/12,0)</f>
        <v>0</v>
      </c>
      <c r="Y207" s="719">
        <f>IF(AND(Y$151&gt;='HIPOTESIS '!$E91,Y$151&lt;='HIPOTESIS '!$F91),'HIPOTESIS '!$K91*'HIPOTESIS '!$D91*(1+'HIPOTESIS '!$N$90)/12,0)</f>
        <v>0</v>
      </c>
      <c r="Z207" s="719">
        <f>IF(AND(Z$151&gt;='HIPOTESIS '!$E91,Z$151&lt;='HIPOTESIS '!$F91),'HIPOTESIS '!$K91*'HIPOTESIS '!$D91*(1+'HIPOTESIS '!$N$90)/12,0)</f>
        <v>0</v>
      </c>
      <c r="AA207" s="719">
        <f>IF(AND(AA$151&gt;='HIPOTESIS '!$E91,AA$151&lt;='HIPOTESIS '!$F91),'HIPOTESIS '!$K91*'HIPOTESIS '!$D91*(1+'HIPOTESIS '!$N$90)/12,0)</f>
        <v>0</v>
      </c>
      <c r="AB207" s="719">
        <f>IF(AND(AB$151&gt;='HIPOTESIS '!$E91,AB$151&lt;='HIPOTESIS '!$F91),'HIPOTESIS '!$K91*'HIPOTESIS '!$D91*(1+'HIPOTESIS '!$N$90)*(1+'HIPOTESIS '!$N$95)/12,0)</f>
        <v>0</v>
      </c>
      <c r="AC207" s="719">
        <f>IF(AND(AC$151&gt;='HIPOTESIS '!$E91,AC$151&lt;='HIPOTESIS '!$F91),'HIPOTESIS '!$K91*'HIPOTESIS '!$D91*(1+'HIPOTESIS '!$N$90)*(1+'HIPOTESIS '!$N$95)/12,0)</f>
        <v>0</v>
      </c>
      <c r="AD207" s="719">
        <f>IF(AND(AD$151&gt;='HIPOTESIS '!$E91,AD$151&lt;='HIPOTESIS '!$F91),'HIPOTESIS '!$K91*'HIPOTESIS '!$D91*(1+'HIPOTESIS '!$N$90)*(1+'HIPOTESIS '!$N$95)/12,0)</f>
        <v>0</v>
      </c>
      <c r="AE207" s="719">
        <f>IF(AND(AE$151&gt;='HIPOTESIS '!$E91,AE$151&lt;='HIPOTESIS '!$F91),'HIPOTESIS '!$K91*'HIPOTESIS '!$D91*(1+'HIPOTESIS '!$N$90)*(1+'HIPOTESIS '!$N$95)/12,0)</f>
        <v>0</v>
      </c>
      <c r="AF207" s="719">
        <f>IF(AND(AF$151&gt;='HIPOTESIS '!$E91,AF$151&lt;='HIPOTESIS '!$F91),'HIPOTESIS '!$K91*'HIPOTESIS '!$D91*(1+'HIPOTESIS '!$N$90)*(1+'HIPOTESIS '!$N$95)/12,0)</f>
        <v>0</v>
      </c>
      <c r="AG207" s="719">
        <f>IF(AND(AG$151&gt;='HIPOTESIS '!$E91,AG$151&lt;='HIPOTESIS '!$F91),'HIPOTESIS '!$K91*'HIPOTESIS '!$D91*(1+'HIPOTESIS '!$N$90)*(1+'HIPOTESIS '!$N$95)/12,0)</f>
        <v>0</v>
      </c>
      <c r="AH207" s="719">
        <f>IF(AND(AH$151&gt;='HIPOTESIS '!$E91,AH$151&lt;='HIPOTESIS '!$F91),'HIPOTESIS '!$K91*'HIPOTESIS '!$D91*(1+'HIPOTESIS '!$N$90)*(1+'HIPOTESIS '!$N$95)/12,0)</f>
        <v>0</v>
      </c>
      <c r="AI207" s="719">
        <f>IF(AND(AI$151&gt;='HIPOTESIS '!$E91,AI$151&lt;='HIPOTESIS '!$F91),'HIPOTESIS '!$K91*'HIPOTESIS '!$D91*(1+'HIPOTESIS '!$N$90)*(1+'HIPOTESIS '!$N$95)/12,0)</f>
        <v>0</v>
      </c>
      <c r="AJ207" s="719">
        <f>IF(AND(AJ$151&gt;='HIPOTESIS '!$E91,AJ$151&lt;='HIPOTESIS '!$F91),'HIPOTESIS '!$K91*'HIPOTESIS '!$D91*(1+'HIPOTESIS '!$N$90)*(1+'HIPOTESIS '!$N$95)/12,0)</f>
        <v>0</v>
      </c>
      <c r="AK207" s="719">
        <f>IF(AND(AK$151&gt;='HIPOTESIS '!$E91,AK$151&lt;='HIPOTESIS '!$F91),'HIPOTESIS '!$K91*'HIPOTESIS '!$D91*(1+'HIPOTESIS '!$N$90)*(1+'HIPOTESIS '!$N$95)/12,0)</f>
        <v>0</v>
      </c>
      <c r="AL207" s="719">
        <f>IF(AND(AL$151&gt;='HIPOTESIS '!$E91,AL$151&lt;='HIPOTESIS '!$F91),'HIPOTESIS '!$K91*'HIPOTESIS '!$D91*(1+'HIPOTESIS '!$N$90)*(1+'HIPOTESIS '!$N$95)/12,0)</f>
        <v>0</v>
      </c>
      <c r="AM207" s="719">
        <f>IF(AND(AM$151&gt;='HIPOTESIS '!$E91,AM$151&lt;='HIPOTESIS '!$F91),'HIPOTESIS '!$K91*'HIPOTESIS '!$D91*(1+'HIPOTESIS '!$N$90)*(1+'HIPOTESIS '!$N$95)/12,0)</f>
        <v>0</v>
      </c>
      <c r="AN207" s="719">
        <f>IF(AND(AN$151&gt;='HIPOTESIS '!$E91,AN$151&lt;='HIPOTESIS '!$F91),'HIPOTESIS '!$K91*'HIPOTESIS '!$D91*(1+'HIPOTESIS '!$N$90)*(1+'HIPOTESIS '!$N$95)*(1+'HIPOTESIS '!$N$100)/12,0)</f>
        <v>0</v>
      </c>
      <c r="AO207" s="719">
        <f>IF(AND(AO$151&gt;='HIPOTESIS '!$E91,AO$151&lt;='HIPOTESIS '!$F91),'HIPOTESIS '!$K91*'HIPOTESIS '!$D91*(1+'HIPOTESIS '!$N$90)*(1+'HIPOTESIS '!$N$95)*(1+'HIPOTESIS '!$N$100)/12,0)</f>
        <v>0</v>
      </c>
      <c r="AP207" s="719">
        <f>IF(AND(AP$151&gt;='HIPOTESIS '!$E91,AP$151&lt;='HIPOTESIS '!$F91),'HIPOTESIS '!$K91*'HIPOTESIS '!$D91*(1+'HIPOTESIS '!$N$90)*(1+'HIPOTESIS '!$N$95)*(1+'HIPOTESIS '!$N$100)/12,0)</f>
        <v>0</v>
      </c>
      <c r="AQ207" s="719">
        <f>IF(AND(AQ$151&gt;='HIPOTESIS '!$E91,AQ$151&lt;='HIPOTESIS '!$F91),'HIPOTESIS '!$K91*'HIPOTESIS '!$D91*(1+'HIPOTESIS '!$N$90)*(1+'HIPOTESIS '!$N$95)*(1+'HIPOTESIS '!$N$100)/12,0)</f>
        <v>0</v>
      </c>
      <c r="AR207" s="719">
        <f>IF(AND(AR$151&gt;='HIPOTESIS '!$E91,AR$151&lt;='HIPOTESIS '!$F91),'HIPOTESIS '!$K91*'HIPOTESIS '!$D91*(1+'HIPOTESIS '!$N$90)*(1+'HIPOTESIS '!$N$95)*(1+'HIPOTESIS '!$N$100)/12,0)</f>
        <v>0</v>
      </c>
      <c r="AS207" s="719">
        <f>IF(AND(AS$151&gt;='HIPOTESIS '!$E91,AS$151&lt;='HIPOTESIS '!$F91),'HIPOTESIS '!$K91*'HIPOTESIS '!$D91*(1+'HIPOTESIS '!$N$90)*(1+'HIPOTESIS '!$N$95)*(1+'HIPOTESIS '!$N$100)/12,0)</f>
        <v>0</v>
      </c>
      <c r="AT207" s="719">
        <f>IF(AND(AT$151&gt;='HIPOTESIS '!$E91,AT$151&lt;='HIPOTESIS '!$F91),'HIPOTESIS '!$K91*'HIPOTESIS '!$D91*(1+'HIPOTESIS '!$N$90)*(1+'HIPOTESIS '!$N$95)*(1+'HIPOTESIS '!$N$100)/12,0)</f>
        <v>0</v>
      </c>
      <c r="AU207" s="719">
        <f>IF(AND(AU$151&gt;='HIPOTESIS '!$E91,AU$151&lt;='HIPOTESIS '!$F91),'HIPOTESIS '!$K91*'HIPOTESIS '!$D91*(1+'HIPOTESIS '!$N$90)*(1+'HIPOTESIS '!$N$95)*(1+'HIPOTESIS '!$N$100)/12,0)</f>
        <v>0</v>
      </c>
      <c r="AV207" s="719">
        <f>IF(AND(AV$151&gt;='HIPOTESIS '!$E91,AV$151&lt;='HIPOTESIS '!$F91),'HIPOTESIS '!$K91*'HIPOTESIS '!$D91*(1+'HIPOTESIS '!$N$90)*(1+'HIPOTESIS '!$N$95)*(1+'HIPOTESIS '!$N$100)/12,0)</f>
        <v>0</v>
      </c>
      <c r="AW207" s="719">
        <f>IF(AND(AW$151&gt;='HIPOTESIS '!$E91,AW$151&lt;='HIPOTESIS '!$F91),'HIPOTESIS '!$K91*'HIPOTESIS '!$D91*(1+'HIPOTESIS '!$N$90)*(1+'HIPOTESIS '!$N$95)*(1+'HIPOTESIS '!$N$100)/12,0)</f>
        <v>0</v>
      </c>
      <c r="AX207" s="719">
        <f>IF(AND(AX$151&gt;='HIPOTESIS '!$E91,AX$151&lt;='HIPOTESIS '!$F91),'HIPOTESIS '!$K91*'HIPOTESIS '!$D91*(1+'HIPOTESIS '!$N$90)*(1+'HIPOTESIS '!$N$95)*(1+'HIPOTESIS '!$N$100)/12,0)</f>
        <v>0</v>
      </c>
      <c r="AY207" s="719">
        <f>IF(AND(AY$151&gt;='HIPOTESIS '!$E91,AY$151&lt;='HIPOTESIS '!$F91),'HIPOTESIS '!$K91*'HIPOTESIS '!$D91*(1+'HIPOTESIS '!$N$90)*(1+'HIPOTESIS '!$N$95)*(1+'HIPOTESIS '!$N$100)/12,0)</f>
        <v>0</v>
      </c>
      <c r="AZ207" s="719">
        <f>IF(AND(AZ$151&gt;='HIPOTESIS '!$E91,AZ$151&lt;='HIPOTESIS '!$F91),'HIPOTESIS '!$K91*'HIPOTESIS '!$D91*(1+'HIPOTESIS '!$N$90)*(1+'HIPOTESIS '!$N$95)*(1+'HIPOTESIS '!$N$100)^2/12,0)</f>
        <v>0</v>
      </c>
      <c r="BA207" s="719">
        <f>IF(AND(BA$151&gt;='HIPOTESIS '!$E91,BA$151&lt;='HIPOTESIS '!$F91),'HIPOTESIS '!$K91*'HIPOTESIS '!$D91*(1+'HIPOTESIS '!$N$90)*(1+'HIPOTESIS '!$N$95)*(1+'HIPOTESIS '!$N$100)^2/12,0)</f>
        <v>0</v>
      </c>
      <c r="BB207" s="719">
        <f>IF(AND(BB$151&gt;='HIPOTESIS '!$E91,BB$151&lt;='HIPOTESIS '!$F91),'HIPOTESIS '!$K91*'HIPOTESIS '!$D91*(1+'HIPOTESIS '!$N$90)*(1+'HIPOTESIS '!$N$95)*(1+'HIPOTESIS '!$N$100)^2/12,0)</f>
        <v>0</v>
      </c>
      <c r="BC207" s="719">
        <f>IF(AND(BC$151&gt;='HIPOTESIS '!$E91,BC$151&lt;='HIPOTESIS '!$F91),'HIPOTESIS '!$K91*'HIPOTESIS '!$D91*(1+'HIPOTESIS '!$N$90)*(1+'HIPOTESIS '!$N$95)*(1+'HIPOTESIS '!$N$100)^2/12,0)</f>
        <v>0</v>
      </c>
      <c r="BD207" s="719">
        <f>IF(AND(BD$151&gt;='HIPOTESIS '!$E91,BD$151&lt;='HIPOTESIS '!$F91),'HIPOTESIS '!$K91*'HIPOTESIS '!$D91*(1+'HIPOTESIS '!$N$90)*(1+'HIPOTESIS '!$N$95)*(1+'HIPOTESIS '!$N$100)^2/12,0)</f>
        <v>0</v>
      </c>
      <c r="BE207" s="719">
        <f>IF(AND(BE$151&gt;='HIPOTESIS '!$E91,BE$151&lt;='HIPOTESIS '!$F91),'HIPOTESIS '!$K91*'HIPOTESIS '!$D91*(1+'HIPOTESIS '!$N$90)*(1+'HIPOTESIS '!$N$95)*(1+'HIPOTESIS '!$N$100)^2/12,0)</f>
        <v>0</v>
      </c>
      <c r="BF207" s="719">
        <f>IF(AND(BF$151&gt;='HIPOTESIS '!$E91,BF$151&lt;='HIPOTESIS '!$F91),'HIPOTESIS '!$K91*'HIPOTESIS '!$D91*(1+'HIPOTESIS '!$N$90)*(1+'HIPOTESIS '!$N$95)*(1+'HIPOTESIS '!$N$100)^2/12,0)</f>
        <v>0</v>
      </c>
      <c r="BG207" s="719">
        <f>IF(AND(BG$151&gt;='HIPOTESIS '!$E91,BG$151&lt;='HIPOTESIS '!$F91),'HIPOTESIS '!$K91*'HIPOTESIS '!$D91*(1+'HIPOTESIS '!$N$90)*(1+'HIPOTESIS '!$N$95)*(1+'HIPOTESIS '!$N$100)^2/12,0)</f>
        <v>0</v>
      </c>
      <c r="BH207" s="719">
        <f>IF(AND(BH$151&gt;='HIPOTESIS '!$E91,BH$151&lt;='HIPOTESIS '!$F91),'HIPOTESIS '!$K91*'HIPOTESIS '!$D91*(1+'HIPOTESIS '!$N$90)*(1+'HIPOTESIS '!$N$95)*(1+'HIPOTESIS '!$N$100)^2/12,0)</f>
        <v>0</v>
      </c>
      <c r="BI207" s="719">
        <f>IF(AND(BI$151&gt;='HIPOTESIS '!$E91,BI$151&lt;='HIPOTESIS '!$F91),'HIPOTESIS '!$K91*'HIPOTESIS '!$D91*(1+'HIPOTESIS '!$N$90)*(1+'HIPOTESIS '!$N$95)*(1+'HIPOTESIS '!$N$100)^2/12,0)</f>
        <v>0</v>
      </c>
      <c r="BJ207" s="719">
        <f>IF(AND(BJ$151&gt;='HIPOTESIS '!$E91,BJ$151&lt;='HIPOTESIS '!$F91),'HIPOTESIS '!$K91*'HIPOTESIS '!$D91*(1+'HIPOTESIS '!$N$90)*(1+'HIPOTESIS '!$N$95)*(1+'HIPOTESIS '!$N$100)^2/12,0)</f>
        <v>0</v>
      </c>
      <c r="BK207" s="719">
        <f>IF(AND(BK$151&gt;='HIPOTESIS '!$E91,BK$151&lt;='HIPOTESIS '!$F91),'HIPOTESIS '!$K91*'HIPOTESIS '!$D91*(1+'HIPOTESIS '!$N$90)*(1+'HIPOTESIS '!$N$95)*(1+'HIPOTESIS '!$N$100)^2/12,0)</f>
        <v>0</v>
      </c>
      <c r="BL207" s="138"/>
      <c r="BM207" s="138"/>
      <c r="BN207" s="138"/>
      <c r="BO207" s="138"/>
      <c r="BP207" s="138"/>
      <c r="BQ207" s="138"/>
      <c r="BR207" s="138"/>
      <c r="BS207" s="138"/>
      <c r="BT207" s="138"/>
      <c r="BU207" s="138"/>
      <c r="BV207" s="138"/>
      <c r="BW207" s="138"/>
      <c r="BX207" s="138"/>
      <c r="BY207" s="138"/>
      <c r="BZ207" s="138"/>
      <c r="CA207" s="138"/>
      <c r="CB207" s="138"/>
      <c r="CC207" s="138"/>
      <c r="CD207" s="138"/>
      <c r="CE207" s="138"/>
      <c r="CF207" s="138"/>
      <c r="CG207" s="138"/>
      <c r="CH207" s="138"/>
      <c r="CI207" s="138"/>
      <c r="CJ207" s="138"/>
      <c r="CK207" s="138"/>
      <c r="CL207" s="138"/>
      <c r="CM207" s="138"/>
      <c r="CN207" s="138"/>
      <c r="CO207" s="138"/>
      <c r="CP207" s="138"/>
      <c r="CQ207" s="138"/>
      <c r="CR207" s="138"/>
      <c r="CS207" s="138"/>
    </row>
    <row r="208" spans="1:97" s="2" customFormat="1" ht="17.100000000000001" customHeight="1" x14ac:dyDescent="0.25">
      <c r="A208" s="138"/>
      <c r="B208" s="536" t="s">
        <v>214</v>
      </c>
      <c r="C208" s="722">
        <f>IF(AND(C$151&gt;='HIPOTESIS '!$E92,C$151&lt;='HIPOTESIS '!$F92),'HIPOTESIS '!$K92*'HIPOTESIS '!$D92/12,0)</f>
        <v>0</v>
      </c>
      <c r="D208" s="497">
        <f>IF(AND(D$151&gt;='HIPOTESIS '!$E92,D$151&lt;='HIPOTESIS '!$F92),'HIPOTESIS '!$K92*'HIPOTESIS '!$D92/12,0)</f>
        <v>0</v>
      </c>
      <c r="E208" s="497">
        <f>IF(AND(E$151&gt;='HIPOTESIS '!$E92,E$151&lt;='HIPOTESIS '!$F92),'HIPOTESIS '!$K92*'HIPOTESIS '!$D92/12,0)</f>
        <v>0</v>
      </c>
      <c r="F208" s="497">
        <f>IF(AND(F$151&gt;='HIPOTESIS '!$E92,F$151&lt;='HIPOTESIS '!$F92),'HIPOTESIS '!$K92*'HIPOTESIS '!$D92/12,0)</f>
        <v>0</v>
      </c>
      <c r="G208" s="497">
        <f>IF(AND(G$151&gt;='HIPOTESIS '!$E92,G$151&lt;='HIPOTESIS '!$F92),'HIPOTESIS '!$K92*'HIPOTESIS '!$D92/12,0)</f>
        <v>0</v>
      </c>
      <c r="H208" s="497">
        <f>IF(AND(H$151&gt;='HIPOTESIS '!$E92,H$151&lt;='HIPOTESIS '!$F92),'HIPOTESIS '!$K92*'HIPOTESIS '!$D92/12,0)</f>
        <v>0</v>
      </c>
      <c r="I208" s="497">
        <f>IF(AND(I$151&gt;='HIPOTESIS '!$E92,I$151&lt;='HIPOTESIS '!$F92),'HIPOTESIS '!$K92*'HIPOTESIS '!$D92/12,0)</f>
        <v>0</v>
      </c>
      <c r="J208" s="497">
        <f>IF(AND(J$151&gt;='HIPOTESIS '!$E92,J$151&lt;='HIPOTESIS '!$F92),'HIPOTESIS '!$K92*'HIPOTESIS '!$D92/12,0)</f>
        <v>0</v>
      </c>
      <c r="K208" s="497">
        <f>IF(AND(K$151&gt;='HIPOTESIS '!$E92,K$151&lt;='HIPOTESIS '!$F92),'HIPOTESIS '!$K92*'HIPOTESIS '!$D92/12,0)</f>
        <v>0</v>
      </c>
      <c r="L208" s="497">
        <f>IF(AND(L$151&gt;='HIPOTESIS '!$E92,L$151&lt;='HIPOTESIS '!$F92),'HIPOTESIS '!$K92*'HIPOTESIS '!$D92/12,0)</f>
        <v>0</v>
      </c>
      <c r="M208" s="497">
        <f>IF(AND(M$151&gt;='HIPOTESIS '!$E92,M$151&lt;='HIPOTESIS '!$F92),'HIPOTESIS '!$K92*'HIPOTESIS '!$D92/12,0)</f>
        <v>0</v>
      </c>
      <c r="N208" s="497">
        <f>IF(AND(N$151&gt;='HIPOTESIS '!$E92,N$151&lt;='HIPOTESIS '!$F92),'HIPOTESIS '!$K92*'HIPOTESIS '!$D92/12,0)</f>
        <v>0</v>
      </c>
      <c r="O208" s="723">
        <f>IF(AND(O$151&gt;='HIPOTESIS '!$E92,O$151&lt;='HIPOTESIS '!$F92),'HIPOTESIS '!$K92*'HIPOTESIS '!$D92/12,0)</f>
        <v>0</v>
      </c>
      <c r="P208" s="497">
        <f>IF(AND(P$151&gt;='HIPOTESIS '!$E92,P$151&lt;='HIPOTESIS '!$F92),'HIPOTESIS '!$K92*'HIPOTESIS '!$D92*(1+'HIPOTESIS '!$N$90)/12,0)</f>
        <v>0</v>
      </c>
      <c r="Q208" s="719">
        <f>IF(AND(Q$151&gt;='HIPOTESIS '!$E92,Q$151&lt;='HIPOTESIS '!$F92),'HIPOTESIS '!$K92*'HIPOTESIS '!$D92*(1+'HIPOTESIS '!$N$90)/12,0)</f>
        <v>0</v>
      </c>
      <c r="R208" s="719">
        <f>IF(AND(R$151&gt;='HIPOTESIS '!$E92,R$151&lt;='HIPOTESIS '!$F92),'HIPOTESIS '!$K92*'HIPOTESIS '!$D92*(1+'HIPOTESIS '!$N$90)/12,0)</f>
        <v>0</v>
      </c>
      <c r="S208" s="719">
        <f>IF(AND(S$151&gt;='HIPOTESIS '!$E92,S$151&lt;='HIPOTESIS '!$F92),'HIPOTESIS '!$K92*'HIPOTESIS '!$D92*(1+'HIPOTESIS '!$N$90)/12,0)</f>
        <v>0</v>
      </c>
      <c r="T208" s="719">
        <f>IF(AND(T$151&gt;='HIPOTESIS '!$E92,T$151&lt;='HIPOTESIS '!$F92),'HIPOTESIS '!$K92*'HIPOTESIS '!$D92*(1+'HIPOTESIS '!$N$90)/12,0)</f>
        <v>0</v>
      </c>
      <c r="U208" s="719">
        <f>IF(AND(U$151&gt;='HIPOTESIS '!$E92,U$151&lt;='HIPOTESIS '!$F92),'HIPOTESIS '!$K92*'HIPOTESIS '!$D92*(1+'HIPOTESIS '!$N$90)/12,0)</f>
        <v>0</v>
      </c>
      <c r="V208" s="719">
        <f>IF(AND(V$151&gt;='HIPOTESIS '!$E92,V$151&lt;='HIPOTESIS '!$F92),'HIPOTESIS '!$K92*'HIPOTESIS '!$D92*(1+'HIPOTESIS '!$N$90)/12,0)</f>
        <v>0</v>
      </c>
      <c r="W208" s="719">
        <f>IF(AND(W$151&gt;='HIPOTESIS '!$E92,W$151&lt;='HIPOTESIS '!$F92),'HIPOTESIS '!$K92*'HIPOTESIS '!$D92*(1+'HIPOTESIS '!$N$90)/12,0)</f>
        <v>0</v>
      </c>
      <c r="X208" s="719">
        <f>IF(AND(X$151&gt;='HIPOTESIS '!$E92,X$151&lt;='HIPOTESIS '!$F92),'HIPOTESIS '!$K92*'HIPOTESIS '!$D92*(1+'HIPOTESIS '!$N$90)/12,0)</f>
        <v>0</v>
      </c>
      <c r="Y208" s="719">
        <f>IF(AND(Y$151&gt;='HIPOTESIS '!$E92,Y$151&lt;='HIPOTESIS '!$F92),'HIPOTESIS '!$K92*'HIPOTESIS '!$D92*(1+'HIPOTESIS '!$N$90)/12,0)</f>
        <v>0</v>
      </c>
      <c r="Z208" s="719">
        <f>IF(AND(Z$151&gt;='HIPOTESIS '!$E92,Z$151&lt;='HIPOTESIS '!$F92),'HIPOTESIS '!$K92*'HIPOTESIS '!$D92*(1+'HIPOTESIS '!$N$90)/12,0)</f>
        <v>0</v>
      </c>
      <c r="AA208" s="719">
        <f>IF(AND(AA$151&gt;='HIPOTESIS '!$E92,AA$151&lt;='HIPOTESIS '!$F92),'HIPOTESIS '!$K92*'HIPOTESIS '!$D92*(1+'HIPOTESIS '!$N$90)/12,0)</f>
        <v>0</v>
      </c>
      <c r="AB208" s="719">
        <f>IF(AND(AB$151&gt;='HIPOTESIS '!$E92,AB$151&lt;='HIPOTESIS '!$F92),'HIPOTESIS '!$K92*'HIPOTESIS '!$D92*(1+'HIPOTESIS '!$N$90)*(1+'HIPOTESIS '!$N$95)/12,0)</f>
        <v>0</v>
      </c>
      <c r="AC208" s="719">
        <f>IF(AND(AC$151&gt;='HIPOTESIS '!$E92,AC$151&lt;='HIPOTESIS '!$F92),'HIPOTESIS '!$K92*'HIPOTESIS '!$D92*(1+'HIPOTESIS '!$N$90)*(1+'HIPOTESIS '!$N$95)/12,0)</f>
        <v>0</v>
      </c>
      <c r="AD208" s="719">
        <f>IF(AND(AD$151&gt;='HIPOTESIS '!$E92,AD$151&lt;='HIPOTESIS '!$F92),'HIPOTESIS '!$K92*'HIPOTESIS '!$D92*(1+'HIPOTESIS '!$N$90)*(1+'HIPOTESIS '!$N$95)/12,0)</f>
        <v>0</v>
      </c>
      <c r="AE208" s="719">
        <f>IF(AND(AE$151&gt;='HIPOTESIS '!$E92,AE$151&lt;='HIPOTESIS '!$F92),'HIPOTESIS '!$K92*'HIPOTESIS '!$D92*(1+'HIPOTESIS '!$N$90)*(1+'HIPOTESIS '!$N$95)/12,0)</f>
        <v>0</v>
      </c>
      <c r="AF208" s="719">
        <f>IF(AND(AF$151&gt;='HIPOTESIS '!$E92,AF$151&lt;='HIPOTESIS '!$F92),'HIPOTESIS '!$K92*'HIPOTESIS '!$D92*(1+'HIPOTESIS '!$N$90)*(1+'HIPOTESIS '!$N$95)/12,0)</f>
        <v>0</v>
      </c>
      <c r="AG208" s="719">
        <f>IF(AND(AG$151&gt;='HIPOTESIS '!$E92,AG$151&lt;='HIPOTESIS '!$F92),'HIPOTESIS '!$K92*'HIPOTESIS '!$D92*(1+'HIPOTESIS '!$N$90)*(1+'HIPOTESIS '!$N$95)/12,0)</f>
        <v>0</v>
      </c>
      <c r="AH208" s="719">
        <f>IF(AND(AH$151&gt;='HIPOTESIS '!$E92,AH$151&lt;='HIPOTESIS '!$F92),'HIPOTESIS '!$K92*'HIPOTESIS '!$D92*(1+'HIPOTESIS '!$N$90)*(1+'HIPOTESIS '!$N$95)/12,0)</f>
        <v>0</v>
      </c>
      <c r="AI208" s="719">
        <f>IF(AND(AI$151&gt;='HIPOTESIS '!$E92,AI$151&lt;='HIPOTESIS '!$F92),'HIPOTESIS '!$K92*'HIPOTESIS '!$D92*(1+'HIPOTESIS '!$N$90)*(1+'HIPOTESIS '!$N$95)/12,0)</f>
        <v>0</v>
      </c>
      <c r="AJ208" s="719">
        <f>IF(AND(AJ$151&gt;='HIPOTESIS '!$E92,AJ$151&lt;='HIPOTESIS '!$F92),'HIPOTESIS '!$K92*'HIPOTESIS '!$D92*(1+'HIPOTESIS '!$N$90)*(1+'HIPOTESIS '!$N$95)/12,0)</f>
        <v>0</v>
      </c>
      <c r="AK208" s="719">
        <f>IF(AND(AK$151&gt;='HIPOTESIS '!$E92,AK$151&lt;='HIPOTESIS '!$F92),'HIPOTESIS '!$K92*'HIPOTESIS '!$D92*(1+'HIPOTESIS '!$N$90)*(1+'HIPOTESIS '!$N$95)/12,0)</f>
        <v>0</v>
      </c>
      <c r="AL208" s="719">
        <f>IF(AND(AL$151&gt;='HIPOTESIS '!$E92,AL$151&lt;='HIPOTESIS '!$F92),'HIPOTESIS '!$K92*'HIPOTESIS '!$D92*(1+'HIPOTESIS '!$N$90)*(1+'HIPOTESIS '!$N$95)/12,0)</f>
        <v>0</v>
      </c>
      <c r="AM208" s="719">
        <f>IF(AND(AM$151&gt;='HIPOTESIS '!$E92,AM$151&lt;='HIPOTESIS '!$F92),'HIPOTESIS '!$K92*'HIPOTESIS '!$D92*(1+'HIPOTESIS '!$N$90)*(1+'HIPOTESIS '!$N$95)/12,0)</f>
        <v>0</v>
      </c>
      <c r="AN208" s="719">
        <f>IF(AND(AN$151&gt;='HIPOTESIS '!$E92,AN$151&lt;='HIPOTESIS '!$F92),'HIPOTESIS '!$K92*'HIPOTESIS '!$D92*(1+'HIPOTESIS '!$N$90)*(1+'HIPOTESIS '!$N$95)*(1+'HIPOTESIS '!$N$100)/12,0)</f>
        <v>0</v>
      </c>
      <c r="AO208" s="719">
        <f>IF(AND(AO$151&gt;='HIPOTESIS '!$E92,AO$151&lt;='HIPOTESIS '!$F92),'HIPOTESIS '!$K92*'HIPOTESIS '!$D92*(1+'HIPOTESIS '!$N$90)*(1+'HIPOTESIS '!$N$95)*(1+'HIPOTESIS '!$N$100)/12,0)</f>
        <v>0</v>
      </c>
      <c r="AP208" s="719">
        <f>IF(AND(AP$151&gt;='HIPOTESIS '!$E92,AP$151&lt;='HIPOTESIS '!$F92),'HIPOTESIS '!$K92*'HIPOTESIS '!$D92*(1+'HIPOTESIS '!$N$90)*(1+'HIPOTESIS '!$N$95)*(1+'HIPOTESIS '!$N$100)/12,0)</f>
        <v>0</v>
      </c>
      <c r="AQ208" s="719">
        <f>IF(AND(AQ$151&gt;='HIPOTESIS '!$E92,AQ$151&lt;='HIPOTESIS '!$F92),'HIPOTESIS '!$K92*'HIPOTESIS '!$D92*(1+'HIPOTESIS '!$N$90)*(1+'HIPOTESIS '!$N$95)*(1+'HIPOTESIS '!$N$100)/12,0)</f>
        <v>0</v>
      </c>
      <c r="AR208" s="719">
        <f>IF(AND(AR$151&gt;='HIPOTESIS '!$E92,AR$151&lt;='HIPOTESIS '!$F92),'HIPOTESIS '!$K92*'HIPOTESIS '!$D92*(1+'HIPOTESIS '!$N$90)*(1+'HIPOTESIS '!$N$95)*(1+'HIPOTESIS '!$N$100)/12,0)</f>
        <v>0</v>
      </c>
      <c r="AS208" s="719">
        <f>IF(AND(AS$151&gt;='HIPOTESIS '!$E92,AS$151&lt;='HIPOTESIS '!$F92),'HIPOTESIS '!$K92*'HIPOTESIS '!$D92*(1+'HIPOTESIS '!$N$90)*(1+'HIPOTESIS '!$N$95)*(1+'HIPOTESIS '!$N$100)/12,0)</f>
        <v>0</v>
      </c>
      <c r="AT208" s="719">
        <f>IF(AND(AT$151&gt;='HIPOTESIS '!$E92,AT$151&lt;='HIPOTESIS '!$F92),'HIPOTESIS '!$K92*'HIPOTESIS '!$D92*(1+'HIPOTESIS '!$N$90)*(1+'HIPOTESIS '!$N$95)*(1+'HIPOTESIS '!$N$100)/12,0)</f>
        <v>0</v>
      </c>
      <c r="AU208" s="719">
        <f>IF(AND(AU$151&gt;='HIPOTESIS '!$E92,AU$151&lt;='HIPOTESIS '!$F92),'HIPOTESIS '!$K92*'HIPOTESIS '!$D92*(1+'HIPOTESIS '!$N$90)*(1+'HIPOTESIS '!$N$95)*(1+'HIPOTESIS '!$N$100)/12,0)</f>
        <v>0</v>
      </c>
      <c r="AV208" s="719">
        <f>IF(AND(AV$151&gt;='HIPOTESIS '!$E92,AV$151&lt;='HIPOTESIS '!$F92),'HIPOTESIS '!$K92*'HIPOTESIS '!$D92*(1+'HIPOTESIS '!$N$90)*(1+'HIPOTESIS '!$N$95)*(1+'HIPOTESIS '!$N$100)/12,0)</f>
        <v>0</v>
      </c>
      <c r="AW208" s="719">
        <f>IF(AND(AW$151&gt;='HIPOTESIS '!$E92,AW$151&lt;='HIPOTESIS '!$F92),'HIPOTESIS '!$K92*'HIPOTESIS '!$D92*(1+'HIPOTESIS '!$N$90)*(1+'HIPOTESIS '!$N$95)*(1+'HIPOTESIS '!$N$100)/12,0)</f>
        <v>0</v>
      </c>
      <c r="AX208" s="719">
        <f>IF(AND(AX$151&gt;='HIPOTESIS '!$E92,AX$151&lt;='HIPOTESIS '!$F92),'HIPOTESIS '!$K92*'HIPOTESIS '!$D92*(1+'HIPOTESIS '!$N$90)*(1+'HIPOTESIS '!$N$95)*(1+'HIPOTESIS '!$N$100)/12,0)</f>
        <v>0</v>
      </c>
      <c r="AY208" s="719">
        <f>IF(AND(AY$151&gt;='HIPOTESIS '!$E92,AY$151&lt;='HIPOTESIS '!$F92),'HIPOTESIS '!$K92*'HIPOTESIS '!$D92*(1+'HIPOTESIS '!$N$90)*(1+'HIPOTESIS '!$N$95)*(1+'HIPOTESIS '!$N$100)/12,0)</f>
        <v>0</v>
      </c>
      <c r="AZ208" s="719">
        <f>IF(AND(AZ$151&gt;='HIPOTESIS '!$E92,AZ$151&lt;='HIPOTESIS '!$F92),'HIPOTESIS '!$K92*'HIPOTESIS '!$D92*(1+'HIPOTESIS '!$N$90)*(1+'HIPOTESIS '!$N$95)*(1+'HIPOTESIS '!$N$100)^2/12,0)</f>
        <v>0</v>
      </c>
      <c r="BA208" s="719">
        <f>IF(AND(BA$151&gt;='HIPOTESIS '!$E92,BA$151&lt;='HIPOTESIS '!$F92),'HIPOTESIS '!$K92*'HIPOTESIS '!$D92*(1+'HIPOTESIS '!$N$90)*(1+'HIPOTESIS '!$N$95)*(1+'HIPOTESIS '!$N$100)^2/12,0)</f>
        <v>0</v>
      </c>
      <c r="BB208" s="719">
        <f>IF(AND(BB$151&gt;='HIPOTESIS '!$E92,BB$151&lt;='HIPOTESIS '!$F92),'HIPOTESIS '!$K92*'HIPOTESIS '!$D92*(1+'HIPOTESIS '!$N$90)*(1+'HIPOTESIS '!$N$95)*(1+'HIPOTESIS '!$N$100)^2/12,0)</f>
        <v>0</v>
      </c>
      <c r="BC208" s="719">
        <f>IF(AND(BC$151&gt;='HIPOTESIS '!$E92,BC$151&lt;='HIPOTESIS '!$F92),'HIPOTESIS '!$K92*'HIPOTESIS '!$D92*(1+'HIPOTESIS '!$N$90)*(1+'HIPOTESIS '!$N$95)*(1+'HIPOTESIS '!$N$100)^2/12,0)</f>
        <v>0</v>
      </c>
      <c r="BD208" s="719">
        <f>IF(AND(BD$151&gt;='HIPOTESIS '!$E92,BD$151&lt;='HIPOTESIS '!$F92),'HIPOTESIS '!$K92*'HIPOTESIS '!$D92*(1+'HIPOTESIS '!$N$90)*(1+'HIPOTESIS '!$N$95)*(1+'HIPOTESIS '!$N$100)^2/12,0)</f>
        <v>0</v>
      </c>
      <c r="BE208" s="719">
        <f>IF(AND(BE$151&gt;='HIPOTESIS '!$E92,BE$151&lt;='HIPOTESIS '!$F92),'HIPOTESIS '!$K92*'HIPOTESIS '!$D92*(1+'HIPOTESIS '!$N$90)*(1+'HIPOTESIS '!$N$95)*(1+'HIPOTESIS '!$N$100)^2/12,0)</f>
        <v>0</v>
      </c>
      <c r="BF208" s="719">
        <f>IF(AND(BF$151&gt;='HIPOTESIS '!$E92,BF$151&lt;='HIPOTESIS '!$F92),'HIPOTESIS '!$K92*'HIPOTESIS '!$D92*(1+'HIPOTESIS '!$N$90)*(1+'HIPOTESIS '!$N$95)*(1+'HIPOTESIS '!$N$100)^2/12,0)</f>
        <v>0</v>
      </c>
      <c r="BG208" s="719">
        <f>IF(AND(BG$151&gt;='HIPOTESIS '!$E92,BG$151&lt;='HIPOTESIS '!$F92),'HIPOTESIS '!$K92*'HIPOTESIS '!$D92*(1+'HIPOTESIS '!$N$90)*(1+'HIPOTESIS '!$N$95)*(1+'HIPOTESIS '!$N$100)^2/12,0)</f>
        <v>0</v>
      </c>
      <c r="BH208" s="719">
        <f>IF(AND(BH$151&gt;='HIPOTESIS '!$E92,BH$151&lt;='HIPOTESIS '!$F92),'HIPOTESIS '!$K92*'HIPOTESIS '!$D92*(1+'HIPOTESIS '!$N$90)*(1+'HIPOTESIS '!$N$95)*(1+'HIPOTESIS '!$N$100)^2/12,0)</f>
        <v>0</v>
      </c>
      <c r="BI208" s="719">
        <f>IF(AND(BI$151&gt;='HIPOTESIS '!$E92,BI$151&lt;='HIPOTESIS '!$F92),'HIPOTESIS '!$K92*'HIPOTESIS '!$D92*(1+'HIPOTESIS '!$N$90)*(1+'HIPOTESIS '!$N$95)*(1+'HIPOTESIS '!$N$100)^2/12,0)</f>
        <v>0</v>
      </c>
      <c r="BJ208" s="719">
        <f>IF(AND(BJ$151&gt;='HIPOTESIS '!$E92,BJ$151&lt;='HIPOTESIS '!$F92),'HIPOTESIS '!$K92*'HIPOTESIS '!$D92*(1+'HIPOTESIS '!$N$90)*(1+'HIPOTESIS '!$N$95)*(1+'HIPOTESIS '!$N$100)^2/12,0)</f>
        <v>0</v>
      </c>
      <c r="BK208" s="719">
        <f>IF(AND(BK$151&gt;='HIPOTESIS '!$E92,BK$151&lt;='HIPOTESIS '!$F92),'HIPOTESIS '!$K92*'HIPOTESIS '!$D92*(1+'HIPOTESIS '!$N$90)*(1+'HIPOTESIS '!$N$95)*(1+'HIPOTESIS '!$N$100)^2/12,0)</f>
        <v>0</v>
      </c>
      <c r="BL208" s="138"/>
      <c r="BM208" s="138"/>
      <c r="BN208" s="138"/>
      <c r="BO208" s="138"/>
      <c r="BP208" s="138"/>
      <c r="BQ208" s="138"/>
      <c r="BR208" s="138"/>
      <c r="BS208" s="138"/>
      <c r="BT208" s="138"/>
      <c r="BU208" s="138"/>
      <c r="BV208" s="138"/>
      <c r="BW208" s="138"/>
      <c r="BX208" s="138"/>
      <c r="BY208" s="138"/>
      <c r="BZ208" s="138"/>
      <c r="CA208" s="138"/>
      <c r="CB208" s="138"/>
      <c r="CC208" s="138"/>
      <c r="CD208" s="138"/>
      <c r="CE208" s="138"/>
      <c r="CF208" s="138"/>
      <c r="CG208" s="138"/>
      <c r="CH208" s="138"/>
      <c r="CI208" s="138"/>
      <c r="CJ208" s="138"/>
      <c r="CK208" s="138"/>
      <c r="CL208" s="138"/>
      <c r="CM208" s="138"/>
      <c r="CN208" s="138"/>
      <c r="CO208" s="138"/>
      <c r="CP208" s="138"/>
      <c r="CQ208" s="138"/>
      <c r="CR208" s="138"/>
      <c r="CS208" s="138"/>
    </row>
    <row r="209" spans="1:97" s="2" customFormat="1" ht="17.100000000000001" customHeight="1" x14ac:dyDescent="0.25">
      <c r="A209" s="138"/>
      <c r="B209" s="536" t="s">
        <v>215</v>
      </c>
      <c r="C209" s="722">
        <f>IF(AND(C$151&gt;='HIPOTESIS '!$E93,C$151&lt;='HIPOTESIS '!$F93),'HIPOTESIS '!$K93*'HIPOTESIS '!$D93/12,0)</f>
        <v>0</v>
      </c>
      <c r="D209" s="497">
        <f>IF(AND(D$151&gt;='HIPOTESIS '!$E93,D$151&lt;='HIPOTESIS '!$F93),'HIPOTESIS '!$K93*'HIPOTESIS '!$D93/12,0)</f>
        <v>0</v>
      </c>
      <c r="E209" s="497">
        <f>IF(AND(E$151&gt;='HIPOTESIS '!$E93,E$151&lt;='HIPOTESIS '!$F93),'HIPOTESIS '!$K93*'HIPOTESIS '!$D93/12,0)</f>
        <v>0</v>
      </c>
      <c r="F209" s="497">
        <f>IF(AND(F$151&gt;='HIPOTESIS '!$E93,F$151&lt;='HIPOTESIS '!$F93),'HIPOTESIS '!$K93*'HIPOTESIS '!$D93/12,0)</f>
        <v>0</v>
      </c>
      <c r="G209" s="497">
        <f>IF(AND(G$151&gt;='HIPOTESIS '!$E93,G$151&lt;='HIPOTESIS '!$F93),'HIPOTESIS '!$K93*'HIPOTESIS '!$D93/12,0)</f>
        <v>0</v>
      </c>
      <c r="H209" s="497">
        <f>IF(AND(H$151&gt;='HIPOTESIS '!$E93,H$151&lt;='HIPOTESIS '!$F93),'HIPOTESIS '!$K93*'HIPOTESIS '!$D93/12,0)</f>
        <v>0</v>
      </c>
      <c r="I209" s="497">
        <f>IF(AND(I$151&gt;='HIPOTESIS '!$E93,I$151&lt;='HIPOTESIS '!$F93),'HIPOTESIS '!$K93*'HIPOTESIS '!$D93/12,0)</f>
        <v>0</v>
      </c>
      <c r="J209" s="497">
        <f>IF(AND(J$151&gt;='HIPOTESIS '!$E93,J$151&lt;='HIPOTESIS '!$F93),'HIPOTESIS '!$K93*'HIPOTESIS '!$D93/12,0)</f>
        <v>0</v>
      </c>
      <c r="K209" s="497">
        <f>IF(AND(K$151&gt;='HIPOTESIS '!$E93,K$151&lt;='HIPOTESIS '!$F93),'HIPOTESIS '!$K93*'HIPOTESIS '!$D93/12,0)</f>
        <v>0</v>
      </c>
      <c r="L209" s="497">
        <f>IF(AND(L$151&gt;='HIPOTESIS '!$E93,L$151&lt;='HIPOTESIS '!$F93),'HIPOTESIS '!$K93*'HIPOTESIS '!$D93/12,0)</f>
        <v>0</v>
      </c>
      <c r="M209" s="497">
        <f>IF(AND(M$151&gt;='HIPOTESIS '!$E93,M$151&lt;='HIPOTESIS '!$F93),'HIPOTESIS '!$K93*'HIPOTESIS '!$D93/12,0)</f>
        <v>0</v>
      </c>
      <c r="N209" s="497">
        <f>IF(AND(N$151&gt;='HIPOTESIS '!$E93,N$151&lt;='HIPOTESIS '!$F93),'HIPOTESIS '!$K93*'HIPOTESIS '!$D93/12,0)</f>
        <v>0</v>
      </c>
      <c r="O209" s="723">
        <f>IF(AND(O$151&gt;='HIPOTESIS '!$E93,O$151&lt;='HIPOTESIS '!$F93),'HIPOTESIS '!$K93*'HIPOTESIS '!$D93/12,0)</f>
        <v>0</v>
      </c>
      <c r="P209" s="497">
        <f>IF(AND(P$151&gt;='HIPOTESIS '!$E93,P$151&lt;='HIPOTESIS '!$F93),'HIPOTESIS '!$K93*'HIPOTESIS '!$D93*(1+'HIPOTESIS '!$N$90)/12,0)</f>
        <v>0</v>
      </c>
      <c r="Q209" s="719">
        <f>IF(AND(Q$151&gt;='HIPOTESIS '!$E93,Q$151&lt;='HIPOTESIS '!$F93),'HIPOTESIS '!$K93*'HIPOTESIS '!$D93*(1+'HIPOTESIS '!$N$90)/12,0)</f>
        <v>0</v>
      </c>
      <c r="R209" s="719">
        <f>IF(AND(R$151&gt;='HIPOTESIS '!$E93,R$151&lt;='HIPOTESIS '!$F93),'HIPOTESIS '!$K93*'HIPOTESIS '!$D93*(1+'HIPOTESIS '!$N$90)/12,0)</f>
        <v>0</v>
      </c>
      <c r="S209" s="719">
        <f>IF(AND(S$151&gt;='HIPOTESIS '!$E93,S$151&lt;='HIPOTESIS '!$F93),'HIPOTESIS '!$K93*'HIPOTESIS '!$D93*(1+'HIPOTESIS '!$N$90)/12,0)</f>
        <v>0</v>
      </c>
      <c r="T209" s="719">
        <f>IF(AND(T$151&gt;='HIPOTESIS '!$E93,T$151&lt;='HIPOTESIS '!$F93),'HIPOTESIS '!$K93*'HIPOTESIS '!$D93*(1+'HIPOTESIS '!$N$90)/12,0)</f>
        <v>0</v>
      </c>
      <c r="U209" s="719">
        <f>IF(AND(U$151&gt;='HIPOTESIS '!$E93,U$151&lt;='HIPOTESIS '!$F93),'HIPOTESIS '!$K93*'HIPOTESIS '!$D93*(1+'HIPOTESIS '!$N$90)/12,0)</f>
        <v>0</v>
      </c>
      <c r="V209" s="719">
        <f>IF(AND(V$151&gt;='HIPOTESIS '!$E93,V$151&lt;='HIPOTESIS '!$F93),'HIPOTESIS '!$K93*'HIPOTESIS '!$D93*(1+'HIPOTESIS '!$N$90)/12,0)</f>
        <v>0</v>
      </c>
      <c r="W209" s="719">
        <f>IF(AND(W$151&gt;='HIPOTESIS '!$E93,W$151&lt;='HIPOTESIS '!$F93),'HIPOTESIS '!$K93*'HIPOTESIS '!$D93*(1+'HIPOTESIS '!$N$90)/12,0)</f>
        <v>0</v>
      </c>
      <c r="X209" s="719">
        <f>IF(AND(X$151&gt;='HIPOTESIS '!$E93,X$151&lt;='HIPOTESIS '!$F93),'HIPOTESIS '!$K93*'HIPOTESIS '!$D93*(1+'HIPOTESIS '!$N$90)/12,0)</f>
        <v>0</v>
      </c>
      <c r="Y209" s="719">
        <f>IF(AND(Y$151&gt;='HIPOTESIS '!$E93,Y$151&lt;='HIPOTESIS '!$F93),'HIPOTESIS '!$K93*'HIPOTESIS '!$D93*(1+'HIPOTESIS '!$N$90)/12,0)</f>
        <v>0</v>
      </c>
      <c r="Z209" s="719">
        <f>IF(AND(Z$151&gt;='HIPOTESIS '!$E93,Z$151&lt;='HIPOTESIS '!$F93),'HIPOTESIS '!$K93*'HIPOTESIS '!$D93*(1+'HIPOTESIS '!$N$90)/12,0)</f>
        <v>0</v>
      </c>
      <c r="AA209" s="719">
        <f>IF(AND(AA$151&gt;='HIPOTESIS '!$E93,AA$151&lt;='HIPOTESIS '!$F93),'HIPOTESIS '!$K93*'HIPOTESIS '!$D93*(1+'HIPOTESIS '!$N$90)/12,0)</f>
        <v>0</v>
      </c>
      <c r="AB209" s="719">
        <f>IF(AND(AB$151&gt;='HIPOTESIS '!$E93,AB$151&lt;='HIPOTESIS '!$F93),'HIPOTESIS '!$K93*'HIPOTESIS '!$D93*(1+'HIPOTESIS '!$N$90)*(1+'HIPOTESIS '!$N$95)/12,0)</f>
        <v>0</v>
      </c>
      <c r="AC209" s="719">
        <f>IF(AND(AC$151&gt;='HIPOTESIS '!$E93,AC$151&lt;='HIPOTESIS '!$F93),'HIPOTESIS '!$K93*'HIPOTESIS '!$D93*(1+'HIPOTESIS '!$N$90)*(1+'HIPOTESIS '!$N$95)/12,0)</f>
        <v>0</v>
      </c>
      <c r="AD209" s="719">
        <f>IF(AND(AD$151&gt;='HIPOTESIS '!$E93,AD$151&lt;='HIPOTESIS '!$F93),'HIPOTESIS '!$K93*'HIPOTESIS '!$D93*(1+'HIPOTESIS '!$N$90)*(1+'HIPOTESIS '!$N$95)/12,0)</f>
        <v>0</v>
      </c>
      <c r="AE209" s="719">
        <f>IF(AND(AE$151&gt;='HIPOTESIS '!$E93,AE$151&lt;='HIPOTESIS '!$F93),'HIPOTESIS '!$K93*'HIPOTESIS '!$D93*(1+'HIPOTESIS '!$N$90)*(1+'HIPOTESIS '!$N$95)/12,0)</f>
        <v>0</v>
      </c>
      <c r="AF209" s="719">
        <f>IF(AND(AF$151&gt;='HIPOTESIS '!$E93,AF$151&lt;='HIPOTESIS '!$F93),'HIPOTESIS '!$K93*'HIPOTESIS '!$D93*(1+'HIPOTESIS '!$N$90)*(1+'HIPOTESIS '!$N$95)/12,0)</f>
        <v>0</v>
      </c>
      <c r="AG209" s="719">
        <f>IF(AND(AG$151&gt;='HIPOTESIS '!$E93,AG$151&lt;='HIPOTESIS '!$F93),'HIPOTESIS '!$K93*'HIPOTESIS '!$D93*(1+'HIPOTESIS '!$N$90)*(1+'HIPOTESIS '!$N$95)/12,0)</f>
        <v>0</v>
      </c>
      <c r="AH209" s="719">
        <f>IF(AND(AH$151&gt;='HIPOTESIS '!$E93,AH$151&lt;='HIPOTESIS '!$F93),'HIPOTESIS '!$K93*'HIPOTESIS '!$D93*(1+'HIPOTESIS '!$N$90)*(1+'HIPOTESIS '!$N$95)/12,0)</f>
        <v>0</v>
      </c>
      <c r="AI209" s="719">
        <f>IF(AND(AI$151&gt;='HIPOTESIS '!$E93,AI$151&lt;='HIPOTESIS '!$F93),'HIPOTESIS '!$K93*'HIPOTESIS '!$D93*(1+'HIPOTESIS '!$N$90)*(1+'HIPOTESIS '!$N$95)/12,0)</f>
        <v>0</v>
      </c>
      <c r="AJ209" s="719">
        <f>IF(AND(AJ$151&gt;='HIPOTESIS '!$E93,AJ$151&lt;='HIPOTESIS '!$F93),'HIPOTESIS '!$K93*'HIPOTESIS '!$D93*(1+'HIPOTESIS '!$N$90)*(1+'HIPOTESIS '!$N$95)/12,0)</f>
        <v>0</v>
      </c>
      <c r="AK209" s="719">
        <f>IF(AND(AK$151&gt;='HIPOTESIS '!$E93,AK$151&lt;='HIPOTESIS '!$F93),'HIPOTESIS '!$K93*'HIPOTESIS '!$D93*(1+'HIPOTESIS '!$N$90)*(1+'HIPOTESIS '!$N$95)/12,0)</f>
        <v>0</v>
      </c>
      <c r="AL209" s="719">
        <f>IF(AND(AL$151&gt;='HIPOTESIS '!$E93,AL$151&lt;='HIPOTESIS '!$F93),'HIPOTESIS '!$K93*'HIPOTESIS '!$D93*(1+'HIPOTESIS '!$N$90)*(1+'HIPOTESIS '!$N$95)/12,0)</f>
        <v>0</v>
      </c>
      <c r="AM209" s="719">
        <f>IF(AND(AM$151&gt;='HIPOTESIS '!$E93,AM$151&lt;='HIPOTESIS '!$F93),'HIPOTESIS '!$K93*'HIPOTESIS '!$D93*(1+'HIPOTESIS '!$N$90)*(1+'HIPOTESIS '!$N$95)/12,0)</f>
        <v>0</v>
      </c>
      <c r="AN209" s="719">
        <f>IF(AND(AN$151&gt;='HIPOTESIS '!$E93,AN$151&lt;='HIPOTESIS '!$F93),'HIPOTESIS '!$K93*'HIPOTESIS '!$D93*(1+'HIPOTESIS '!$N$90)*(1+'HIPOTESIS '!$N$95)*(1+'HIPOTESIS '!$N$100)/12,0)</f>
        <v>0</v>
      </c>
      <c r="AO209" s="719">
        <f>IF(AND(AO$151&gt;='HIPOTESIS '!$E93,AO$151&lt;='HIPOTESIS '!$F93),'HIPOTESIS '!$K93*'HIPOTESIS '!$D93*(1+'HIPOTESIS '!$N$90)*(1+'HIPOTESIS '!$N$95)*(1+'HIPOTESIS '!$N$100)/12,0)</f>
        <v>0</v>
      </c>
      <c r="AP209" s="719">
        <f>IF(AND(AP$151&gt;='HIPOTESIS '!$E93,AP$151&lt;='HIPOTESIS '!$F93),'HIPOTESIS '!$K93*'HIPOTESIS '!$D93*(1+'HIPOTESIS '!$N$90)*(1+'HIPOTESIS '!$N$95)*(1+'HIPOTESIS '!$N$100)/12,0)</f>
        <v>0</v>
      </c>
      <c r="AQ209" s="719">
        <f>IF(AND(AQ$151&gt;='HIPOTESIS '!$E93,AQ$151&lt;='HIPOTESIS '!$F93),'HIPOTESIS '!$K93*'HIPOTESIS '!$D93*(1+'HIPOTESIS '!$N$90)*(1+'HIPOTESIS '!$N$95)*(1+'HIPOTESIS '!$N$100)/12,0)</f>
        <v>0</v>
      </c>
      <c r="AR209" s="719">
        <f>IF(AND(AR$151&gt;='HIPOTESIS '!$E93,AR$151&lt;='HIPOTESIS '!$F93),'HIPOTESIS '!$K93*'HIPOTESIS '!$D93*(1+'HIPOTESIS '!$N$90)*(1+'HIPOTESIS '!$N$95)*(1+'HIPOTESIS '!$N$100)/12,0)</f>
        <v>0</v>
      </c>
      <c r="AS209" s="719">
        <f>IF(AND(AS$151&gt;='HIPOTESIS '!$E93,AS$151&lt;='HIPOTESIS '!$F93),'HIPOTESIS '!$K93*'HIPOTESIS '!$D93*(1+'HIPOTESIS '!$N$90)*(1+'HIPOTESIS '!$N$95)*(1+'HIPOTESIS '!$N$100)/12,0)</f>
        <v>0</v>
      </c>
      <c r="AT209" s="719">
        <f>IF(AND(AT$151&gt;='HIPOTESIS '!$E93,AT$151&lt;='HIPOTESIS '!$F93),'HIPOTESIS '!$K93*'HIPOTESIS '!$D93*(1+'HIPOTESIS '!$N$90)*(1+'HIPOTESIS '!$N$95)*(1+'HIPOTESIS '!$N$100)/12,0)</f>
        <v>0</v>
      </c>
      <c r="AU209" s="719">
        <f>IF(AND(AU$151&gt;='HIPOTESIS '!$E93,AU$151&lt;='HIPOTESIS '!$F93),'HIPOTESIS '!$K93*'HIPOTESIS '!$D93*(1+'HIPOTESIS '!$N$90)*(1+'HIPOTESIS '!$N$95)*(1+'HIPOTESIS '!$N$100)/12,0)</f>
        <v>0</v>
      </c>
      <c r="AV209" s="719">
        <f>IF(AND(AV$151&gt;='HIPOTESIS '!$E93,AV$151&lt;='HIPOTESIS '!$F93),'HIPOTESIS '!$K93*'HIPOTESIS '!$D93*(1+'HIPOTESIS '!$N$90)*(1+'HIPOTESIS '!$N$95)*(1+'HIPOTESIS '!$N$100)/12,0)</f>
        <v>0</v>
      </c>
      <c r="AW209" s="719">
        <f>IF(AND(AW$151&gt;='HIPOTESIS '!$E93,AW$151&lt;='HIPOTESIS '!$F93),'HIPOTESIS '!$K93*'HIPOTESIS '!$D93*(1+'HIPOTESIS '!$N$90)*(1+'HIPOTESIS '!$N$95)*(1+'HIPOTESIS '!$N$100)/12,0)</f>
        <v>0</v>
      </c>
      <c r="AX209" s="719">
        <f>IF(AND(AX$151&gt;='HIPOTESIS '!$E93,AX$151&lt;='HIPOTESIS '!$F93),'HIPOTESIS '!$K93*'HIPOTESIS '!$D93*(1+'HIPOTESIS '!$N$90)*(1+'HIPOTESIS '!$N$95)*(1+'HIPOTESIS '!$N$100)/12,0)</f>
        <v>0</v>
      </c>
      <c r="AY209" s="719">
        <f>IF(AND(AY$151&gt;='HIPOTESIS '!$E93,AY$151&lt;='HIPOTESIS '!$F93),'HIPOTESIS '!$K93*'HIPOTESIS '!$D93*(1+'HIPOTESIS '!$N$90)*(1+'HIPOTESIS '!$N$95)*(1+'HIPOTESIS '!$N$100)/12,0)</f>
        <v>0</v>
      </c>
      <c r="AZ209" s="719">
        <f>IF(AND(AZ$151&gt;='HIPOTESIS '!$E93,AZ$151&lt;='HIPOTESIS '!$F93),'HIPOTESIS '!$K93*'HIPOTESIS '!$D93*(1+'HIPOTESIS '!$N$90)*(1+'HIPOTESIS '!$N$95)*(1+'HIPOTESIS '!$N$100)^2/12,0)</f>
        <v>0</v>
      </c>
      <c r="BA209" s="719">
        <f>IF(AND(BA$151&gt;='HIPOTESIS '!$E93,BA$151&lt;='HIPOTESIS '!$F93),'HIPOTESIS '!$K93*'HIPOTESIS '!$D93*(1+'HIPOTESIS '!$N$90)*(1+'HIPOTESIS '!$N$95)*(1+'HIPOTESIS '!$N$100)^2/12,0)</f>
        <v>0</v>
      </c>
      <c r="BB209" s="719">
        <f>IF(AND(BB$151&gt;='HIPOTESIS '!$E93,BB$151&lt;='HIPOTESIS '!$F93),'HIPOTESIS '!$K93*'HIPOTESIS '!$D93*(1+'HIPOTESIS '!$N$90)*(1+'HIPOTESIS '!$N$95)*(1+'HIPOTESIS '!$N$100)^2/12,0)</f>
        <v>0</v>
      </c>
      <c r="BC209" s="719">
        <f>IF(AND(BC$151&gt;='HIPOTESIS '!$E93,BC$151&lt;='HIPOTESIS '!$F93),'HIPOTESIS '!$K93*'HIPOTESIS '!$D93*(1+'HIPOTESIS '!$N$90)*(1+'HIPOTESIS '!$N$95)*(1+'HIPOTESIS '!$N$100)^2/12,0)</f>
        <v>0</v>
      </c>
      <c r="BD209" s="719">
        <f>IF(AND(BD$151&gt;='HIPOTESIS '!$E93,BD$151&lt;='HIPOTESIS '!$F93),'HIPOTESIS '!$K93*'HIPOTESIS '!$D93*(1+'HIPOTESIS '!$N$90)*(1+'HIPOTESIS '!$N$95)*(1+'HIPOTESIS '!$N$100)^2/12,0)</f>
        <v>0</v>
      </c>
      <c r="BE209" s="719">
        <f>IF(AND(BE$151&gt;='HIPOTESIS '!$E93,BE$151&lt;='HIPOTESIS '!$F93),'HIPOTESIS '!$K93*'HIPOTESIS '!$D93*(1+'HIPOTESIS '!$N$90)*(1+'HIPOTESIS '!$N$95)*(1+'HIPOTESIS '!$N$100)^2/12,0)</f>
        <v>0</v>
      </c>
      <c r="BF209" s="719">
        <f>IF(AND(BF$151&gt;='HIPOTESIS '!$E93,BF$151&lt;='HIPOTESIS '!$F93),'HIPOTESIS '!$K93*'HIPOTESIS '!$D93*(1+'HIPOTESIS '!$N$90)*(1+'HIPOTESIS '!$N$95)*(1+'HIPOTESIS '!$N$100)^2/12,0)</f>
        <v>0</v>
      </c>
      <c r="BG209" s="719">
        <f>IF(AND(BG$151&gt;='HIPOTESIS '!$E93,BG$151&lt;='HIPOTESIS '!$F93),'HIPOTESIS '!$K93*'HIPOTESIS '!$D93*(1+'HIPOTESIS '!$N$90)*(1+'HIPOTESIS '!$N$95)*(1+'HIPOTESIS '!$N$100)^2/12,0)</f>
        <v>0</v>
      </c>
      <c r="BH209" s="719">
        <f>IF(AND(BH$151&gt;='HIPOTESIS '!$E93,BH$151&lt;='HIPOTESIS '!$F93),'HIPOTESIS '!$K93*'HIPOTESIS '!$D93*(1+'HIPOTESIS '!$N$90)*(1+'HIPOTESIS '!$N$95)*(1+'HIPOTESIS '!$N$100)^2/12,0)</f>
        <v>0</v>
      </c>
      <c r="BI209" s="719">
        <f>IF(AND(BI$151&gt;='HIPOTESIS '!$E93,BI$151&lt;='HIPOTESIS '!$F93),'HIPOTESIS '!$K93*'HIPOTESIS '!$D93*(1+'HIPOTESIS '!$N$90)*(1+'HIPOTESIS '!$N$95)*(1+'HIPOTESIS '!$N$100)^2/12,0)</f>
        <v>0</v>
      </c>
      <c r="BJ209" s="719">
        <f>IF(AND(BJ$151&gt;='HIPOTESIS '!$E93,BJ$151&lt;='HIPOTESIS '!$F93),'HIPOTESIS '!$K93*'HIPOTESIS '!$D93*(1+'HIPOTESIS '!$N$90)*(1+'HIPOTESIS '!$N$95)*(1+'HIPOTESIS '!$N$100)^2/12,0)</f>
        <v>0</v>
      </c>
      <c r="BK209" s="719">
        <f>IF(AND(BK$151&gt;='HIPOTESIS '!$E93,BK$151&lt;='HIPOTESIS '!$F93),'HIPOTESIS '!$K93*'HIPOTESIS '!$D93*(1+'HIPOTESIS '!$N$90)*(1+'HIPOTESIS '!$N$95)*(1+'HIPOTESIS '!$N$100)^2/12,0)</f>
        <v>0</v>
      </c>
      <c r="BL209" s="138"/>
      <c r="BM209" s="138"/>
      <c r="BN209" s="138"/>
      <c r="BO209" s="138"/>
      <c r="BP209" s="138"/>
      <c r="BQ209" s="138"/>
      <c r="BR209" s="138"/>
      <c r="BS209" s="138"/>
      <c r="BT209" s="138"/>
      <c r="BU209" s="138"/>
      <c r="BV209" s="138"/>
      <c r="BW209" s="138"/>
      <c r="BX209" s="138"/>
      <c r="BY209" s="138"/>
      <c r="BZ209" s="138"/>
      <c r="CA209" s="138"/>
      <c r="CB209" s="138"/>
      <c r="CC209" s="138"/>
      <c r="CD209" s="138"/>
      <c r="CE209" s="138"/>
      <c r="CF209" s="138"/>
      <c r="CG209" s="138"/>
      <c r="CH209" s="138"/>
      <c r="CI209" s="138"/>
      <c r="CJ209" s="138"/>
      <c r="CK209" s="138"/>
      <c r="CL209" s="138"/>
      <c r="CM209" s="138"/>
      <c r="CN209" s="138"/>
      <c r="CO209" s="138"/>
      <c r="CP209" s="138"/>
      <c r="CQ209" s="138"/>
      <c r="CR209" s="138"/>
      <c r="CS209" s="138"/>
    </row>
    <row r="210" spans="1:97" s="2" customFormat="1" ht="17.100000000000001" customHeight="1" x14ac:dyDescent="0.25">
      <c r="A210" s="138"/>
      <c r="B210" s="538" t="s">
        <v>216</v>
      </c>
      <c r="C210" s="722">
        <f>IF(AND(C$151&gt;='HIPOTESIS '!$E94,C$151&lt;='HIPOTESIS '!$F94),'HIPOTESIS '!$K94*'HIPOTESIS '!$D94/12,0)</f>
        <v>0</v>
      </c>
      <c r="D210" s="497">
        <f>IF(AND(D$151&gt;='HIPOTESIS '!$E94,D$151&lt;='HIPOTESIS '!$F94),'HIPOTESIS '!$K94*'HIPOTESIS '!$D94/12,0)</f>
        <v>0</v>
      </c>
      <c r="E210" s="497">
        <f>IF(AND(E$151&gt;='HIPOTESIS '!$E94,E$151&lt;='HIPOTESIS '!$F94),'HIPOTESIS '!$K94*'HIPOTESIS '!$D94/12,0)</f>
        <v>0</v>
      </c>
      <c r="F210" s="497">
        <f>IF(AND(F$151&gt;='HIPOTESIS '!$E94,F$151&lt;='HIPOTESIS '!$F94),'HIPOTESIS '!$K94*'HIPOTESIS '!$D94/12,0)</f>
        <v>0</v>
      </c>
      <c r="G210" s="497">
        <f>IF(AND(G$151&gt;='HIPOTESIS '!$E94,G$151&lt;='HIPOTESIS '!$F94),'HIPOTESIS '!$K94*'HIPOTESIS '!$D94/12,0)</f>
        <v>0</v>
      </c>
      <c r="H210" s="497">
        <f>IF(AND(H$151&gt;='HIPOTESIS '!$E94,H$151&lt;='HIPOTESIS '!$F94),'HIPOTESIS '!$K94*'HIPOTESIS '!$D94/12,0)</f>
        <v>0</v>
      </c>
      <c r="I210" s="497">
        <f>IF(AND(I$151&gt;='HIPOTESIS '!$E94,I$151&lt;='HIPOTESIS '!$F94),'HIPOTESIS '!$K94*'HIPOTESIS '!$D94/12,0)</f>
        <v>0</v>
      </c>
      <c r="J210" s="497">
        <f>IF(AND(J$151&gt;='HIPOTESIS '!$E94,J$151&lt;='HIPOTESIS '!$F94),'HIPOTESIS '!$K94*'HIPOTESIS '!$D94/12,0)</f>
        <v>0</v>
      </c>
      <c r="K210" s="497">
        <f>IF(AND(K$151&gt;='HIPOTESIS '!$E94,K$151&lt;='HIPOTESIS '!$F94),'HIPOTESIS '!$K94*'HIPOTESIS '!$D94/12,0)</f>
        <v>0</v>
      </c>
      <c r="L210" s="497">
        <f>IF(AND(L$151&gt;='HIPOTESIS '!$E94,L$151&lt;='HIPOTESIS '!$F94),'HIPOTESIS '!$K94*'HIPOTESIS '!$D94/12,0)</f>
        <v>0</v>
      </c>
      <c r="M210" s="497">
        <f>IF(AND(M$151&gt;='HIPOTESIS '!$E94,M$151&lt;='HIPOTESIS '!$F94),'HIPOTESIS '!$K94*'HIPOTESIS '!$D94/12,0)</f>
        <v>0</v>
      </c>
      <c r="N210" s="497">
        <f>IF(AND(N$151&gt;='HIPOTESIS '!$E94,N$151&lt;='HIPOTESIS '!$F94),'HIPOTESIS '!$K94*'HIPOTESIS '!$D94/12,0)</f>
        <v>0</v>
      </c>
      <c r="O210" s="723">
        <f>IF(AND(O$151&gt;='HIPOTESIS '!$E94,O$151&lt;='HIPOTESIS '!$F94),'HIPOTESIS '!$K94*'HIPOTESIS '!$D94/12,0)</f>
        <v>0</v>
      </c>
      <c r="P210" s="497">
        <f>IF(AND(P$151&gt;='HIPOTESIS '!$E94,P$151&lt;='HIPOTESIS '!$F94),'HIPOTESIS '!$K94*'HIPOTESIS '!$D94*(1+'HIPOTESIS '!$N$90)/12,0)</f>
        <v>0</v>
      </c>
      <c r="Q210" s="719">
        <f>IF(AND(Q$151&gt;='HIPOTESIS '!$E94,Q$151&lt;='HIPOTESIS '!$F94),'HIPOTESIS '!$K94*'HIPOTESIS '!$D94*(1+'HIPOTESIS '!$N$90)/12,0)</f>
        <v>0</v>
      </c>
      <c r="R210" s="719">
        <f>IF(AND(R$151&gt;='HIPOTESIS '!$E94,R$151&lt;='HIPOTESIS '!$F94),'HIPOTESIS '!$K94*'HIPOTESIS '!$D94*(1+'HIPOTESIS '!$N$90)/12,0)</f>
        <v>0</v>
      </c>
      <c r="S210" s="719">
        <f>IF(AND(S$151&gt;='HIPOTESIS '!$E94,S$151&lt;='HIPOTESIS '!$F94),'HIPOTESIS '!$K94*'HIPOTESIS '!$D94*(1+'HIPOTESIS '!$N$90)/12,0)</f>
        <v>0</v>
      </c>
      <c r="T210" s="719">
        <f>IF(AND(T$151&gt;='HIPOTESIS '!$E94,T$151&lt;='HIPOTESIS '!$F94),'HIPOTESIS '!$K94*'HIPOTESIS '!$D94*(1+'HIPOTESIS '!$N$90)/12,0)</f>
        <v>0</v>
      </c>
      <c r="U210" s="719">
        <f>IF(AND(U$151&gt;='HIPOTESIS '!$E94,U$151&lt;='HIPOTESIS '!$F94),'HIPOTESIS '!$K94*'HIPOTESIS '!$D94*(1+'HIPOTESIS '!$N$90)/12,0)</f>
        <v>0</v>
      </c>
      <c r="V210" s="719">
        <f>IF(AND(V$151&gt;='HIPOTESIS '!$E94,V$151&lt;='HIPOTESIS '!$F94),'HIPOTESIS '!$K94*'HIPOTESIS '!$D94*(1+'HIPOTESIS '!$N$90)/12,0)</f>
        <v>0</v>
      </c>
      <c r="W210" s="719">
        <f>IF(AND(W$151&gt;='HIPOTESIS '!$E94,W$151&lt;='HIPOTESIS '!$F94),'HIPOTESIS '!$K94*'HIPOTESIS '!$D94*(1+'HIPOTESIS '!$N$90)/12,0)</f>
        <v>0</v>
      </c>
      <c r="X210" s="719">
        <f>IF(AND(X$151&gt;='HIPOTESIS '!$E94,X$151&lt;='HIPOTESIS '!$F94),'HIPOTESIS '!$K94*'HIPOTESIS '!$D94*(1+'HIPOTESIS '!$N$90)/12,0)</f>
        <v>0</v>
      </c>
      <c r="Y210" s="719">
        <f>IF(AND(Y$151&gt;='HIPOTESIS '!$E94,Y$151&lt;='HIPOTESIS '!$F94),'HIPOTESIS '!$K94*'HIPOTESIS '!$D94*(1+'HIPOTESIS '!$N$90)/12,0)</f>
        <v>0</v>
      </c>
      <c r="Z210" s="719">
        <f>IF(AND(Z$151&gt;='HIPOTESIS '!$E94,Z$151&lt;='HIPOTESIS '!$F94),'HIPOTESIS '!$K94*'HIPOTESIS '!$D94*(1+'HIPOTESIS '!$N$90)/12,0)</f>
        <v>0</v>
      </c>
      <c r="AA210" s="719">
        <f>IF(AND(AA$151&gt;='HIPOTESIS '!$E94,AA$151&lt;='HIPOTESIS '!$F94),'HIPOTESIS '!$K94*'HIPOTESIS '!$D94*(1+'HIPOTESIS '!$N$90)/12,0)</f>
        <v>0</v>
      </c>
      <c r="AB210" s="719">
        <f>IF(AND(AB$151&gt;='HIPOTESIS '!$E94,AB$151&lt;='HIPOTESIS '!$F94),'HIPOTESIS '!$K94*'HIPOTESIS '!$D94*(1+'HIPOTESIS '!$N$90)*(1+'HIPOTESIS '!$N$95)/12,0)</f>
        <v>0</v>
      </c>
      <c r="AC210" s="719">
        <f>IF(AND(AC$151&gt;='HIPOTESIS '!$E94,AC$151&lt;='HIPOTESIS '!$F94),'HIPOTESIS '!$K94*'HIPOTESIS '!$D94*(1+'HIPOTESIS '!$N$90)*(1+'HIPOTESIS '!$N$95)/12,0)</f>
        <v>0</v>
      </c>
      <c r="AD210" s="719">
        <f>IF(AND(AD$151&gt;='HIPOTESIS '!$E94,AD$151&lt;='HIPOTESIS '!$F94),'HIPOTESIS '!$K94*'HIPOTESIS '!$D94*(1+'HIPOTESIS '!$N$90)*(1+'HIPOTESIS '!$N$95)/12,0)</f>
        <v>0</v>
      </c>
      <c r="AE210" s="719">
        <f>IF(AND(AE$151&gt;='HIPOTESIS '!$E94,AE$151&lt;='HIPOTESIS '!$F94),'HIPOTESIS '!$K94*'HIPOTESIS '!$D94*(1+'HIPOTESIS '!$N$90)*(1+'HIPOTESIS '!$N$95)/12,0)</f>
        <v>0</v>
      </c>
      <c r="AF210" s="719">
        <f>IF(AND(AF$151&gt;='HIPOTESIS '!$E94,AF$151&lt;='HIPOTESIS '!$F94),'HIPOTESIS '!$K94*'HIPOTESIS '!$D94*(1+'HIPOTESIS '!$N$90)*(1+'HIPOTESIS '!$N$95)/12,0)</f>
        <v>0</v>
      </c>
      <c r="AG210" s="719">
        <f>IF(AND(AG$151&gt;='HIPOTESIS '!$E94,AG$151&lt;='HIPOTESIS '!$F94),'HIPOTESIS '!$K94*'HIPOTESIS '!$D94*(1+'HIPOTESIS '!$N$90)*(1+'HIPOTESIS '!$N$95)/12,0)</f>
        <v>0</v>
      </c>
      <c r="AH210" s="719">
        <f>IF(AND(AH$151&gt;='HIPOTESIS '!$E94,AH$151&lt;='HIPOTESIS '!$F94),'HIPOTESIS '!$K94*'HIPOTESIS '!$D94*(1+'HIPOTESIS '!$N$90)*(1+'HIPOTESIS '!$N$95)/12,0)</f>
        <v>0</v>
      </c>
      <c r="AI210" s="719">
        <f>IF(AND(AI$151&gt;='HIPOTESIS '!$E94,AI$151&lt;='HIPOTESIS '!$F94),'HIPOTESIS '!$K94*'HIPOTESIS '!$D94*(1+'HIPOTESIS '!$N$90)*(1+'HIPOTESIS '!$N$95)/12,0)</f>
        <v>0</v>
      </c>
      <c r="AJ210" s="719">
        <f>IF(AND(AJ$151&gt;='HIPOTESIS '!$E94,AJ$151&lt;='HIPOTESIS '!$F94),'HIPOTESIS '!$K94*'HIPOTESIS '!$D94*(1+'HIPOTESIS '!$N$90)*(1+'HIPOTESIS '!$N$95)/12,0)</f>
        <v>0</v>
      </c>
      <c r="AK210" s="719">
        <f>IF(AND(AK$151&gt;='HIPOTESIS '!$E94,AK$151&lt;='HIPOTESIS '!$F94),'HIPOTESIS '!$K94*'HIPOTESIS '!$D94*(1+'HIPOTESIS '!$N$90)*(1+'HIPOTESIS '!$N$95)/12,0)</f>
        <v>0</v>
      </c>
      <c r="AL210" s="719">
        <f>IF(AND(AL$151&gt;='HIPOTESIS '!$E94,AL$151&lt;='HIPOTESIS '!$F94),'HIPOTESIS '!$K94*'HIPOTESIS '!$D94*(1+'HIPOTESIS '!$N$90)*(1+'HIPOTESIS '!$N$95)/12,0)</f>
        <v>0</v>
      </c>
      <c r="AM210" s="719">
        <f>IF(AND(AM$151&gt;='HIPOTESIS '!$E94,AM$151&lt;='HIPOTESIS '!$F94),'HIPOTESIS '!$K94*'HIPOTESIS '!$D94*(1+'HIPOTESIS '!$N$90)*(1+'HIPOTESIS '!$N$95)/12,0)</f>
        <v>0</v>
      </c>
      <c r="AN210" s="719">
        <f>IF(AND(AN$151&gt;='HIPOTESIS '!$E94,AN$151&lt;='HIPOTESIS '!$F94),'HIPOTESIS '!$K94*'HIPOTESIS '!$D94*(1+'HIPOTESIS '!$N$90)*(1+'HIPOTESIS '!$N$95)*(1+'HIPOTESIS '!$N$100)/12,0)</f>
        <v>0</v>
      </c>
      <c r="AO210" s="719">
        <f>IF(AND(AO$151&gt;='HIPOTESIS '!$E94,AO$151&lt;='HIPOTESIS '!$F94),'HIPOTESIS '!$K94*'HIPOTESIS '!$D94*(1+'HIPOTESIS '!$N$90)*(1+'HIPOTESIS '!$N$95)*(1+'HIPOTESIS '!$N$100)/12,0)</f>
        <v>0</v>
      </c>
      <c r="AP210" s="719">
        <f>IF(AND(AP$151&gt;='HIPOTESIS '!$E94,AP$151&lt;='HIPOTESIS '!$F94),'HIPOTESIS '!$K94*'HIPOTESIS '!$D94*(1+'HIPOTESIS '!$N$90)*(1+'HIPOTESIS '!$N$95)*(1+'HIPOTESIS '!$N$100)/12,0)</f>
        <v>0</v>
      </c>
      <c r="AQ210" s="719">
        <f>IF(AND(AQ$151&gt;='HIPOTESIS '!$E94,AQ$151&lt;='HIPOTESIS '!$F94),'HIPOTESIS '!$K94*'HIPOTESIS '!$D94*(1+'HIPOTESIS '!$N$90)*(1+'HIPOTESIS '!$N$95)*(1+'HIPOTESIS '!$N$100)/12,0)</f>
        <v>0</v>
      </c>
      <c r="AR210" s="719">
        <f>IF(AND(AR$151&gt;='HIPOTESIS '!$E94,AR$151&lt;='HIPOTESIS '!$F94),'HIPOTESIS '!$K94*'HIPOTESIS '!$D94*(1+'HIPOTESIS '!$N$90)*(1+'HIPOTESIS '!$N$95)*(1+'HIPOTESIS '!$N$100)/12,0)</f>
        <v>0</v>
      </c>
      <c r="AS210" s="719">
        <f>IF(AND(AS$151&gt;='HIPOTESIS '!$E94,AS$151&lt;='HIPOTESIS '!$F94),'HIPOTESIS '!$K94*'HIPOTESIS '!$D94*(1+'HIPOTESIS '!$N$90)*(1+'HIPOTESIS '!$N$95)*(1+'HIPOTESIS '!$N$100)/12,0)</f>
        <v>0</v>
      </c>
      <c r="AT210" s="719">
        <f>IF(AND(AT$151&gt;='HIPOTESIS '!$E94,AT$151&lt;='HIPOTESIS '!$F94),'HIPOTESIS '!$K94*'HIPOTESIS '!$D94*(1+'HIPOTESIS '!$N$90)*(1+'HIPOTESIS '!$N$95)*(1+'HIPOTESIS '!$N$100)/12,0)</f>
        <v>0</v>
      </c>
      <c r="AU210" s="719">
        <f>IF(AND(AU$151&gt;='HIPOTESIS '!$E94,AU$151&lt;='HIPOTESIS '!$F94),'HIPOTESIS '!$K94*'HIPOTESIS '!$D94*(1+'HIPOTESIS '!$N$90)*(1+'HIPOTESIS '!$N$95)*(1+'HIPOTESIS '!$N$100)/12,0)</f>
        <v>0</v>
      </c>
      <c r="AV210" s="719">
        <f>IF(AND(AV$151&gt;='HIPOTESIS '!$E94,AV$151&lt;='HIPOTESIS '!$F94),'HIPOTESIS '!$K94*'HIPOTESIS '!$D94*(1+'HIPOTESIS '!$N$90)*(1+'HIPOTESIS '!$N$95)*(1+'HIPOTESIS '!$N$100)/12,0)</f>
        <v>0</v>
      </c>
      <c r="AW210" s="719">
        <f>IF(AND(AW$151&gt;='HIPOTESIS '!$E94,AW$151&lt;='HIPOTESIS '!$F94),'HIPOTESIS '!$K94*'HIPOTESIS '!$D94*(1+'HIPOTESIS '!$N$90)*(1+'HIPOTESIS '!$N$95)*(1+'HIPOTESIS '!$N$100)/12,0)</f>
        <v>0</v>
      </c>
      <c r="AX210" s="719">
        <f>IF(AND(AX$151&gt;='HIPOTESIS '!$E94,AX$151&lt;='HIPOTESIS '!$F94),'HIPOTESIS '!$K94*'HIPOTESIS '!$D94*(1+'HIPOTESIS '!$N$90)*(1+'HIPOTESIS '!$N$95)*(1+'HIPOTESIS '!$N$100)/12,0)</f>
        <v>0</v>
      </c>
      <c r="AY210" s="719">
        <f>IF(AND(AY$151&gt;='HIPOTESIS '!$E94,AY$151&lt;='HIPOTESIS '!$F94),'HIPOTESIS '!$K94*'HIPOTESIS '!$D94*(1+'HIPOTESIS '!$N$90)*(1+'HIPOTESIS '!$N$95)*(1+'HIPOTESIS '!$N$100)/12,0)</f>
        <v>0</v>
      </c>
      <c r="AZ210" s="719">
        <f>IF(AND(AZ$151&gt;='HIPOTESIS '!$E94,AZ$151&lt;='HIPOTESIS '!$F94),'HIPOTESIS '!$K94*'HIPOTESIS '!$D94*(1+'HIPOTESIS '!$N$90)*(1+'HIPOTESIS '!$N$95)*(1+'HIPOTESIS '!$N$100)^2/12,0)</f>
        <v>0</v>
      </c>
      <c r="BA210" s="719">
        <f>IF(AND(BA$151&gt;='HIPOTESIS '!$E94,BA$151&lt;='HIPOTESIS '!$F94),'HIPOTESIS '!$K94*'HIPOTESIS '!$D94*(1+'HIPOTESIS '!$N$90)*(1+'HIPOTESIS '!$N$95)*(1+'HIPOTESIS '!$N$100)^2/12,0)</f>
        <v>0</v>
      </c>
      <c r="BB210" s="719">
        <f>IF(AND(BB$151&gt;='HIPOTESIS '!$E94,BB$151&lt;='HIPOTESIS '!$F94),'HIPOTESIS '!$K94*'HIPOTESIS '!$D94*(1+'HIPOTESIS '!$N$90)*(1+'HIPOTESIS '!$N$95)*(1+'HIPOTESIS '!$N$100)^2/12,0)</f>
        <v>0</v>
      </c>
      <c r="BC210" s="719">
        <f>IF(AND(BC$151&gt;='HIPOTESIS '!$E94,BC$151&lt;='HIPOTESIS '!$F94),'HIPOTESIS '!$K94*'HIPOTESIS '!$D94*(1+'HIPOTESIS '!$N$90)*(1+'HIPOTESIS '!$N$95)*(1+'HIPOTESIS '!$N$100)^2/12,0)</f>
        <v>0</v>
      </c>
      <c r="BD210" s="719">
        <f>IF(AND(BD$151&gt;='HIPOTESIS '!$E94,BD$151&lt;='HIPOTESIS '!$F94),'HIPOTESIS '!$K94*'HIPOTESIS '!$D94*(1+'HIPOTESIS '!$N$90)*(1+'HIPOTESIS '!$N$95)*(1+'HIPOTESIS '!$N$100)^2/12,0)</f>
        <v>0</v>
      </c>
      <c r="BE210" s="719">
        <f>IF(AND(BE$151&gt;='HIPOTESIS '!$E94,BE$151&lt;='HIPOTESIS '!$F94),'HIPOTESIS '!$K94*'HIPOTESIS '!$D94*(1+'HIPOTESIS '!$N$90)*(1+'HIPOTESIS '!$N$95)*(1+'HIPOTESIS '!$N$100)^2/12,0)</f>
        <v>0</v>
      </c>
      <c r="BF210" s="719">
        <f>IF(AND(BF$151&gt;='HIPOTESIS '!$E94,BF$151&lt;='HIPOTESIS '!$F94),'HIPOTESIS '!$K94*'HIPOTESIS '!$D94*(1+'HIPOTESIS '!$N$90)*(1+'HIPOTESIS '!$N$95)*(1+'HIPOTESIS '!$N$100)^2/12,0)</f>
        <v>0</v>
      </c>
      <c r="BG210" s="719">
        <f>IF(AND(BG$151&gt;='HIPOTESIS '!$E94,BG$151&lt;='HIPOTESIS '!$F94),'HIPOTESIS '!$K94*'HIPOTESIS '!$D94*(1+'HIPOTESIS '!$N$90)*(1+'HIPOTESIS '!$N$95)*(1+'HIPOTESIS '!$N$100)^2/12,0)</f>
        <v>0</v>
      </c>
      <c r="BH210" s="719">
        <f>IF(AND(BH$151&gt;='HIPOTESIS '!$E94,BH$151&lt;='HIPOTESIS '!$F94),'HIPOTESIS '!$K94*'HIPOTESIS '!$D94*(1+'HIPOTESIS '!$N$90)*(1+'HIPOTESIS '!$N$95)*(1+'HIPOTESIS '!$N$100)^2/12,0)</f>
        <v>0</v>
      </c>
      <c r="BI210" s="719">
        <f>IF(AND(BI$151&gt;='HIPOTESIS '!$E94,BI$151&lt;='HIPOTESIS '!$F94),'HIPOTESIS '!$K94*'HIPOTESIS '!$D94*(1+'HIPOTESIS '!$N$90)*(1+'HIPOTESIS '!$N$95)*(1+'HIPOTESIS '!$N$100)^2/12,0)</f>
        <v>0</v>
      </c>
      <c r="BJ210" s="719">
        <f>IF(AND(BJ$151&gt;='HIPOTESIS '!$E94,BJ$151&lt;='HIPOTESIS '!$F94),'HIPOTESIS '!$K94*'HIPOTESIS '!$D94*(1+'HIPOTESIS '!$N$90)*(1+'HIPOTESIS '!$N$95)*(1+'HIPOTESIS '!$N$100)^2/12,0)</f>
        <v>0</v>
      </c>
      <c r="BK210" s="719">
        <f>IF(AND(BK$151&gt;='HIPOTESIS '!$E94,BK$151&lt;='HIPOTESIS '!$F94),'HIPOTESIS '!$K94*'HIPOTESIS '!$D94*(1+'HIPOTESIS '!$N$90)*(1+'HIPOTESIS '!$N$95)*(1+'HIPOTESIS '!$N$100)^2/12,0)</f>
        <v>0</v>
      </c>
      <c r="BL210" s="138"/>
      <c r="BM210" s="138"/>
      <c r="BN210" s="138"/>
      <c r="BO210" s="138"/>
      <c r="BP210" s="138"/>
      <c r="BQ210" s="138"/>
      <c r="BR210" s="138"/>
      <c r="BS210" s="138"/>
      <c r="BT210" s="138"/>
      <c r="BU210" s="138"/>
      <c r="BV210" s="138"/>
      <c r="BW210" s="138"/>
      <c r="BX210" s="138"/>
      <c r="BY210" s="138"/>
      <c r="BZ210" s="138"/>
      <c r="CA210" s="138"/>
      <c r="CB210" s="138"/>
      <c r="CC210" s="138"/>
      <c r="CD210" s="138"/>
      <c r="CE210" s="138"/>
      <c r="CF210" s="138"/>
      <c r="CG210" s="138"/>
      <c r="CH210" s="138"/>
      <c r="CI210" s="138"/>
      <c r="CJ210" s="138"/>
      <c r="CK210" s="138"/>
      <c r="CL210" s="138"/>
      <c r="CM210" s="138"/>
      <c r="CN210" s="138"/>
      <c r="CO210" s="138"/>
      <c r="CP210" s="138"/>
      <c r="CQ210" s="138"/>
      <c r="CR210" s="138"/>
      <c r="CS210" s="138"/>
    </row>
    <row r="211" spans="1:97" s="2" customFormat="1" ht="17.100000000000001" customHeight="1" x14ac:dyDescent="0.25">
      <c r="A211" s="138"/>
      <c r="B211" s="656" t="s">
        <v>408</v>
      </c>
      <c r="C211" s="716">
        <f>IF(AND(C$151&gt;='HIPOTESIS '!$E95,C$151&lt;='HIPOTESIS '!$F95),'HIPOTESIS '!$K95*'HIPOTESIS '!$D95/12,0)</f>
        <v>0</v>
      </c>
      <c r="D211" s="717">
        <f>IF(AND(D$151&gt;='HIPOTESIS '!$E95,D$151&lt;='HIPOTESIS '!$F95),'HIPOTESIS '!$K95*'HIPOTESIS '!$D95/12,0)</f>
        <v>0</v>
      </c>
      <c r="E211" s="717">
        <f>IF(AND(E$151&gt;='HIPOTESIS '!$E95,E$151&lt;='HIPOTESIS '!$F95),'HIPOTESIS '!$K95*'HIPOTESIS '!$D95/12,0)</f>
        <v>0</v>
      </c>
      <c r="F211" s="717">
        <f>IF(AND(F$151&gt;='HIPOTESIS '!$E95,F$151&lt;='HIPOTESIS '!$F95),'HIPOTESIS '!$K95*'HIPOTESIS '!$D95/12,0)</f>
        <v>0</v>
      </c>
      <c r="G211" s="717">
        <f>IF(AND(G$151&gt;='HIPOTESIS '!$E95,G$151&lt;='HIPOTESIS '!$F95),'HIPOTESIS '!$K95*'HIPOTESIS '!$D95/12,0)</f>
        <v>0</v>
      </c>
      <c r="H211" s="717">
        <f>IF(AND(H$151&gt;='HIPOTESIS '!$E95,H$151&lt;='HIPOTESIS '!$F95),'HIPOTESIS '!$K95*'HIPOTESIS '!$D95/12,0)</f>
        <v>0</v>
      </c>
      <c r="I211" s="717">
        <f>IF(AND(I$151&gt;='HIPOTESIS '!$E95,I$151&lt;='HIPOTESIS '!$F95),'HIPOTESIS '!$K95*'HIPOTESIS '!$D95/12,0)</f>
        <v>0</v>
      </c>
      <c r="J211" s="717">
        <f>IF(AND(J$151&gt;='HIPOTESIS '!$E95,J$151&lt;='HIPOTESIS '!$F95),'HIPOTESIS '!$K95*'HIPOTESIS '!$D95/12,0)</f>
        <v>0</v>
      </c>
      <c r="K211" s="717">
        <f>IF(AND(K$151&gt;='HIPOTESIS '!$E95,K$151&lt;='HIPOTESIS '!$F95),'HIPOTESIS '!$K95*'HIPOTESIS '!$D95/12,0)</f>
        <v>0</v>
      </c>
      <c r="L211" s="717">
        <f>IF(AND(L$151&gt;='HIPOTESIS '!$E95,L$151&lt;='HIPOTESIS '!$F95),'HIPOTESIS '!$K95*'HIPOTESIS '!$D95/12,0)</f>
        <v>0</v>
      </c>
      <c r="M211" s="717">
        <f>IF(AND(M$151&gt;='HIPOTESIS '!$E95,M$151&lt;='HIPOTESIS '!$F95),'HIPOTESIS '!$K95*'HIPOTESIS '!$D95/12,0)</f>
        <v>0</v>
      </c>
      <c r="N211" s="717">
        <f>IF(AND(N$151&gt;='HIPOTESIS '!$E95,N$151&lt;='HIPOTESIS '!$F95),'HIPOTESIS '!$K95*'HIPOTESIS '!$D95/12,0)</f>
        <v>0</v>
      </c>
      <c r="O211" s="718">
        <f>IF(AND(O$151&gt;='HIPOTESIS '!$E95,O$151&lt;='HIPOTESIS '!$F95),'HIPOTESIS '!$K95*'HIPOTESIS '!$D95/12,0)</f>
        <v>0</v>
      </c>
      <c r="P211" s="497">
        <f>IF(AND(P$151&gt;='HIPOTESIS '!$E95,P$151&lt;='HIPOTESIS '!$F95),'HIPOTESIS '!$K95*'HIPOTESIS '!$D95*(1+'HIPOTESIS '!$N$90)/12,0)</f>
        <v>0</v>
      </c>
      <c r="Q211" s="719">
        <f>IF(AND(Q$151&gt;='HIPOTESIS '!$E95,Q$151&lt;='HIPOTESIS '!$F95),'HIPOTESIS '!$K95*'HIPOTESIS '!$D95*(1+'HIPOTESIS '!$N$90)/12,0)</f>
        <v>0</v>
      </c>
      <c r="R211" s="719">
        <f>IF(AND(R$151&gt;='HIPOTESIS '!$E95,R$151&lt;='HIPOTESIS '!$F95),'HIPOTESIS '!$K95*'HIPOTESIS '!$D95*(1+'HIPOTESIS '!$N$90)/12,0)</f>
        <v>0</v>
      </c>
      <c r="S211" s="719">
        <f>IF(AND(S$151&gt;='HIPOTESIS '!$E95,S$151&lt;='HIPOTESIS '!$F95),'HIPOTESIS '!$K95*'HIPOTESIS '!$D95*(1+'HIPOTESIS '!$N$90)/12,0)</f>
        <v>0</v>
      </c>
      <c r="T211" s="719">
        <f>IF(AND(T$151&gt;='HIPOTESIS '!$E95,T$151&lt;='HIPOTESIS '!$F95),'HIPOTESIS '!$K95*'HIPOTESIS '!$D95*(1+'HIPOTESIS '!$N$90)/12,0)</f>
        <v>0</v>
      </c>
      <c r="U211" s="719">
        <f>IF(AND(U$151&gt;='HIPOTESIS '!$E95,U$151&lt;='HIPOTESIS '!$F95),'HIPOTESIS '!$K95*'HIPOTESIS '!$D95*(1+'HIPOTESIS '!$N$90)/12,0)</f>
        <v>0</v>
      </c>
      <c r="V211" s="719">
        <f>IF(AND(V$151&gt;='HIPOTESIS '!$E95,V$151&lt;='HIPOTESIS '!$F95),'HIPOTESIS '!$K95*'HIPOTESIS '!$D95*(1+'HIPOTESIS '!$N$90)/12,0)</f>
        <v>0</v>
      </c>
      <c r="W211" s="719">
        <f>IF(AND(W$151&gt;='HIPOTESIS '!$E95,W$151&lt;='HIPOTESIS '!$F95),'HIPOTESIS '!$K95*'HIPOTESIS '!$D95*(1+'HIPOTESIS '!$N$90)/12,0)</f>
        <v>0</v>
      </c>
      <c r="X211" s="719">
        <f>IF(AND(X$151&gt;='HIPOTESIS '!$E95,X$151&lt;='HIPOTESIS '!$F95),'HIPOTESIS '!$K95*'HIPOTESIS '!$D95*(1+'HIPOTESIS '!$N$90)/12,0)</f>
        <v>0</v>
      </c>
      <c r="Y211" s="719">
        <f>IF(AND(Y$151&gt;='HIPOTESIS '!$E95,Y$151&lt;='HIPOTESIS '!$F95),'HIPOTESIS '!$K95*'HIPOTESIS '!$D95*(1+'HIPOTESIS '!$N$90)/12,0)</f>
        <v>0</v>
      </c>
      <c r="Z211" s="719">
        <f>IF(AND(Z$151&gt;='HIPOTESIS '!$E95,Z$151&lt;='HIPOTESIS '!$F95),'HIPOTESIS '!$K95*'HIPOTESIS '!$D95*(1+'HIPOTESIS '!$N$90)/12,0)</f>
        <v>0</v>
      </c>
      <c r="AA211" s="719">
        <f>IF(AND(AA$151&gt;='HIPOTESIS '!$E95,AA$151&lt;='HIPOTESIS '!$F95),'HIPOTESIS '!$K95*'HIPOTESIS '!$D95*(1+'HIPOTESIS '!$N$90)/12,0)</f>
        <v>0</v>
      </c>
      <c r="AB211" s="719">
        <f>IF(AND(AB$151&gt;='HIPOTESIS '!$E95,AB$151&lt;='HIPOTESIS '!$F95),'HIPOTESIS '!$K95*'HIPOTESIS '!$D95*(1+'HIPOTESIS '!$N$90)*(1+'HIPOTESIS '!$N$95)/12,0)</f>
        <v>0</v>
      </c>
      <c r="AC211" s="719">
        <f>IF(AND(AC$151&gt;='HIPOTESIS '!$E95,AC$151&lt;='HIPOTESIS '!$F95),'HIPOTESIS '!$K95*'HIPOTESIS '!$D95*(1+'HIPOTESIS '!$N$90)*(1+'HIPOTESIS '!$N$95)/12,0)</f>
        <v>0</v>
      </c>
      <c r="AD211" s="719">
        <f>IF(AND(AD$151&gt;='HIPOTESIS '!$E95,AD$151&lt;='HIPOTESIS '!$F95),'HIPOTESIS '!$K95*'HIPOTESIS '!$D95*(1+'HIPOTESIS '!$N$90)*(1+'HIPOTESIS '!$N$95)/12,0)</f>
        <v>0</v>
      </c>
      <c r="AE211" s="719">
        <f>IF(AND(AE$151&gt;='HIPOTESIS '!$E95,AE$151&lt;='HIPOTESIS '!$F95),'HIPOTESIS '!$K95*'HIPOTESIS '!$D95*(1+'HIPOTESIS '!$N$90)*(1+'HIPOTESIS '!$N$95)/12,0)</f>
        <v>0</v>
      </c>
      <c r="AF211" s="719">
        <f>IF(AND(AF$151&gt;='HIPOTESIS '!$E95,AF$151&lt;='HIPOTESIS '!$F95),'HIPOTESIS '!$K95*'HIPOTESIS '!$D95*(1+'HIPOTESIS '!$N$90)*(1+'HIPOTESIS '!$N$95)/12,0)</f>
        <v>0</v>
      </c>
      <c r="AG211" s="719">
        <f>IF(AND(AG$151&gt;='HIPOTESIS '!$E95,AG$151&lt;='HIPOTESIS '!$F95),'HIPOTESIS '!$K95*'HIPOTESIS '!$D95*(1+'HIPOTESIS '!$N$90)*(1+'HIPOTESIS '!$N$95)/12,0)</f>
        <v>0</v>
      </c>
      <c r="AH211" s="719">
        <f>IF(AND(AH$151&gt;='HIPOTESIS '!$E95,AH$151&lt;='HIPOTESIS '!$F95),'HIPOTESIS '!$K95*'HIPOTESIS '!$D95*(1+'HIPOTESIS '!$N$90)*(1+'HIPOTESIS '!$N$95)/12,0)</f>
        <v>0</v>
      </c>
      <c r="AI211" s="719">
        <f>IF(AND(AI$151&gt;='HIPOTESIS '!$E95,AI$151&lt;='HIPOTESIS '!$F95),'HIPOTESIS '!$K95*'HIPOTESIS '!$D95*(1+'HIPOTESIS '!$N$90)*(1+'HIPOTESIS '!$N$95)/12,0)</f>
        <v>0</v>
      </c>
      <c r="AJ211" s="719">
        <f>IF(AND(AJ$151&gt;='HIPOTESIS '!$E95,AJ$151&lt;='HIPOTESIS '!$F95),'HIPOTESIS '!$K95*'HIPOTESIS '!$D95*(1+'HIPOTESIS '!$N$90)*(1+'HIPOTESIS '!$N$95)/12,0)</f>
        <v>0</v>
      </c>
      <c r="AK211" s="719">
        <f>IF(AND(AK$151&gt;='HIPOTESIS '!$E95,AK$151&lt;='HIPOTESIS '!$F95),'HIPOTESIS '!$K95*'HIPOTESIS '!$D95*(1+'HIPOTESIS '!$N$90)*(1+'HIPOTESIS '!$N$95)/12,0)</f>
        <v>0</v>
      </c>
      <c r="AL211" s="719">
        <f>IF(AND(AL$151&gt;='HIPOTESIS '!$E95,AL$151&lt;='HIPOTESIS '!$F95),'HIPOTESIS '!$K95*'HIPOTESIS '!$D95*(1+'HIPOTESIS '!$N$90)*(1+'HIPOTESIS '!$N$95)/12,0)</f>
        <v>0</v>
      </c>
      <c r="AM211" s="719">
        <f>IF(AND(AM$151&gt;='HIPOTESIS '!$E95,AM$151&lt;='HIPOTESIS '!$F95),'HIPOTESIS '!$K95*'HIPOTESIS '!$D95*(1+'HIPOTESIS '!$N$90)*(1+'HIPOTESIS '!$N$95)/12,0)</f>
        <v>0</v>
      </c>
      <c r="AN211" s="719">
        <f>IF(AND(AN$151&gt;='HIPOTESIS '!$E95,AN$151&lt;='HIPOTESIS '!$F95),'HIPOTESIS '!$K95*'HIPOTESIS '!$D95*(1+'HIPOTESIS '!$N$90)*(1+'HIPOTESIS '!$N$95)*(1+'HIPOTESIS '!$N$100)/12,0)</f>
        <v>0</v>
      </c>
      <c r="AO211" s="719">
        <f>IF(AND(AO$151&gt;='HIPOTESIS '!$E95,AO$151&lt;='HIPOTESIS '!$F95),'HIPOTESIS '!$K95*'HIPOTESIS '!$D95*(1+'HIPOTESIS '!$N$90)*(1+'HIPOTESIS '!$N$95)*(1+'HIPOTESIS '!$N$100)/12,0)</f>
        <v>0</v>
      </c>
      <c r="AP211" s="719">
        <f>IF(AND(AP$151&gt;='HIPOTESIS '!$E95,AP$151&lt;='HIPOTESIS '!$F95),'HIPOTESIS '!$K95*'HIPOTESIS '!$D95*(1+'HIPOTESIS '!$N$90)*(1+'HIPOTESIS '!$N$95)*(1+'HIPOTESIS '!$N$100)/12,0)</f>
        <v>0</v>
      </c>
      <c r="AQ211" s="719">
        <f>IF(AND(AQ$151&gt;='HIPOTESIS '!$E95,AQ$151&lt;='HIPOTESIS '!$F95),'HIPOTESIS '!$K95*'HIPOTESIS '!$D95*(1+'HIPOTESIS '!$N$90)*(1+'HIPOTESIS '!$N$95)*(1+'HIPOTESIS '!$N$100)/12,0)</f>
        <v>0</v>
      </c>
      <c r="AR211" s="719">
        <f>IF(AND(AR$151&gt;='HIPOTESIS '!$E95,AR$151&lt;='HIPOTESIS '!$F95),'HIPOTESIS '!$K95*'HIPOTESIS '!$D95*(1+'HIPOTESIS '!$N$90)*(1+'HIPOTESIS '!$N$95)*(1+'HIPOTESIS '!$N$100)/12,0)</f>
        <v>0</v>
      </c>
      <c r="AS211" s="719">
        <f>IF(AND(AS$151&gt;='HIPOTESIS '!$E95,AS$151&lt;='HIPOTESIS '!$F95),'HIPOTESIS '!$K95*'HIPOTESIS '!$D95*(1+'HIPOTESIS '!$N$90)*(1+'HIPOTESIS '!$N$95)*(1+'HIPOTESIS '!$N$100)/12,0)</f>
        <v>0</v>
      </c>
      <c r="AT211" s="719">
        <f>IF(AND(AT$151&gt;='HIPOTESIS '!$E95,AT$151&lt;='HIPOTESIS '!$F95),'HIPOTESIS '!$K95*'HIPOTESIS '!$D95*(1+'HIPOTESIS '!$N$90)*(1+'HIPOTESIS '!$N$95)*(1+'HIPOTESIS '!$N$100)/12,0)</f>
        <v>0</v>
      </c>
      <c r="AU211" s="719">
        <f>IF(AND(AU$151&gt;='HIPOTESIS '!$E95,AU$151&lt;='HIPOTESIS '!$F95),'HIPOTESIS '!$K95*'HIPOTESIS '!$D95*(1+'HIPOTESIS '!$N$90)*(1+'HIPOTESIS '!$N$95)*(1+'HIPOTESIS '!$N$100)/12,0)</f>
        <v>0</v>
      </c>
      <c r="AV211" s="719">
        <f>IF(AND(AV$151&gt;='HIPOTESIS '!$E95,AV$151&lt;='HIPOTESIS '!$F95),'HIPOTESIS '!$K95*'HIPOTESIS '!$D95*(1+'HIPOTESIS '!$N$90)*(1+'HIPOTESIS '!$N$95)*(1+'HIPOTESIS '!$N$100)/12,0)</f>
        <v>0</v>
      </c>
      <c r="AW211" s="719">
        <f>IF(AND(AW$151&gt;='HIPOTESIS '!$E95,AW$151&lt;='HIPOTESIS '!$F95),'HIPOTESIS '!$K95*'HIPOTESIS '!$D95*(1+'HIPOTESIS '!$N$90)*(1+'HIPOTESIS '!$N$95)*(1+'HIPOTESIS '!$N$100)/12,0)</f>
        <v>0</v>
      </c>
      <c r="AX211" s="719">
        <f>IF(AND(AX$151&gt;='HIPOTESIS '!$E95,AX$151&lt;='HIPOTESIS '!$F95),'HIPOTESIS '!$K95*'HIPOTESIS '!$D95*(1+'HIPOTESIS '!$N$90)*(1+'HIPOTESIS '!$N$95)*(1+'HIPOTESIS '!$N$100)/12,0)</f>
        <v>0</v>
      </c>
      <c r="AY211" s="719">
        <f>IF(AND(AY$151&gt;='HIPOTESIS '!$E95,AY$151&lt;='HIPOTESIS '!$F95),'HIPOTESIS '!$K95*'HIPOTESIS '!$D95*(1+'HIPOTESIS '!$N$90)*(1+'HIPOTESIS '!$N$95)*(1+'HIPOTESIS '!$N$100)/12,0)</f>
        <v>0</v>
      </c>
      <c r="AZ211" s="719">
        <f>IF(AND(AZ$151&gt;='HIPOTESIS '!$E95,AZ$151&lt;='HIPOTESIS '!$F95),'HIPOTESIS '!$K95*'HIPOTESIS '!$D95*(1+'HIPOTESIS '!$N$90)*(1+'HIPOTESIS '!$N$95)*(1+'HIPOTESIS '!$N$100)^2/12,0)</f>
        <v>0</v>
      </c>
      <c r="BA211" s="719">
        <f>IF(AND(BA$151&gt;='HIPOTESIS '!$E95,BA$151&lt;='HIPOTESIS '!$F95),'HIPOTESIS '!$K95*'HIPOTESIS '!$D95*(1+'HIPOTESIS '!$N$90)*(1+'HIPOTESIS '!$N$95)*(1+'HIPOTESIS '!$N$100)^2/12,0)</f>
        <v>0</v>
      </c>
      <c r="BB211" s="719">
        <f>IF(AND(BB$151&gt;='HIPOTESIS '!$E95,BB$151&lt;='HIPOTESIS '!$F95),'HIPOTESIS '!$K95*'HIPOTESIS '!$D95*(1+'HIPOTESIS '!$N$90)*(1+'HIPOTESIS '!$N$95)*(1+'HIPOTESIS '!$N$100)^2/12,0)</f>
        <v>0</v>
      </c>
      <c r="BC211" s="719">
        <f>IF(AND(BC$151&gt;='HIPOTESIS '!$E95,BC$151&lt;='HIPOTESIS '!$F95),'HIPOTESIS '!$K95*'HIPOTESIS '!$D95*(1+'HIPOTESIS '!$N$90)*(1+'HIPOTESIS '!$N$95)*(1+'HIPOTESIS '!$N$100)^2/12,0)</f>
        <v>0</v>
      </c>
      <c r="BD211" s="719">
        <f>IF(AND(BD$151&gt;='HIPOTESIS '!$E95,BD$151&lt;='HIPOTESIS '!$F95),'HIPOTESIS '!$K95*'HIPOTESIS '!$D95*(1+'HIPOTESIS '!$N$90)*(1+'HIPOTESIS '!$N$95)*(1+'HIPOTESIS '!$N$100)^2/12,0)</f>
        <v>0</v>
      </c>
      <c r="BE211" s="719">
        <f>IF(AND(BE$151&gt;='HIPOTESIS '!$E95,BE$151&lt;='HIPOTESIS '!$F95),'HIPOTESIS '!$K95*'HIPOTESIS '!$D95*(1+'HIPOTESIS '!$N$90)*(1+'HIPOTESIS '!$N$95)*(1+'HIPOTESIS '!$N$100)^2/12,0)</f>
        <v>0</v>
      </c>
      <c r="BF211" s="719">
        <f>IF(AND(BF$151&gt;='HIPOTESIS '!$E95,BF$151&lt;='HIPOTESIS '!$F95),'HIPOTESIS '!$K95*'HIPOTESIS '!$D95*(1+'HIPOTESIS '!$N$90)*(1+'HIPOTESIS '!$N$95)*(1+'HIPOTESIS '!$N$100)^2/12,0)</f>
        <v>0</v>
      </c>
      <c r="BG211" s="719">
        <f>IF(AND(BG$151&gt;='HIPOTESIS '!$E95,BG$151&lt;='HIPOTESIS '!$F95),'HIPOTESIS '!$K95*'HIPOTESIS '!$D95*(1+'HIPOTESIS '!$N$90)*(1+'HIPOTESIS '!$N$95)*(1+'HIPOTESIS '!$N$100)^2/12,0)</f>
        <v>0</v>
      </c>
      <c r="BH211" s="719">
        <f>IF(AND(BH$151&gt;='HIPOTESIS '!$E95,BH$151&lt;='HIPOTESIS '!$F95),'HIPOTESIS '!$K95*'HIPOTESIS '!$D95*(1+'HIPOTESIS '!$N$90)*(1+'HIPOTESIS '!$N$95)*(1+'HIPOTESIS '!$N$100)^2/12,0)</f>
        <v>0</v>
      </c>
      <c r="BI211" s="719">
        <f>IF(AND(BI$151&gt;='HIPOTESIS '!$E95,BI$151&lt;='HIPOTESIS '!$F95),'HIPOTESIS '!$K95*'HIPOTESIS '!$D95*(1+'HIPOTESIS '!$N$90)*(1+'HIPOTESIS '!$N$95)*(1+'HIPOTESIS '!$N$100)^2/12,0)</f>
        <v>0</v>
      </c>
      <c r="BJ211" s="719">
        <f>IF(AND(BJ$151&gt;='HIPOTESIS '!$E95,BJ$151&lt;='HIPOTESIS '!$F95),'HIPOTESIS '!$K95*'HIPOTESIS '!$D95*(1+'HIPOTESIS '!$N$90)*(1+'HIPOTESIS '!$N$95)*(1+'HIPOTESIS '!$N$100)^2/12,0)</f>
        <v>0</v>
      </c>
      <c r="BK211" s="719">
        <f>IF(AND(BK$151&gt;='HIPOTESIS '!$E95,BK$151&lt;='HIPOTESIS '!$F95),'HIPOTESIS '!$K95*'HIPOTESIS '!$D95*(1+'HIPOTESIS '!$N$90)*(1+'HIPOTESIS '!$N$95)*(1+'HIPOTESIS '!$N$100)^2/12,0)</f>
        <v>0</v>
      </c>
      <c r="BL211" s="138"/>
      <c r="BM211" s="138"/>
      <c r="BN211" s="138"/>
      <c r="BO211" s="138"/>
      <c r="BP211" s="138"/>
      <c r="BQ211" s="138"/>
      <c r="BR211" s="138"/>
      <c r="BS211" s="138"/>
      <c r="BT211" s="138"/>
      <c r="BU211" s="138"/>
      <c r="BV211" s="138"/>
      <c r="BW211" s="138"/>
      <c r="BX211" s="138"/>
      <c r="BY211" s="138"/>
      <c r="BZ211" s="138"/>
      <c r="CA211" s="138"/>
      <c r="CB211" s="138"/>
      <c r="CC211" s="138"/>
      <c r="CD211" s="138"/>
      <c r="CE211" s="138"/>
      <c r="CF211" s="138"/>
      <c r="CG211" s="138"/>
      <c r="CH211" s="138"/>
      <c r="CI211" s="138"/>
      <c r="CJ211" s="138"/>
      <c r="CK211" s="138"/>
      <c r="CL211" s="138"/>
      <c r="CM211" s="138"/>
      <c r="CN211" s="138"/>
      <c r="CO211" s="138"/>
      <c r="CP211" s="138"/>
      <c r="CQ211" s="138"/>
      <c r="CR211" s="138"/>
      <c r="CS211" s="138"/>
    </row>
    <row r="212" spans="1:97" s="2" customFormat="1" ht="17.100000000000001" customHeight="1" x14ac:dyDescent="0.25">
      <c r="A212" s="138"/>
      <c r="B212" s="536" t="s">
        <v>409</v>
      </c>
      <c r="C212" s="722">
        <f>IF(AND(C$151&gt;='HIPOTESIS '!$E96,C$151&lt;='HIPOTESIS '!$F96),'HIPOTESIS '!$K96*'HIPOTESIS '!$D96/12,0)</f>
        <v>0</v>
      </c>
      <c r="D212" s="497">
        <f>IF(AND(D$151&gt;='HIPOTESIS '!$E96,D$151&lt;='HIPOTESIS '!$F96),'HIPOTESIS '!$K96*'HIPOTESIS '!$D96/12,0)</f>
        <v>0</v>
      </c>
      <c r="E212" s="497">
        <f>IF(AND(E$151&gt;='HIPOTESIS '!$E96,E$151&lt;='HIPOTESIS '!$F96),'HIPOTESIS '!$K96*'HIPOTESIS '!$D96/12,0)</f>
        <v>0</v>
      </c>
      <c r="F212" s="497">
        <f>IF(AND(F$151&gt;='HIPOTESIS '!$E96,F$151&lt;='HIPOTESIS '!$F96),'HIPOTESIS '!$K96*'HIPOTESIS '!$D96/12,0)</f>
        <v>0</v>
      </c>
      <c r="G212" s="497">
        <f>IF(AND(G$151&gt;='HIPOTESIS '!$E96,G$151&lt;='HIPOTESIS '!$F96),'HIPOTESIS '!$K96*'HIPOTESIS '!$D96/12,0)</f>
        <v>0</v>
      </c>
      <c r="H212" s="497">
        <f>IF(AND(H$151&gt;='HIPOTESIS '!$E96,H$151&lt;='HIPOTESIS '!$F96),'HIPOTESIS '!$K96*'HIPOTESIS '!$D96/12,0)</f>
        <v>0</v>
      </c>
      <c r="I212" s="497">
        <f>IF(AND(I$151&gt;='HIPOTESIS '!$E96,I$151&lt;='HIPOTESIS '!$F96),'HIPOTESIS '!$K96*'HIPOTESIS '!$D96/12,0)</f>
        <v>0</v>
      </c>
      <c r="J212" s="497">
        <f>IF(AND(J$151&gt;='HIPOTESIS '!$E96,J$151&lt;='HIPOTESIS '!$F96),'HIPOTESIS '!$K96*'HIPOTESIS '!$D96/12,0)</f>
        <v>0</v>
      </c>
      <c r="K212" s="497">
        <f>IF(AND(K$151&gt;='HIPOTESIS '!$E96,K$151&lt;='HIPOTESIS '!$F96),'HIPOTESIS '!$K96*'HIPOTESIS '!$D96/12,0)</f>
        <v>0</v>
      </c>
      <c r="L212" s="497">
        <f>IF(AND(L$151&gt;='HIPOTESIS '!$E96,L$151&lt;='HIPOTESIS '!$F96),'HIPOTESIS '!$K96*'HIPOTESIS '!$D96/12,0)</f>
        <v>0</v>
      </c>
      <c r="M212" s="497">
        <f>IF(AND(M$151&gt;='HIPOTESIS '!$E96,M$151&lt;='HIPOTESIS '!$F96),'HIPOTESIS '!$K96*'HIPOTESIS '!$D96/12,0)</f>
        <v>0</v>
      </c>
      <c r="N212" s="497">
        <f>IF(AND(N$151&gt;='HIPOTESIS '!$E96,N$151&lt;='HIPOTESIS '!$F96),'HIPOTESIS '!$K96*'HIPOTESIS '!$D96/12,0)</f>
        <v>0</v>
      </c>
      <c r="O212" s="723">
        <f>IF(AND(O$151&gt;='HIPOTESIS '!$E96,O$151&lt;='HIPOTESIS '!$F96),'HIPOTESIS '!$K96*'HIPOTESIS '!$D96/12,0)</f>
        <v>0</v>
      </c>
      <c r="P212" s="497">
        <f>IF(AND(P$151&gt;='HIPOTESIS '!$E96,P$151&lt;='HIPOTESIS '!$F96),'HIPOTESIS '!$K96*'HIPOTESIS '!$D96*(1+'HIPOTESIS '!$N$90)/12,0)</f>
        <v>0</v>
      </c>
      <c r="Q212" s="719">
        <f>IF(AND(Q$151&gt;='HIPOTESIS '!$E96,Q$151&lt;='HIPOTESIS '!$F96),'HIPOTESIS '!$K96*'HIPOTESIS '!$D96*(1+'HIPOTESIS '!$N$90)/12,0)</f>
        <v>0</v>
      </c>
      <c r="R212" s="719">
        <f>IF(AND(R$151&gt;='HIPOTESIS '!$E96,R$151&lt;='HIPOTESIS '!$F96),'HIPOTESIS '!$K96*'HIPOTESIS '!$D96*(1+'HIPOTESIS '!$N$90)/12,0)</f>
        <v>0</v>
      </c>
      <c r="S212" s="719">
        <f>IF(AND(S$151&gt;='HIPOTESIS '!$E96,S$151&lt;='HIPOTESIS '!$F96),'HIPOTESIS '!$K96*'HIPOTESIS '!$D96*(1+'HIPOTESIS '!$N$90)/12,0)</f>
        <v>0</v>
      </c>
      <c r="T212" s="719">
        <f>IF(AND(T$151&gt;='HIPOTESIS '!$E96,T$151&lt;='HIPOTESIS '!$F96),'HIPOTESIS '!$K96*'HIPOTESIS '!$D96*(1+'HIPOTESIS '!$N$90)/12,0)</f>
        <v>0</v>
      </c>
      <c r="U212" s="719">
        <f>IF(AND(U$151&gt;='HIPOTESIS '!$E96,U$151&lt;='HIPOTESIS '!$F96),'HIPOTESIS '!$K96*'HIPOTESIS '!$D96*(1+'HIPOTESIS '!$N$90)/12,0)</f>
        <v>0</v>
      </c>
      <c r="V212" s="719">
        <f>IF(AND(V$151&gt;='HIPOTESIS '!$E96,V$151&lt;='HIPOTESIS '!$F96),'HIPOTESIS '!$K96*'HIPOTESIS '!$D96*(1+'HIPOTESIS '!$N$90)/12,0)</f>
        <v>0</v>
      </c>
      <c r="W212" s="719">
        <f>IF(AND(W$151&gt;='HIPOTESIS '!$E96,W$151&lt;='HIPOTESIS '!$F96),'HIPOTESIS '!$K96*'HIPOTESIS '!$D96*(1+'HIPOTESIS '!$N$90)/12,0)</f>
        <v>0</v>
      </c>
      <c r="X212" s="719">
        <f>IF(AND(X$151&gt;='HIPOTESIS '!$E96,X$151&lt;='HIPOTESIS '!$F96),'HIPOTESIS '!$K96*'HIPOTESIS '!$D96*(1+'HIPOTESIS '!$N$90)/12,0)</f>
        <v>0</v>
      </c>
      <c r="Y212" s="719">
        <f>IF(AND(Y$151&gt;='HIPOTESIS '!$E96,Y$151&lt;='HIPOTESIS '!$F96),'HIPOTESIS '!$K96*'HIPOTESIS '!$D96*(1+'HIPOTESIS '!$N$90)/12,0)</f>
        <v>0</v>
      </c>
      <c r="Z212" s="719">
        <f>IF(AND(Z$151&gt;='HIPOTESIS '!$E96,Z$151&lt;='HIPOTESIS '!$F96),'HIPOTESIS '!$K96*'HIPOTESIS '!$D96*(1+'HIPOTESIS '!$N$90)/12,0)</f>
        <v>0</v>
      </c>
      <c r="AA212" s="719">
        <f>IF(AND(AA$151&gt;='HIPOTESIS '!$E96,AA$151&lt;='HIPOTESIS '!$F96),'HIPOTESIS '!$K96*'HIPOTESIS '!$D96*(1+'HIPOTESIS '!$N$90)/12,0)</f>
        <v>0</v>
      </c>
      <c r="AB212" s="719">
        <f>IF(AND(AB$151&gt;='HIPOTESIS '!$E96,AB$151&lt;='HIPOTESIS '!$F96),'HIPOTESIS '!$K96*'HIPOTESIS '!$D96*(1+'HIPOTESIS '!$N$90)*(1+'HIPOTESIS '!$N$95)/12,0)</f>
        <v>0</v>
      </c>
      <c r="AC212" s="719">
        <f>IF(AND(AC$151&gt;='HIPOTESIS '!$E96,AC$151&lt;='HIPOTESIS '!$F96),'HIPOTESIS '!$K96*'HIPOTESIS '!$D96*(1+'HIPOTESIS '!$N$90)*(1+'HIPOTESIS '!$N$95)/12,0)</f>
        <v>0</v>
      </c>
      <c r="AD212" s="719">
        <f>IF(AND(AD$151&gt;='HIPOTESIS '!$E96,AD$151&lt;='HIPOTESIS '!$F96),'HIPOTESIS '!$K96*'HIPOTESIS '!$D96*(1+'HIPOTESIS '!$N$90)*(1+'HIPOTESIS '!$N$95)/12,0)</f>
        <v>0</v>
      </c>
      <c r="AE212" s="719">
        <f>IF(AND(AE$151&gt;='HIPOTESIS '!$E96,AE$151&lt;='HIPOTESIS '!$F96),'HIPOTESIS '!$K96*'HIPOTESIS '!$D96*(1+'HIPOTESIS '!$N$90)*(1+'HIPOTESIS '!$N$95)/12,0)</f>
        <v>0</v>
      </c>
      <c r="AF212" s="719">
        <f>IF(AND(AF$151&gt;='HIPOTESIS '!$E96,AF$151&lt;='HIPOTESIS '!$F96),'HIPOTESIS '!$K96*'HIPOTESIS '!$D96*(1+'HIPOTESIS '!$N$90)*(1+'HIPOTESIS '!$N$95)/12,0)</f>
        <v>0</v>
      </c>
      <c r="AG212" s="719">
        <f>IF(AND(AG$151&gt;='HIPOTESIS '!$E96,AG$151&lt;='HIPOTESIS '!$F96),'HIPOTESIS '!$K96*'HIPOTESIS '!$D96*(1+'HIPOTESIS '!$N$90)*(1+'HIPOTESIS '!$N$95)/12,0)</f>
        <v>0</v>
      </c>
      <c r="AH212" s="719">
        <f>IF(AND(AH$151&gt;='HIPOTESIS '!$E96,AH$151&lt;='HIPOTESIS '!$F96),'HIPOTESIS '!$K96*'HIPOTESIS '!$D96*(1+'HIPOTESIS '!$N$90)*(1+'HIPOTESIS '!$N$95)/12,0)</f>
        <v>0</v>
      </c>
      <c r="AI212" s="719">
        <f>IF(AND(AI$151&gt;='HIPOTESIS '!$E96,AI$151&lt;='HIPOTESIS '!$F96),'HIPOTESIS '!$K96*'HIPOTESIS '!$D96*(1+'HIPOTESIS '!$N$90)*(1+'HIPOTESIS '!$N$95)/12,0)</f>
        <v>0</v>
      </c>
      <c r="AJ212" s="719">
        <f>IF(AND(AJ$151&gt;='HIPOTESIS '!$E96,AJ$151&lt;='HIPOTESIS '!$F96),'HIPOTESIS '!$K96*'HIPOTESIS '!$D96*(1+'HIPOTESIS '!$N$90)*(1+'HIPOTESIS '!$N$95)/12,0)</f>
        <v>0</v>
      </c>
      <c r="AK212" s="719">
        <f>IF(AND(AK$151&gt;='HIPOTESIS '!$E96,AK$151&lt;='HIPOTESIS '!$F96),'HIPOTESIS '!$K96*'HIPOTESIS '!$D96*(1+'HIPOTESIS '!$N$90)*(1+'HIPOTESIS '!$N$95)/12,0)</f>
        <v>0</v>
      </c>
      <c r="AL212" s="719">
        <f>IF(AND(AL$151&gt;='HIPOTESIS '!$E96,AL$151&lt;='HIPOTESIS '!$F96),'HIPOTESIS '!$K96*'HIPOTESIS '!$D96*(1+'HIPOTESIS '!$N$90)*(1+'HIPOTESIS '!$N$95)/12,0)</f>
        <v>0</v>
      </c>
      <c r="AM212" s="719">
        <f>IF(AND(AM$151&gt;='HIPOTESIS '!$E96,AM$151&lt;='HIPOTESIS '!$F96),'HIPOTESIS '!$K96*'HIPOTESIS '!$D96*(1+'HIPOTESIS '!$N$90)*(1+'HIPOTESIS '!$N$95)/12,0)</f>
        <v>0</v>
      </c>
      <c r="AN212" s="719">
        <f>IF(AND(AN$151&gt;='HIPOTESIS '!$E96,AN$151&lt;='HIPOTESIS '!$F96),'HIPOTESIS '!$K96*'HIPOTESIS '!$D96*(1+'HIPOTESIS '!$N$90)*(1+'HIPOTESIS '!$N$95)*(1+'HIPOTESIS '!$N$100)/12,0)</f>
        <v>0</v>
      </c>
      <c r="AO212" s="719">
        <f>IF(AND(AO$151&gt;='HIPOTESIS '!$E96,AO$151&lt;='HIPOTESIS '!$F96),'HIPOTESIS '!$K96*'HIPOTESIS '!$D96*(1+'HIPOTESIS '!$N$90)*(1+'HIPOTESIS '!$N$95)*(1+'HIPOTESIS '!$N$100)/12,0)</f>
        <v>0</v>
      </c>
      <c r="AP212" s="719">
        <f>IF(AND(AP$151&gt;='HIPOTESIS '!$E96,AP$151&lt;='HIPOTESIS '!$F96),'HIPOTESIS '!$K96*'HIPOTESIS '!$D96*(1+'HIPOTESIS '!$N$90)*(1+'HIPOTESIS '!$N$95)*(1+'HIPOTESIS '!$N$100)/12,0)</f>
        <v>0</v>
      </c>
      <c r="AQ212" s="719">
        <f>IF(AND(AQ$151&gt;='HIPOTESIS '!$E96,AQ$151&lt;='HIPOTESIS '!$F96),'HIPOTESIS '!$K96*'HIPOTESIS '!$D96*(1+'HIPOTESIS '!$N$90)*(1+'HIPOTESIS '!$N$95)*(1+'HIPOTESIS '!$N$100)/12,0)</f>
        <v>0</v>
      </c>
      <c r="AR212" s="719">
        <f>IF(AND(AR$151&gt;='HIPOTESIS '!$E96,AR$151&lt;='HIPOTESIS '!$F96),'HIPOTESIS '!$K96*'HIPOTESIS '!$D96*(1+'HIPOTESIS '!$N$90)*(1+'HIPOTESIS '!$N$95)*(1+'HIPOTESIS '!$N$100)/12,0)</f>
        <v>0</v>
      </c>
      <c r="AS212" s="719">
        <f>IF(AND(AS$151&gt;='HIPOTESIS '!$E96,AS$151&lt;='HIPOTESIS '!$F96),'HIPOTESIS '!$K96*'HIPOTESIS '!$D96*(1+'HIPOTESIS '!$N$90)*(1+'HIPOTESIS '!$N$95)*(1+'HIPOTESIS '!$N$100)/12,0)</f>
        <v>0</v>
      </c>
      <c r="AT212" s="719">
        <f>IF(AND(AT$151&gt;='HIPOTESIS '!$E96,AT$151&lt;='HIPOTESIS '!$F96),'HIPOTESIS '!$K96*'HIPOTESIS '!$D96*(1+'HIPOTESIS '!$N$90)*(1+'HIPOTESIS '!$N$95)*(1+'HIPOTESIS '!$N$100)/12,0)</f>
        <v>0</v>
      </c>
      <c r="AU212" s="719">
        <f>IF(AND(AU$151&gt;='HIPOTESIS '!$E96,AU$151&lt;='HIPOTESIS '!$F96),'HIPOTESIS '!$K96*'HIPOTESIS '!$D96*(1+'HIPOTESIS '!$N$90)*(1+'HIPOTESIS '!$N$95)*(1+'HIPOTESIS '!$N$100)/12,0)</f>
        <v>0</v>
      </c>
      <c r="AV212" s="719">
        <f>IF(AND(AV$151&gt;='HIPOTESIS '!$E96,AV$151&lt;='HIPOTESIS '!$F96),'HIPOTESIS '!$K96*'HIPOTESIS '!$D96*(1+'HIPOTESIS '!$N$90)*(1+'HIPOTESIS '!$N$95)*(1+'HIPOTESIS '!$N$100)/12,0)</f>
        <v>0</v>
      </c>
      <c r="AW212" s="719">
        <f>IF(AND(AW$151&gt;='HIPOTESIS '!$E96,AW$151&lt;='HIPOTESIS '!$F96),'HIPOTESIS '!$K96*'HIPOTESIS '!$D96*(1+'HIPOTESIS '!$N$90)*(1+'HIPOTESIS '!$N$95)*(1+'HIPOTESIS '!$N$100)/12,0)</f>
        <v>0</v>
      </c>
      <c r="AX212" s="719">
        <f>IF(AND(AX$151&gt;='HIPOTESIS '!$E96,AX$151&lt;='HIPOTESIS '!$F96),'HIPOTESIS '!$K96*'HIPOTESIS '!$D96*(1+'HIPOTESIS '!$N$90)*(1+'HIPOTESIS '!$N$95)*(1+'HIPOTESIS '!$N$100)/12,0)</f>
        <v>0</v>
      </c>
      <c r="AY212" s="719">
        <f>IF(AND(AY$151&gt;='HIPOTESIS '!$E96,AY$151&lt;='HIPOTESIS '!$F96),'HIPOTESIS '!$K96*'HIPOTESIS '!$D96*(1+'HIPOTESIS '!$N$90)*(1+'HIPOTESIS '!$N$95)*(1+'HIPOTESIS '!$N$100)/12,0)</f>
        <v>0</v>
      </c>
      <c r="AZ212" s="719">
        <f>IF(AND(AZ$151&gt;='HIPOTESIS '!$E96,AZ$151&lt;='HIPOTESIS '!$F96),'HIPOTESIS '!$K96*'HIPOTESIS '!$D96*(1+'HIPOTESIS '!$N$90)*(1+'HIPOTESIS '!$N$95)*(1+'HIPOTESIS '!$N$100)^2/12,0)</f>
        <v>0</v>
      </c>
      <c r="BA212" s="719">
        <f>IF(AND(BA$151&gt;='HIPOTESIS '!$E96,BA$151&lt;='HIPOTESIS '!$F96),'HIPOTESIS '!$K96*'HIPOTESIS '!$D96*(1+'HIPOTESIS '!$N$90)*(1+'HIPOTESIS '!$N$95)*(1+'HIPOTESIS '!$N$100)^2/12,0)</f>
        <v>0</v>
      </c>
      <c r="BB212" s="719">
        <f>IF(AND(BB$151&gt;='HIPOTESIS '!$E96,BB$151&lt;='HIPOTESIS '!$F96),'HIPOTESIS '!$K96*'HIPOTESIS '!$D96*(1+'HIPOTESIS '!$N$90)*(1+'HIPOTESIS '!$N$95)*(1+'HIPOTESIS '!$N$100)^2/12,0)</f>
        <v>0</v>
      </c>
      <c r="BC212" s="719">
        <f>IF(AND(BC$151&gt;='HIPOTESIS '!$E96,BC$151&lt;='HIPOTESIS '!$F96),'HIPOTESIS '!$K96*'HIPOTESIS '!$D96*(1+'HIPOTESIS '!$N$90)*(1+'HIPOTESIS '!$N$95)*(1+'HIPOTESIS '!$N$100)^2/12,0)</f>
        <v>0</v>
      </c>
      <c r="BD212" s="719">
        <f>IF(AND(BD$151&gt;='HIPOTESIS '!$E96,BD$151&lt;='HIPOTESIS '!$F96),'HIPOTESIS '!$K96*'HIPOTESIS '!$D96*(1+'HIPOTESIS '!$N$90)*(1+'HIPOTESIS '!$N$95)*(1+'HIPOTESIS '!$N$100)^2/12,0)</f>
        <v>0</v>
      </c>
      <c r="BE212" s="719">
        <f>IF(AND(BE$151&gt;='HIPOTESIS '!$E96,BE$151&lt;='HIPOTESIS '!$F96),'HIPOTESIS '!$K96*'HIPOTESIS '!$D96*(1+'HIPOTESIS '!$N$90)*(1+'HIPOTESIS '!$N$95)*(1+'HIPOTESIS '!$N$100)^2/12,0)</f>
        <v>0</v>
      </c>
      <c r="BF212" s="719">
        <f>IF(AND(BF$151&gt;='HIPOTESIS '!$E96,BF$151&lt;='HIPOTESIS '!$F96),'HIPOTESIS '!$K96*'HIPOTESIS '!$D96*(1+'HIPOTESIS '!$N$90)*(1+'HIPOTESIS '!$N$95)*(1+'HIPOTESIS '!$N$100)^2/12,0)</f>
        <v>0</v>
      </c>
      <c r="BG212" s="719">
        <f>IF(AND(BG$151&gt;='HIPOTESIS '!$E96,BG$151&lt;='HIPOTESIS '!$F96),'HIPOTESIS '!$K96*'HIPOTESIS '!$D96*(1+'HIPOTESIS '!$N$90)*(1+'HIPOTESIS '!$N$95)*(1+'HIPOTESIS '!$N$100)^2/12,0)</f>
        <v>0</v>
      </c>
      <c r="BH212" s="719">
        <f>IF(AND(BH$151&gt;='HIPOTESIS '!$E96,BH$151&lt;='HIPOTESIS '!$F96),'HIPOTESIS '!$K96*'HIPOTESIS '!$D96*(1+'HIPOTESIS '!$N$90)*(1+'HIPOTESIS '!$N$95)*(1+'HIPOTESIS '!$N$100)^2/12,0)</f>
        <v>0</v>
      </c>
      <c r="BI212" s="719">
        <f>IF(AND(BI$151&gt;='HIPOTESIS '!$E96,BI$151&lt;='HIPOTESIS '!$F96),'HIPOTESIS '!$K96*'HIPOTESIS '!$D96*(1+'HIPOTESIS '!$N$90)*(1+'HIPOTESIS '!$N$95)*(1+'HIPOTESIS '!$N$100)^2/12,0)</f>
        <v>0</v>
      </c>
      <c r="BJ212" s="719">
        <f>IF(AND(BJ$151&gt;='HIPOTESIS '!$E96,BJ$151&lt;='HIPOTESIS '!$F96),'HIPOTESIS '!$K96*'HIPOTESIS '!$D96*(1+'HIPOTESIS '!$N$90)*(1+'HIPOTESIS '!$N$95)*(1+'HIPOTESIS '!$N$100)^2/12,0)</f>
        <v>0</v>
      </c>
      <c r="BK212" s="719">
        <f>IF(AND(BK$151&gt;='HIPOTESIS '!$E96,BK$151&lt;='HIPOTESIS '!$F96),'HIPOTESIS '!$K96*'HIPOTESIS '!$D96*(1+'HIPOTESIS '!$N$90)*(1+'HIPOTESIS '!$N$95)*(1+'HIPOTESIS '!$N$100)^2/12,0)</f>
        <v>0</v>
      </c>
      <c r="BL212" s="138"/>
      <c r="BM212" s="138"/>
      <c r="BN212" s="138"/>
      <c r="BO212" s="138"/>
      <c r="BP212" s="138"/>
      <c r="BQ212" s="138"/>
      <c r="BR212" s="138"/>
      <c r="BS212" s="138"/>
      <c r="BT212" s="138"/>
      <c r="BU212" s="138"/>
      <c r="BV212" s="138"/>
      <c r="BW212" s="138"/>
      <c r="BX212" s="138"/>
      <c r="BY212" s="138"/>
      <c r="BZ212" s="138"/>
      <c r="CA212" s="138"/>
      <c r="CB212" s="138"/>
      <c r="CC212" s="138"/>
      <c r="CD212" s="138"/>
      <c r="CE212" s="138"/>
      <c r="CF212" s="138"/>
      <c r="CG212" s="138"/>
      <c r="CH212" s="138"/>
      <c r="CI212" s="138"/>
      <c r="CJ212" s="138"/>
      <c r="CK212" s="138"/>
      <c r="CL212" s="138"/>
      <c r="CM212" s="138"/>
      <c r="CN212" s="138"/>
      <c r="CO212" s="138"/>
      <c r="CP212" s="138"/>
      <c r="CQ212" s="138"/>
      <c r="CR212" s="138"/>
      <c r="CS212" s="138"/>
    </row>
    <row r="213" spans="1:97" s="2" customFormat="1" ht="17.100000000000001" customHeight="1" x14ac:dyDescent="0.25">
      <c r="A213" s="138"/>
      <c r="B213" s="536" t="s">
        <v>410</v>
      </c>
      <c r="C213" s="722">
        <f>IF(AND(C$151&gt;='HIPOTESIS '!$E97,C$151&lt;='HIPOTESIS '!$F97),'HIPOTESIS '!$K97*'HIPOTESIS '!$D97/12,0)</f>
        <v>0</v>
      </c>
      <c r="D213" s="497">
        <f>IF(AND(D$151&gt;='HIPOTESIS '!$E97,D$151&lt;='HIPOTESIS '!$F97),'HIPOTESIS '!$K97*'HIPOTESIS '!$D97/12,0)</f>
        <v>0</v>
      </c>
      <c r="E213" s="497">
        <f>IF(AND(E$151&gt;='HIPOTESIS '!$E97,E$151&lt;='HIPOTESIS '!$F97),'HIPOTESIS '!$K97*'HIPOTESIS '!$D97/12,0)</f>
        <v>0</v>
      </c>
      <c r="F213" s="497">
        <f>IF(AND(F$151&gt;='HIPOTESIS '!$E97,F$151&lt;='HIPOTESIS '!$F97),'HIPOTESIS '!$K97*'HIPOTESIS '!$D97/12,0)</f>
        <v>0</v>
      </c>
      <c r="G213" s="497">
        <f>IF(AND(G$151&gt;='HIPOTESIS '!$E97,G$151&lt;='HIPOTESIS '!$F97),'HIPOTESIS '!$K97*'HIPOTESIS '!$D97/12,0)</f>
        <v>0</v>
      </c>
      <c r="H213" s="497">
        <f>IF(AND(H$151&gt;='HIPOTESIS '!$E97,H$151&lt;='HIPOTESIS '!$F97),'HIPOTESIS '!$K97*'HIPOTESIS '!$D97/12,0)</f>
        <v>0</v>
      </c>
      <c r="I213" s="497">
        <f>IF(AND(I$151&gt;='HIPOTESIS '!$E97,I$151&lt;='HIPOTESIS '!$F97),'HIPOTESIS '!$K97*'HIPOTESIS '!$D97/12,0)</f>
        <v>0</v>
      </c>
      <c r="J213" s="497">
        <f>IF(AND(J$151&gt;='HIPOTESIS '!$E97,J$151&lt;='HIPOTESIS '!$F97),'HIPOTESIS '!$K97*'HIPOTESIS '!$D97/12,0)</f>
        <v>0</v>
      </c>
      <c r="K213" s="497">
        <f>IF(AND(K$151&gt;='HIPOTESIS '!$E97,K$151&lt;='HIPOTESIS '!$F97),'HIPOTESIS '!$K97*'HIPOTESIS '!$D97/12,0)</f>
        <v>0</v>
      </c>
      <c r="L213" s="497">
        <f>IF(AND(L$151&gt;='HIPOTESIS '!$E97,L$151&lt;='HIPOTESIS '!$F97),'HIPOTESIS '!$K97*'HIPOTESIS '!$D97/12,0)</f>
        <v>0</v>
      </c>
      <c r="M213" s="497">
        <f>IF(AND(M$151&gt;='HIPOTESIS '!$E97,M$151&lt;='HIPOTESIS '!$F97),'HIPOTESIS '!$K97*'HIPOTESIS '!$D97/12,0)</f>
        <v>0</v>
      </c>
      <c r="N213" s="497">
        <f>IF(AND(N$151&gt;='HIPOTESIS '!$E97,N$151&lt;='HIPOTESIS '!$F97),'HIPOTESIS '!$K97*'HIPOTESIS '!$D97/12,0)</f>
        <v>0</v>
      </c>
      <c r="O213" s="723">
        <f>IF(AND(O$151&gt;='HIPOTESIS '!$E97,O$151&lt;='HIPOTESIS '!$F97),'HIPOTESIS '!$K97*'HIPOTESIS '!$D97/12,0)</f>
        <v>0</v>
      </c>
      <c r="P213" s="497">
        <f>IF(AND(P$151&gt;='HIPOTESIS '!$E97,P$151&lt;='HIPOTESIS '!$F97),'HIPOTESIS '!$K97*'HIPOTESIS '!$D97*(1+'HIPOTESIS '!$N$90)/12,0)</f>
        <v>0</v>
      </c>
      <c r="Q213" s="719">
        <f>IF(AND(Q$151&gt;='HIPOTESIS '!$E97,Q$151&lt;='HIPOTESIS '!$F97),'HIPOTESIS '!$K97*'HIPOTESIS '!$D97*(1+'HIPOTESIS '!$N$90)/12,0)</f>
        <v>0</v>
      </c>
      <c r="R213" s="719">
        <f>IF(AND(R$151&gt;='HIPOTESIS '!$E97,R$151&lt;='HIPOTESIS '!$F97),'HIPOTESIS '!$K97*'HIPOTESIS '!$D97*(1+'HIPOTESIS '!$N$90)/12,0)</f>
        <v>0</v>
      </c>
      <c r="S213" s="719">
        <f>IF(AND(S$151&gt;='HIPOTESIS '!$E97,S$151&lt;='HIPOTESIS '!$F97),'HIPOTESIS '!$K97*'HIPOTESIS '!$D97*(1+'HIPOTESIS '!$N$90)/12,0)</f>
        <v>0</v>
      </c>
      <c r="T213" s="719">
        <f>IF(AND(T$151&gt;='HIPOTESIS '!$E97,T$151&lt;='HIPOTESIS '!$F97),'HIPOTESIS '!$K97*'HIPOTESIS '!$D97*(1+'HIPOTESIS '!$N$90)/12,0)</f>
        <v>0</v>
      </c>
      <c r="U213" s="719">
        <f>IF(AND(U$151&gt;='HIPOTESIS '!$E97,U$151&lt;='HIPOTESIS '!$F97),'HIPOTESIS '!$K97*'HIPOTESIS '!$D97*(1+'HIPOTESIS '!$N$90)/12,0)</f>
        <v>0</v>
      </c>
      <c r="V213" s="719">
        <f>IF(AND(V$151&gt;='HIPOTESIS '!$E97,V$151&lt;='HIPOTESIS '!$F97),'HIPOTESIS '!$K97*'HIPOTESIS '!$D97*(1+'HIPOTESIS '!$N$90)/12,0)</f>
        <v>0</v>
      </c>
      <c r="W213" s="719">
        <f>IF(AND(W$151&gt;='HIPOTESIS '!$E97,W$151&lt;='HIPOTESIS '!$F97),'HIPOTESIS '!$K97*'HIPOTESIS '!$D97*(1+'HIPOTESIS '!$N$90)/12,0)</f>
        <v>0</v>
      </c>
      <c r="X213" s="719">
        <f>IF(AND(X$151&gt;='HIPOTESIS '!$E97,X$151&lt;='HIPOTESIS '!$F97),'HIPOTESIS '!$K97*'HIPOTESIS '!$D97*(1+'HIPOTESIS '!$N$90)/12,0)</f>
        <v>0</v>
      </c>
      <c r="Y213" s="719">
        <f>IF(AND(Y$151&gt;='HIPOTESIS '!$E97,Y$151&lt;='HIPOTESIS '!$F97),'HIPOTESIS '!$K97*'HIPOTESIS '!$D97*(1+'HIPOTESIS '!$N$90)/12,0)</f>
        <v>0</v>
      </c>
      <c r="Z213" s="719">
        <f>IF(AND(Z$151&gt;='HIPOTESIS '!$E97,Z$151&lt;='HIPOTESIS '!$F97),'HIPOTESIS '!$K97*'HIPOTESIS '!$D97*(1+'HIPOTESIS '!$N$90)/12,0)</f>
        <v>0</v>
      </c>
      <c r="AA213" s="719">
        <f>IF(AND(AA$151&gt;='HIPOTESIS '!$E97,AA$151&lt;='HIPOTESIS '!$F97),'HIPOTESIS '!$K97*'HIPOTESIS '!$D97*(1+'HIPOTESIS '!$N$90)/12,0)</f>
        <v>0</v>
      </c>
      <c r="AB213" s="719">
        <f>IF(AND(AB$151&gt;='HIPOTESIS '!$E97,AB$151&lt;='HIPOTESIS '!$F97),'HIPOTESIS '!$K97*'HIPOTESIS '!$D97*(1+'HIPOTESIS '!$N$90)*(1+'HIPOTESIS '!$N$95)/12,0)</f>
        <v>0</v>
      </c>
      <c r="AC213" s="719">
        <f>IF(AND(AC$151&gt;='HIPOTESIS '!$E97,AC$151&lt;='HIPOTESIS '!$F97),'HIPOTESIS '!$K97*'HIPOTESIS '!$D97*(1+'HIPOTESIS '!$N$90)*(1+'HIPOTESIS '!$N$95)/12,0)</f>
        <v>0</v>
      </c>
      <c r="AD213" s="719">
        <f>IF(AND(AD$151&gt;='HIPOTESIS '!$E97,AD$151&lt;='HIPOTESIS '!$F97),'HIPOTESIS '!$K97*'HIPOTESIS '!$D97*(1+'HIPOTESIS '!$N$90)*(1+'HIPOTESIS '!$N$95)/12,0)</f>
        <v>0</v>
      </c>
      <c r="AE213" s="719">
        <f>IF(AND(AE$151&gt;='HIPOTESIS '!$E97,AE$151&lt;='HIPOTESIS '!$F97),'HIPOTESIS '!$K97*'HIPOTESIS '!$D97*(1+'HIPOTESIS '!$N$90)*(1+'HIPOTESIS '!$N$95)/12,0)</f>
        <v>0</v>
      </c>
      <c r="AF213" s="719">
        <f>IF(AND(AF$151&gt;='HIPOTESIS '!$E97,AF$151&lt;='HIPOTESIS '!$F97),'HIPOTESIS '!$K97*'HIPOTESIS '!$D97*(1+'HIPOTESIS '!$N$90)*(1+'HIPOTESIS '!$N$95)/12,0)</f>
        <v>0</v>
      </c>
      <c r="AG213" s="719">
        <f>IF(AND(AG$151&gt;='HIPOTESIS '!$E97,AG$151&lt;='HIPOTESIS '!$F97),'HIPOTESIS '!$K97*'HIPOTESIS '!$D97*(1+'HIPOTESIS '!$N$90)*(1+'HIPOTESIS '!$N$95)/12,0)</f>
        <v>0</v>
      </c>
      <c r="AH213" s="719">
        <f>IF(AND(AH$151&gt;='HIPOTESIS '!$E97,AH$151&lt;='HIPOTESIS '!$F97),'HIPOTESIS '!$K97*'HIPOTESIS '!$D97*(1+'HIPOTESIS '!$N$90)*(1+'HIPOTESIS '!$N$95)/12,0)</f>
        <v>0</v>
      </c>
      <c r="AI213" s="719">
        <f>IF(AND(AI$151&gt;='HIPOTESIS '!$E97,AI$151&lt;='HIPOTESIS '!$F97),'HIPOTESIS '!$K97*'HIPOTESIS '!$D97*(1+'HIPOTESIS '!$N$90)*(1+'HIPOTESIS '!$N$95)/12,0)</f>
        <v>0</v>
      </c>
      <c r="AJ213" s="719">
        <f>IF(AND(AJ$151&gt;='HIPOTESIS '!$E97,AJ$151&lt;='HIPOTESIS '!$F97),'HIPOTESIS '!$K97*'HIPOTESIS '!$D97*(1+'HIPOTESIS '!$N$90)*(1+'HIPOTESIS '!$N$95)/12,0)</f>
        <v>0</v>
      </c>
      <c r="AK213" s="719">
        <f>IF(AND(AK$151&gt;='HIPOTESIS '!$E97,AK$151&lt;='HIPOTESIS '!$F97),'HIPOTESIS '!$K97*'HIPOTESIS '!$D97*(1+'HIPOTESIS '!$N$90)*(1+'HIPOTESIS '!$N$95)/12,0)</f>
        <v>0</v>
      </c>
      <c r="AL213" s="719">
        <f>IF(AND(AL$151&gt;='HIPOTESIS '!$E97,AL$151&lt;='HIPOTESIS '!$F97),'HIPOTESIS '!$K97*'HIPOTESIS '!$D97*(1+'HIPOTESIS '!$N$90)*(1+'HIPOTESIS '!$N$95)/12,0)</f>
        <v>0</v>
      </c>
      <c r="AM213" s="719">
        <f>IF(AND(AM$151&gt;='HIPOTESIS '!$E97,AM$151&lt;='HIPOTESIS '!$F97),'HIPOTESIS '!$K97*'HIPOTESIS '!$D97*(1+'HIPOTESIS '!$N$90)*(1+'HIPOTESIS '!$N$95)/12,0)</f>
        <v>0</v>
      </c>
      <c r="AN213" s="719">
        <f>IF(AND(AN$151&gt;='HIPOTESIS '!$E97,AN$151&lt;='HIPOTESIS '!$F97),'HIPOTESIS '!$K97*'HIPOTESIS '!$D97*(1+'HIPOTESIS '!$N$90)*(1+'HIPOTESIS '!$N$95)*(1+'HIPOTESIS '!$N$100)/12,0)</f>
        <v>0</v>
      </c>
      <c r="AO213" s="719">
        <f>IF(AND(AO$151&gt;='HIPOTESIS '!$E97,AO$151&lt;='HIPOTESIS '!$F97),'HIPOTESIS '!$K97*'HIPOTESIS '!$D97*(1+'HIPOTESIS '!$N$90)*(1+'HIPOTESIS '!$N$95)*(1+'HIPOTESIS '!$N$100)/12,0)</f>
        <v>0</v>
      </c>
      <c r="AP213" s="719">
        <f>IF(AND(AP$151&gt;='HIPOTESIS '!$E97,AP$151&lt;='HIPOTESIS '!$F97),'HIPOTESIS '!$K97*'HIPOTESIS '!$D97*(1+'HIPOTESIS '!$N$90)*(1+'HIPOTESIS '!$N$95)*(1+'HIPOTESIS '!$N$100)/12,0)</f>
        <v>0</v>
      </c>
      <c r="AQ213" s="719">
        <f>IF(AND(AQ$151&gt;='HIPOTESIS '!$E97,AQ$151&lt;='HIPOTESIS '!$F97),'HIPOTESIS '!$K97*'HIPOTESIS '!$D97*(1+'HIPOTESIS '!$N$90)*(1+'HIPOTESIS '!$N$95)*(1+'HIPOTESIS '!$N$100)/12,0)</f>
        <v>0</v>
      </c>
      <c r="AR213" s="719">
        <f>IF(AND(AR$151&gt;='HIPOTESIS '!$E97,AR$151&lt;='HIPOTESIS '!$F97),'HIPOTESIS '!$K97*'HIPOTESIS '!$D97*(1+'HIPOTESIS '!$N$90)*(1+'HIPOTESIS '!$N$95)*(1+'HIPOTESIS '!$N$100)/12,0)</f>
        <v>0</v>
      </c>
      <c r="AS213" s="719">
        <f>IF(AND(AS$151&gt;='HIPOTESIS '!$E97,AS$151&lt;='HIPOTESIS '!$F97),'HIPOTESIS '!$K97*'HIPOTESIS '!$D97*(1+'HIPOTESIS '!$N$90)*(1+'HIPOTESIS '!$N$95)*(1+'HIPOTESIS '!$N$100)/12,0)</f>
        <v>0</v>
      </c>
      <c r="AT213" s="719">
        <f>IF(AND(AT$151&gt;='HIPOTESIS '!$E97,AT$151&lt;='HIPOTESIS '!$F97),'HIPOTESIS '!$K97*'HIPOTESIS '!$D97*(1+'HIPOTESIS '!$N$90)*(1+'HIPOTESIS '!$N$95)*(1+'HIPOTESIS '!$N$100)/12,0)</f>
        <v>0</v>
      </c>
      <c r="AU213" s="719">
        <f>IF(AND(AU$151&gt;='HIPOTESIS '!$E97,AU$151&lt;='HIPOTESIS '!$F97),'HIPOTESIS '!$K97*'HIPOTESIS '!$D97*(1+'HIPOTESIS '!$N$90)*(1+'HIPOTESIS '!$N$95)*(1+'HIPOTESIS '!$N$100)/12,0)</f>
        <v>0</v>
      </c>
      <c r="AV213" s="719">
        <f>IF(AND(AV$151&gt;='HIPOTESIS '!$E97,AV$151&lt;='HIPOTESIS '!$F97),'HIPOTESIS '!$K97*'HIPOTESIS '!$D97*(1+'HIPOTESIS '!$N$90)*(1+'HIPOTESIS '!$N$95)*(1+'HIPOTESIS '!$N$100)/12,0)</f>
        <v>0</v>
      </c>
      <c r="AW213" s="719">
        <f>IF(AND(AW$151&gt;='HIPOTESIS '!$E97,AW$151&lt;='HIPOTESIS '!$F97),'HIPOTESIS '!$K97*'HIPOTESIS '!$D97*(1+'HIPOTESIS '!$N$90)*(1+'HIPOTESIS '!$N$95)*(1+'HIPOTESIS '!$N$100)/12,0)</f>
        <v>0</v>
      </c>
      <c r="AX213" s="719">
        <f>IF(AND(AX$151&gt;='HIPOTESIS '!$E97,AX$151&lt;='HIPOTESIS '!$F97),'HIPOTESIS '!$K97*'HIPOTESIS '!$D97*(1+'HIPOTESIS '!$N$90)*(1+'HIPOTESIS '!$N$95)*(1+'HIPOTESIS '!$N$100)/12,0)</f>
        <v>0</v>
      </c>
      <c r="AY213" s="719">
        <f>IF(AND(AY$151&gt;='HIPOTESIS '!$E97,AY$151&lt;='HIPOTESIS '!$F97),'HIPOTESIS '!$K97*'HIPOTESIS '!$D97*(1+'HIPOTESIS '!$N$90)*(1+'HIPOTESIS '!$N$95)*(1+'HIPOTESIS '!$N$100)/12,0)</f>
        <v>0</v>
      </c>
      <c r="AZ213" s="719">
        <f>IF(AND(AZ$151&gt;='HIPOTESIS '!$E97,AZ$151&lt;='HIPOTESIS '!$F97),'HIPOTESIS '!$K97*'HIPOTESIS '!$D97*(1+'HIPOTESIS '!$N$90)*(1+'HIPOTESIS '!$N$95)*(1+'HIPOTESIS '!$N$100)^2/12,0)</f>
        <v>0</v>
      </c>
      <c r="BA213" s="719">
        <f>IF(AND(BA$151&gt;='HIPOTESIS '!$E97,BA$151&lt;='HIPOTESIS '!$F97),'HIPOTESIS '!$K97*'HIPOTESIS '!$D97*(1+'HIPOTESIS '!$N$90)*(1+'HIPOTESIS '!$N$95)*(1+'HIPOTESIS '!$N$100)^2/12,0)</f>
        <v>0</v>
      </c>
      <c r="BB213" s="719">
        <f>IF(AND(BB$151&gt;='HIPOTESIS '!$E97,BB$151&lt;='HIPOTESIS '!$F97),'HIPOTESIS '!$K97*'HIPOTESIS '!$D97*(1+'HIPOTESIS '!$N$90)*(1+'HIPOTESIS '!$N$95)*(1+'HIPOTESIS '!$N$100)^2/12,0)</f>
        <v>0</v>
      </c>
      <c r="BC213" s="719">
        <f>IF(AND(BC$151&gt;='HIPOTESIS '!$E97,BC$151&lt;='HIPOTESIS '!$F97),'HIPOTESIS '!$K97*'HIPOTESIS '!$D97*(1+'HIPOTESIS '!$N$90)*(1+'HIPOTESIS '!$N$95)*(1+'HIPOTESIS '!$N$100)^2/12,0)</f>
        <v>0</v>
      </c>
      <c r="BD213" s="719">
        <f>IF(AND(BD$151&gt;='HIPOTESIS '!$E97,BD$151&lt;='HIPOTESIS '!$F97),'HIPOTESIS '!$K97*'HIPOTESIS '!$D97*(1+'HIPOTESIS '!$N$90)*(1+'HIPOTESIS '!$N$95)*(1+'HIPOTESIS '!$N$100)^2/12,0)</f>
        <v>0</v>
      </c>
      <c r="BE213" s="719">
        <f>IF(AND(BE$151&gt;='HIPOTESIS '!$E97,BE$151&lt;='HIPOTESIS '!$F97),'HIPOTESIS '!$K97*'HIPOTESIS '!$D97*(1+'HIPOTESIS '!$N$90)*(1+'HIPOTESIS '!$N$95)*(1+'HIPOTESIS '!$N$100)^2/12,0)</f>
        <v>0</v>
      </c>
      <c r="BF213" s="719">
        <f>IF(AND(BF$151&gt;='HIPOTESIS '!$E97,BF$151&lt;='HIPOTESIS '!$F97),'HIPOTESIS '!$K97*'HIPOTESIS '!$D97*(1+'HIPOTESIS '!$N$90)*(1+'HIPOTESIS '!$N$95)*(1+'HIPOTESIS '!$N$100)^2/12,0)</f>
        <v>0</v>
      </c>
      <c r="BG213" s="719">
        <f>IF(AND(BG$151&gt;='HIPOTESIS '!$E97,BG$151&lt;='HIPOTESIS '!$F97),'HIPOTESIS '!$K97*'HIPOTESIS '!$D97*(1+'HIPOTESIS '!$N$90)*(1+'HIPOTESIS '!$N$95)*(1+'HIPOTESIS '!$N$100)^2/12,0)</f>
        <v>0</v>
      </c>
      <c r="BH213" s="719">
        <f>IF(AND(BH$151&gt;='HIPOTESIS '!$E97,BH$151&lt;='HIPOTESIS '!$F97),'HIPOTESIS '!$K97*'HIPOTESIS '!$D97*(1+'HIPOTESIS '!$N$90)*(1+'HIPOTESIS '!$N$95)*(1+'HIPOTESIS '!$N$100)^2/12,0)</f>
        <v>0</v>
      </c>
      <c r="BI213" s="719">
        <f>IF(AND(BI$151&gt;='HIPOTESIS '!$E97,BI$151&lt;='HIPOTESIS '!$F97),'HIPOTESIS '!$K97*'HIPOTESIS '!$D97*(1+'HIPOTESIS '!$N$90)*(1+'HIPOTESIS '!$N$95)*(1+'HIPOTESIS '!$N$100)^2/12,0)</f>
        <v>0</v>
      </c>
      <c r="BJ213" s="719">
        <f>IF(AND(BJ$151&gt;='HIPOTESIS '!$E97,BJ$151&lt;='HIPOTESIS '!$F97),'HIPOTESIS '!$K97*'HIPOTESIS '!$D97*(1+'HIPOTESIS '!$N$90)*(1+'HIPOTESIS '!$N$95)*(1+'HIPOTESIS '!$N$100)^2/12,0)</f>
        <v>0</v>
      </c>
      <c r="BK213" s="719">
        <f>IF(AND(BK$151&gt;='HIPOTESIS '!$E97,BK$151&lt;='HIPOTESIS '!$F97),'HIPOTESIS '!$K97*'HIPOTESIS '!$D97*(1+'HIPOTESIS '!$N$90)*(1+'HIPOTESIS '!$N$95)*(1+'HIPOTESIS '!$N$100)^2/12,0)</f>
        <v>0</v>
      </c>
      <c r="BL213" s="138"/>
      <c r="BM213" s="138"/>
      <c r="BN213" s="138"/>
      <c r="BO213" s="138"/>
      <c r="BP213" s="138"/>
      <c r="BQ213" s="138"/>
      <c r="BR213" s="138"/>
      <c r="BS213" s="138"/>
      <c r="BT213" s="138"/>
      <c r="BU213" s="138"/>
      <c r="BV213" s="138"/>
      <c r="BW213" s="138"/>
      <c r="BX213" s="138"/>
      <c r="BY213" s="138"/>
      <c r="BZ213" s="138"/>
      <c r="CA213" s="138"/>
      <c r="CB213" s="138"/>
      <c r="CC213" s="138"/>
      <c r="CD213" s="138"/>
      <c r="CE213" s="138"/>
      <c r="CF213" s="138"/>
      <c r="CG213" s="138"/>
      <c r="CH213" s="138"/>
      <c r="CI213" s="138"/>
      <c r="CJ213" s="138"/>
      <c r="CK213" s="138"/>
      <c r="CL213" s="138"/>
      <c r="CM213" s="138"/>
      <c r="CN213" s="138"/>
      <c r="CO213" s="138"/>
      <c r="CP213" s="138"/>
      <c r="CQ213" s="138"/>
      <c r="CR213" s="138"/>
      <c r="CS213" s="138"/>
    </row>
    <row r="214" spans="1:97" s="2" customFormat="1" ht="17.100000000000001" customHeight="1" x14ac:dyDescent="0.25">
      <c r="A214" s="138"/>
      <c r="B214" s="536" t="s">
        <v>411</v>
      </c>
      <c r="C214" s="722">
        <f>IF(AND(C$151&gt;='HIPOTESIS '!$E98,C$151&lt;='HIPOTESIS '!$F98),'HIPOTESIS '!$K98*'HIPOTESIS '!$D98/12,0)</f>
        <v>0</v>
      </c>
      <c r="D214" s="497">
        <f>IF(AND(D$151&gt;='HIPOTESIS '!$E98,D$151&lt;='HIPOTESIS '!$F98),'HIPOTESIS '!$K98*'HIPOTESIS '!$D98/12,0)</f>
        <v>0</v>
      </c>
      <c r="E214" s="497">
        <f>IF(AND(E$151&gt;='HIPOTESIS '!$E98,E$151&lt;='HIPOTESIS '!$F98),'HIPOTESIS '!$K98*'HIPOTESIS '!$D98/12,0)</f>
        <v>0</v>
      </c>
      <c r="F214" s="497">
        <f>IF(AND(F$151&gt;='HIPOTESIS '!$E98,F$151&lt;='HIPOTESIS '!$F98),'HIPOTESIS '!$K98*'HIPOTESIS '!$D98/12,0)</f>
        <v>0</v>
      </c>
      <c r="G214" s="497">
        <f>IF(AND(G$151&gt;='HIPOTESIS '!$E98,G$151&lt;='HIPOTESIS '!$F98),'HIPOTESIS '!$K98*'HIPOTESIS '!$D98/12,0)</f>
        <v>0</v>
      </c>
      <c r="H214" s="497">
        <f>IF(AND(H$151&gt;='HIPOTESIS '!$E98,H$151&lt;='HIPOTESIS '!$F98),'HIPOTESIS '!$K98*'HIPOTESIS '!$D98/12,0)</f>
        <v>0</v>
      </c>
      <c r="I214" s="497">
        <f>IF(AND(I$151&gt;='HIPOTESIS '!$E98,I$151&lt;='HIPOTESIS '!$F98),'HIPOTESIS '!$K98*'HIPOTESIS '!$D98/12,0)</f>
        <v>0</v>
      </c>
      <c r="J214" s="497">
        <f>IF(AND(J$151&gt;='HIPOTESIS '!$E98,J$151&lt;='HIPOTESIS '!$F98),'HIPOTESIS '!$K98*'HIPOTESIS '!$D98/12,0)</f>
        <v>0</v>
      </c>
      <c r="K214" s="497">
        <f>IF(AND(K$151&gt;='HIPOTESIS '!$E98,K$151&lt;='HIPOTESIS '!$F98),'HIPOTESIS '!$K98*'HIPOTESIS '!$D98/12,0)</f>
        <v>0</v>
      </c>
      <c r="L214" s="497">
        <f>IF(AND(L$151&gt;='HIPOTESIS '!$E98,L$151&lt;='HIPOTESIS '!$F98),'HIPOTESIS '!$K98*'HIPOTESIS '!$D98/12,0)</f>
        <v>0</v>
      </c>
      <c r="M214" s="497">
        <f>IF(AND(M$151&gt;='HIPOTESIS '!$E98,M$151&lt;='HIPOTESIS '!$F98),'HIPOTESIS '!$K98*'HIPOTESIS '!$D98/12,0)</f>
        <v>0</v>
      </c>
      <c r="N214" s="497">
        <f>IF(AND(N$151&gt;='HIPOTESIS '!$E98,N$151&lt;='HIPOTESIS '!$F98),'HIPOTESIS '!$K98*'HIPOTESIS '!$D98/12,0)</f>
        <v>0</v>
      </c>
      <c r="O214" s="723">
        <f>IF(AND(O$151&gt;='HIPOTESIS '!$E98,O$151&lt;='HIPOTESIS '!$F98),'HIPOTESIS '!$K98*'HIPOTESIS '!$D98/12,0)</f>
        <v>0</v>
      </c>
      <c r="P214" s="497">
        <f>IF(AND(P$151&gt;='HIPOTESIS '!$E98,P$151&lt;='HIPOTESIS '!$F98),'HIPOTESIS '!$K98*'HIPOTESIS '!$D98*(1+'HIPOTESIS '!$N$90)/12,0)</f>
        <v>0</v>
      </c>
      <c r="Q214" s="719">
        <f>IF(AND(Q$151&gt;='HIPOTESIS '!$E98,Q$151&lt;='HIPOTESIS '!$F98),'HIPOTESIS '!$K98*'HIPOTESIS '!$D98*(1+'HIPOTESIS '!$N$90)/12,0)</f>
        <v>0</v>
      </c>
      <c r="R214" s="719">
        <f>IF(AND(R$151&gt;='HIPOTESIS '!$E98,R$151&lt;='HIPOTESIS '!$F98),'HIPOTESIS '!$K98*'HIPOTESIS '!$D98*(1+'HIPOTESIS '!$N$90)/12,0)</f>
        <v>0</v>
      </c>
      <c r="S214" s="719">
        <f>IF(AND(S$151&gt;='HIPOTESIS '!$E98,S$151&lt;='HIPOTESIS '!$F98),'HIPOTESIS '!$K98*'HIPOTESIS '!$D98*(1+'HIPOTESIS '!$N$90)/12,0)</f>
        <v>0</v>
      </c>
      <c r="T214" s="719">
        <f>IF(AND(T$151&gt;='HIPOTESIS '!$E98,T$151&lt;='HIPOTESIS '!$F98),'HIPOTESIS '!$K98*'HIPOTESIS '!$D98*(1+'HIPOTESIS '!$N$90)/12,0)</f>
        <v>0</v>
      </c>
      <c r="U214" s="719">
        <f>IF(AND(U$151&gt;='HIPOTESIS '!$E98,U$151&lt;='HIPOTESIS '!$F98),'HIPOTESIS '!$K98*'HIPOTESIS '!$D98*(1+'HIPOTESIS '!$N$90)/12,0)</f>
        <v>0</v>
      </c>
      <c r="V214" s="719">
        <f>IF(AND(V$151&gt;='HIPOTESIS '!$E98,V$151&lt;='HIPOTESIS '!$F98),'HIPOTESIS '!$K98*'HIPOTESIS '!$D98*(1+'HIPOTESIS '!$N$90)/12,0)</f>
        <v>0</v>
      </c>
      <c r="W214" s="719">
        <f>IF(AND(W$151&gt;='HIPOTESIS '!$E98,W$151&lt;='HIPOTESIS '!$F98),'HIPOTESIS '!$K98*'HIPOTESIS '!$D98*(1+'HIPOTESIS '!$N$90)/12,0)</f>
        <v>0</v>
      </c>
      <c r="X214" s="719">
        <f>IF(AND(X$151&gt;='HIPOTESIS '!$E98,X$151&lt;='HIPOTESIS '!$F98),'HIPOTESIS '!$K98*'HIPOTESIS '!$D98*(1+'HIPOTESIS '!$N$90)/12,0)</f>
        <v>0</v>
      </c>
      <c r="Y214" s="719">
        <f>IF(AND(Y$151&gt;='HIPOTESIS '!$E98,Y$151&lt;='HIPOTESIS '!$F98),'HIPOTESIS '!$K98*'HIPOTESIS '!$D98*(1+'HIPOTESIS '!$N$90)/12,0)</f>
        <v>0</v>
      </c>
      <c r="Z214" s="719">
        <f>IF(AND(Z$151&gt;='HIPOTESIS '!$E98,Z$151&lt;='HIPOTESIS '!$F98),'HIPOTESIS '!$K98*'HIPOTESIS '!$D98*(1+'HIPOTESIS '!$N$90)/12,0)</f>
        <v>0</v>
      </c>
      <c r="AA214" s="719">
        <f>IF(AND(AA$151&gt;='HIPOTESIS '!$E98,AA$151&lt;='HIPOTESIS '!$F98),'HIPOTESIS '!$K98*'HIPOTESIS '!$D98*(1+'HIPOTESIS '!$N$90)/12,0)</f>
        <v>0</v>
      </c>
      <c r="AB214" s="719">
        <f>IF(AND(AB$151&gt;='HIPOTESIS '!$E98,AB$151&lt;='HIPOTESIS '!$F98),'HIPOTESIS '!$K98*'HIPOTESIS '!$D98*(1+'HIPOTESIS '!$N$90)*(1+'HIPOTESIS '!$N$95)/12,0)</f>
        <v>0</v>
      </c>
      <c r="AC214" s="719">
        <f>IF(AND(AC$151&gt;='HIPOTESIS '!$E98,AC$151&lt;='HIPOTESIS '!$F98),'HIPOTESIS '!$K98*'HIPOTESIS '!$D98*(1+'HIPOTESIS '!$N$90)*(1+'HIPOTESIS '!$N$95)/12,0)</f>
        <v>0</v>
      </c>
      <c r="AD214" s="719">
        <f>IF(AND(AD$151&gt;='HIPOTESIS '!$E98,AD$151&lt;='HIPOTESIS '!$F98),'HIPOTESIS '!$K98*'HIPOTESIS '!$D98*(1+'HIPOTESIS '!$N$90)*(1+'HIPOTESIS '!$N$95)/12,0)</f>
        <v>0</v>
      </c>
      <c r="AE214" s="719">
        <f>IF(AND(AE$151&gt;='HIPOTESIS '!$E98,AE$151&lt;='HIPOTESIS '!$F98),'HIPOTESIS '!$K98*'HIPOTESIS '!$D98*(1+'HIPOTESIS '!$N$90)*(1+'HIPOTESIS '!$N$95)/12,0)</f>
        <v>0</v>
      </c>
      <c r="AF214" s="719">
        <f>IF(AND(AF$151&gt;='HIPOTESIS '!$E98,AF$151&lt;='HIPOTESIS '!$F98),'HIPOTESIS '!$K98*'HIPOTESIS '!$D98*(1+'HIPOTESIS '!$N$90)*(1+'HIPOTESIS '!$N$95)/12,0)</f>
        <v>0</v>
      </c>
      <c r="AG214" s="719">
        <f>IF(AND(AG$151&gt;='HIPOTESIS '!$E98,AG$151&lt;='HIPOTESIS '!$F98),'HIPOTESIS '!$K98*'HIPOTESIS '!$D98*(1+'HIPOTESIS '!$N$90)*(1+'HIPOTESIS '!$N$95)/12,0)</f>
        <v>0</v>
      </c>
      <c r="AH214" s="719">
        <f>IF(AND(AH$151&gt;='HIPOTESIS '!$E98,AH$151&lt;='HIPOTESIS '!$F98),'HIPOTESIS '!$K98*'HIPOTESIS '!$D98*(1+'HIPOTESIS '!$N$90)*(1+'HIPOTESIS '!$N$95)/12,0)</f>
        <v>0</v>
      </c>
      <c r="AI214" s="719">
        <f>IF(AND(AI$151&gt;='HIPOTESIS '!$E98,AI$151&lt;='HIPOTESIS '!$F98),'HIPOTESIS '!$K98*'HIPOTESIS '!$D98*(1+'HIPOTESIS '!$N$90)*(1+'HIPOTESIS '!$N$95)/12,0)</f>
        <v>0</v>
      </c>
      <c r="AJ214" s="719">
        <f>IF(AND(AJ$151&gt;='HIPOTESIS '!$E98,AJ$151&lt;='HIPOTESIS '!$F98),'HIPOTESIS '!$K98*'HIPOTESIS '!$D98*(1+'HIPOTESIS '!$N$90)*(1+'HIPOTESIS '!$N$95)/12,0)</f>
        <v>0</v>
      </c>
      <c r="AK214" s="719">
        <f>IF(AND(AK$151&gt;='HIPOTESIS '!$E98,AK$151&lt;='HIPOTESIS '!$F98),'HIPOTESIS '!$K98*'HIPOTESIS '!$D98*(1+'HIPOTESIS '!$N$90)*(1+'HIPOTESIS '!$N$95)/12,0)</f>
        <v>0</v>
      </c>
      <c r="AL214" s="719">
        <f>IF(AND(AL$151&gt;='HIPOTESIS '!$E98,AL$151&lt;='HIPOTESIS '!$F98),'HIPOTESIS '!$K98*'HIPOTESIS '!$D98*(1+'HIPOTESIS '!$N$90)*(1+'HIPOTESIS '!$N$95)/12,0)</f>
        <v>0</v>
      </c>
      <c r="AM214" s="719">
        <f>IF(AND(AM$151&gt;='HIPOTESIS '!$E98,AM$151&lt;='HIPOTESIS '!$F98),'HIPOTESIS '!$K98*'HIPOTESIS '!$D98*(1+'HIPOTESIS '!$N$90)*(1+'HIPOTESIS '!$N$95)/12,0)</f>
        <v>0</v>
      </c>
      <c r="AN214" s="719">
        <f>IF(AND(AN$151&gt;='HIPOTESIS '!$E98,AN$151&lt;='HIPOTESIS '!$F98),'HIPOTESIS '!$K98*'HIPOTESIS '!$D98*(1+'HIPOTESIS '!$N$90)*(1+'HIPOTESIS '!$N$95)*(1+'HIPOTESIS '!$N$100)/12,0)</f>
        <v>0</v>
      </c>
      <c r="AO214" s="719">
        <f>IF(AND(AO$151&gt;='HIPOTESIS '!$E98,AO$151&lt;='HIPOTESIS '!$F98),'HIPOTESIS '!$K98*'HIPOTESIS '!$D98*(1+'HIPOTESIS '!$N$90)*(1+'HIPOTESIS '!$N$95)*(1+'HIPOTESIS '!$N$100)/12,0)</f>
        <v>0</v>
      </c>
      <c r="AP214" s="719">
        <f>IF(AND(AP$151&gt;='HIPOTESIS '!$E98,AP$151&lt;='HIPOTESIS '!$F98),'HIPOTESIS '!$K98*'HIPOTESIS '!$D98*(1+'HIPOTESIS '!$N$90)*(1+'HIPOTESIS '!$N$95)*(1+'HIPOTESIS '!$N$100)/12,0)</f>
        <v>0</v>
      </c>
      <c r="AQ214" s="719">
        <f>IF(AND(AQ$151&gt;='HIPOTESIS '!$E98,AQ$151&lt;='HIPOTESIS '!$F98),'HIPOTESIS '!$K98*'HIPOTESIS '!$D98*(1+'HIPOTESIS '!$N$90)*(1+'HIPOTESIS '!$N$95)*(1+'HIPOTESIS '!$N$100)/12,0)</f>
        <v>0</v>
      </c>
      <c r="AR214" s="719">
        <f>IF(AND(AR$151&gt;='HIPOTESIS '!$E98,AR$151&lt;='HIPOTESIS '!$F98),'HIPOTESIS '!$K98*'HIPOTESIS '!$D98*(1+'HIPOTESIS '!$N$90)*(1+'HIPOTESIS '!$N$95)*(1+'HIPOTESIS '!$N$100)/12,0)</f>
        <v>0</v>
      </c>
      <c r="AS214" s="719">
        <f>IF(AND(AS$151&gt;='HIPOTESIS '!$E98,AS$151&lt;='HIPOTESIS '!$F98),'HIPOTESIS '!$K98*'HIPOTESIS '!$D98*(1+'HIPOTESIS '!$N$90)*(1+'HIPOTESIS '!$N$95)*(1+'HIPOTESIS '!$N$100)/12,0)</f>
        <v>0</v>
      </c>
      <c r="AT214" s="719">
        <f>IF(AND(AT$151&gt;='HIPOTESIS '!$E98,AT$151&lt;='HIPOTESIS '!$F98),'HIPOTESIS '!$K98*'HIPOTESIS '!$D98*(1+'HIPOTESIS '!$N$90)*(1+'HIPOTESIS '!$N$95)*(1+'HIPOTESIS '!$N$100)/12,0)</f>
        <v>0</v>
      </c>
      <c r="AU214" s="719">
        <f>IF(AND(AU$151&gt;='HIPOTESIS '!$E98,AU$151&lt;='HIPOTESIS '!$F98),'HIPOTESIS '!$K98*'HIPOTESIS '!$D98*(1+'HIPOTESIS '!$N$90)*(1+'HIPOTESIS '!$N$95)*(1+'HIPOTESIS '!$N$100)/12,0)</f>
        <v>0</v>
      </c>
      <c r="AV214" s="719">
        <f>IF(AND(AV$151&gt;='HIPOTESIS '!$E98,AV$151&lt;='HIPOTESIS '!$F98),'HIPOTESIS '!$K98*'HIPOTESIS '!$D98*(1+'HIPOTESIS '!$N$90)*(1+'HIPOTESIS '!$N$95)*(1+'HIPOTESIS '!$N$100)/12,0)</f>
        <v>0</v>
      </c>
      <c r="AW214" s="719">
        <f>IF(AND(AW$151&gt;='HIPOTESIS '!$E98,AW$151&lt;='HIPOTESIS '!$F98),'HIPOTESIS '!$K98*'HIPOTESIS '!$D98*(1+'HIPOTESIS '!$N$90)*(1+'HIPOTESIS '!$N$95)*(1+'HIPOTESIS '!$N$100)/12,0)</f>
        <v>0</v>
      </c>
      <c r="AX214" s="719">
        <f>IF(AND(AX$151&gt;='HIPOTESIS '!$E98,AX$151&lt;='HIPOTESIS '!$F98),'HIPOTESIS '!$K98*'HIPOTESIS '!$D98*(1+'HIPOTESIS '!$N$90)*(1+'HIPOTESIS '!$N$95)*(1+'HIPOTESIS '!$N$100)/12,0)</f>
        <v>0</v>
      </c>
      <c r="AY214" s="719">
        <f>IF(AND(AY$151&gt;='HIPOTESIS '!$E98,AY$151&lt;='HIPOTESIS '!$F98),'HIPOTESIS '!$K98*'HIPOTESIS '!$D98*(1+'HIPOTESIS '!$N$90)*(1+'HIPOTESIS '!$N$95)*(1+'HIPOTESIS '!$N$100)/12,0)</f>
        <v>0</v>
      </c>
      <c r="AZ214" s="719">
        <f>IF(AND(AZ$151&gt;='HIPOTESIS '!$E98,AZ$151&lt;='HIPOTESIS '!$F98),'HIPOTESIS '!$K98*'HIPOTESIS '!$D98*(1+'HIPOTESIS '!$N$90)*(1+'HIPOTESIS '!$N$95)*(1+'HIPOTESIS '!$N$100)^2/12,0)</f>
        <v>0</v>
      </c>
      <c r="BA214" s="719">
        <f>IF(AND(BA$151&gt;='HIPOTESIS '!$E98,BA$151&lt;='HIPOTESIS '!$F98),'HIPOTESIS '!$K98*'HIPOTESIS '!$D98*(1+'HIPOTESIS '!$N$90)*(1+'HIPOTESIS '!$N$95)*(1+'HIPOTESIS '!$N$100)^2/12,0)</f>
        <v>0</v>
      </c>
      <c r="BB214" s="719">
        <f>IF(AND(BB$151&gt;='HIPOTESIS '!$E98,BB$151&lt;='HIPOTESIS '!$F98),'HIPOTESIS '!$K98*'HIPOTESIS '!$D98*(1+'HIPOTESIS '!$N$90)*(1+'HIPOTESIS '!$N$95)*(1+'HIPOTESIS '!$N$100)^2/12,0)</f>
        <v>0</v>
      </c>
      <c r="BC214" s="719">
        <f>IF(AND(BC$151&gt;='HIPOTESIS '!$E98,BC$151&lt;='HIPOTESIS '!$F98),'HIPOTESIS '!$K98*'HIPOTESIS '!$D98*(1+'HIPOTESIS '!$N$90)*(1+'HIPOTESIS '!$N$95)*(1+'HIPOTESIS '!$N$100)^2/12,0)</f>
        <v>0</v>
      </c>
      <c r="BD214" s="719">
        <f>IF(AND(BD$151&gt;='HIPOTESIS '!$E98,BD$151&lt;='HIPOTESIS '!$F98),'HIPOTESIS '!$K98*'HIPOTESIS '!$D98*(1+'HIPOTESIS '!$N$90)*(1+'HIPOTESIS '!$N$95)*(1+'HIPOTESIS '!$N$100)^2/12,0)</f>
        <v>0</v>
      </c>
      <c r="BE214" s="719">
        <f>IF(AND(BE$151&gt;='HIPOTESIS '!$E98,BE$151&lt;='HIPOTESIS '!$F98),'HIPOTESIS '!$K98*'HIPOTESIS '!$D98*(1+'HIPOTESIS '!$N$90)*(1+'HIPOTESIS '!$N$95)*(1+'HIPOTESIS '!$N$100)^2/12,0)</f>
        <v>0</v>
      </c>
      <c r="BF214" s="719">
        <f>IF(AND(BF$151&gt;='HIPOTESIS '!$E98,BF$151&lt;='HIPOTESIS '!$F98),'HIPOTESIS '!$K98*'HIPOTESIS '!$D98*(1+'HIPOTESIS '!$N$90)*(1+'HIPOTESIS '!$N$95)*(1+'HIPOTESIS '!$N$100)^2/12,0)</f>
        <v>0</v>
      </c>
      <c r="BG214" s="719">
        <f>IF(AND(BG$151&gt;='HIPOTESIS '!$E98,BG$151&lt;='HIPOTESIS '!$F98),'HIPOTESIS '!$K98*'HIPOTESIS '!$D98*(1+'HIPOTESIS '!$N$90)*(1+'HIPOTESIS '!$N$95)*(1+'HIPOTESIS '!$N$100)^2/12,0)</f>
        <v>0</v>
      </c>
      <c r="BH214" s="719">
        <f>IF(AND(BH$151&gt;='HIPOTESIS '!$E98,BH$151&lt;='HIPOTESIS '!$F98),'HIPOTESIS '!$K98*'HIPOTESIS '!$D98*(1+'HIPOTESIS '!$N$90)*(1+'HIPOTESIS '!$N$95)*(1+'HIPOTESIS '!$N$100)^2/12,0)</f>
        <v>0</v>
      </c>
      <c r="BI214" s="719">
        <f>IF(AND(BI$151&gt;='HIPOTESIS '!$E98,BI$151&lt;='HIPOTESIS '!$F98),'HIPOTESIS '!$K98*'HIPOTESIS '!$D98*(1+'HIPOTESIS '!$N$90)*(1+'HIPOTESIS '!$N$95)*(1+'HIPOTESIS '!$N$100)^2/12,0)</f>
        <v>0</v>
      </c>
      <c r="BJ214" s="719">
        <f>IF(AND(BJ$151&gt;='HIPOTESIS '!$E98,BJ$151&lt;='HIPOTESIS '!$F98),'HIPOTESIS '!$K98*'HIPOTESIS '!$D98*(1+'HIPOTESIS '!$N$90)*(1+'HIPOTESIS '!$N$95)*(1+'HIPOTESIS '!$N$100)^2/12,0)</f>
        <v>0</v>
      </c>
      <c r="BK214" s="719">
        <f>IF(AND(BK$151&gt;='HIPOTESIS '!$E98,BK$151&lt;='HIPOTESIS '!$F98),'HIPOTESIS '!$K98*'HIPOTESIS '!$D98*(1+'HIPOTESIS '!$N$90)*(1+'HIPOTESIS '!$N$95)*(1+'HIPOTESIS '!$N$100)^2/12,0)</f>
        <v>0</v>
      </c>
      <c r="BL214" s="138"/>
      <c r="BM214" s="138"/>
      <c r="BN214" s="138"/>
      <c r="BO214" s="138"/>
      <c r="BP214" s="138"/>
      <c r="BQ214" s="138"/>
      <c r="BR214" s="138"/>
      <c r="BS214" s="138"/>
      <c r="BT214" s="138"/>
      <c r="BU214" s="138"/>
      <c r="BV214" s="138"/>
      <c r="BW214" s="138"/>
      <c r="BX214" s="138"/>
      <c r="BY214" s="138"/>
      <c r="BZ214" s="138"/>
      <c r="CA214" s="138"/>
      <c r="CB214" s="138"/>
      <c r="CC214" s="138"/>
      <c r="CD214" s="138"/>
      <c r="CE214" s="138"/>
      <c r="CF214" s="138"/>
      <c r="CG214" s="138"/>
      <c r="CH214" s="138"/>
      <c r="CI214" s="138"/>
      <c r="CJ214" s="138"/>
      <c r="CK214" s="138"/>
      <c r="CL214" s="138"/>
      <c r="CM214" s="138"/>
      <c r="CN214" s="138"/>
      <c r="CO214" s="138"/>
      <c r="CP214" s="138"/>
      <c r="CQ214" s="138"/>
      <c r="CR214" s="138"/>
      <c r="CS214" s="138"/>
    </row>
    <row r="215" spans="1:97" s="2" customFormat="1" ht="17.100000000000001" customHeight="1" x14ac:dyDescent="0.25">
      <c r="A215" s="138"/>
      <c r="B215" s="538" t="s">
        <v>412</v>
      </c>
      <c r="C215" s="722">
        <f>IF(AND(C$151&gt;='HIPOTESIS '!$E99,C$151&lt;='HIPOTESIS '!$F99),'HIPOTESIS '!$K99*'HIPOTESIS '!$D99/12,0)</f>
        <v>0</v>
      </c>
      <c r="D215" s="497">
        <f>IF(AND(D$151&gt;='HIPOTESIS '!$E99,D$151&lt;='HIPOTESIS '!$F99),'HIPOTESIS '!$K99*'HIPOTESIS '!$D99/12,0)</f>
        <v>0</v>
      </c>
      <c r="E215" s="497">
        <f>IF(AND(E$151&gt;='HIPOTESIS '!$E99,E$151&lt;='HIPOTESIS '!$F99),'HIPOTESIS '!$K99*'HIPOTESIS '!$D99/12,0)</f>
        <v>0</v>
      </c>
      <c r="F215" s="497">
        <f>IF(AND(F$151&gt;='HIPOTESIS '!$E99,F$151&lt;='HIPOTESIS '!$F99),'HIPOTESIS '!$K99*'HIPOTESIS '!$D99/12,0)</f>
        <v>0</v>
      </c>
      <c r="G215" s="497">
        <f>IF(AND(G$151&gt;='HIPOTESIS '!$E99,G$151&lt;='HIPOTESIS '!$F99),'HIPOTESIS '!$K99*'HIPOTESIS '!$D99/12,0)</f>
        <v>0</v>
      </c>
      <c r="H215" s="497">
        <f>IF(AND(H$151&gt;='HIPOTESIS '!$E99,H$151&lt;='HIPOTESIS '!$F99),'HIPOTESIS '!$K99*'HIPOTESIS '!$D99/12,0)</f>
        <v>0</v>
      </c>
      <c r="I215" s="497">
        <f>IF(AND(I$151&gt;='HIPOTESIS '!$E99,I$151&lt;='HIPOTESIS '!$F99),'HIPOTESIS '!$K99*'HIPOTESIS '!$D99/12,0)</f>
        <v>0</v>
      </c>
      <c r="J215" s="497">
        <f>IF(AND(J$151&gt;='HIPOTESIS '!$E99,J$151&lt;='HIPOTESIS '!$F99),'HIPOTESIS '!$K99*'HIPOTESIS '!$D99/12,0)</f>
        <v>0</v>
      </c>
      <c r="K215" s="497">
        <f>IF(AND(K$151&gt;='HIPOTESIS '!$E99,K$151&lt;='HIPOTESIS '!$F99),'HIPOTESIS '!$K99*'HIPOTESIS '!$D99/12,0)</f>
        <v>0</v>
      </c>
      <c r="L215" s="497">
        <f>IF(AND(L$151&gt;='HIPOTESIS '!$E99,L$151&lt;='HIPOTESIS '!$F99),'HIPOTESIS '!$K99*'HIPOTESIS '!$D99/12,0)</f>
        <v>0</v>
      </c>
      <c r="M215" s="497">
        <f>IF(AND(M$151&gt;='HIPOTESIS '!$E99,M$151&lt;='HIPOTESIS '!$F99),'HIPOTESIS '!$K99*'HIPOTESIS '!$D99/12,0)</f>
        <v>0</v>
      </c>
      <c r="N215" s="497">
        <f>IF(AND(N$151&gt;='HIPOTESIS '!$E99,N$151&lt;='HIPOTESIS '!$F99),'HIPOTESIS '!$K99*'HIPOTESIS '!$D99/12,0)</f>
        <v>0</v>
      </c>
      <c r="O215" s="723">
        <f>IF(AND(O$151&gt;='HIPOTESIS '!$E99,O$151&lt;='HIPOTESIS '!$F99),'HIPOTESIS '!$K99*'HIPOTESIS '!$D99/12,0)</f>
        <v>0</v>
      </c>
      <c r="P215" s="497">
        <f>IF(AND(P$151&gt;='HIPOTESIS '!$E99,P$151&lt;='HIPOTESIS '!$F99),'HIPOTESIS '!$K99*'HIPOTESIS '!$D99*(1+'HIPOTESIS '!$N$90)/12,0)</f>
        <v>0</v>
      </c>
      <c r="Q215" s="719">
        <f>IF(AND(Q$151&gt;='HIPOTESIS '!$E99,Q$151&lt;='HIPOTESIS '!$F99),'HIPOTESIS '!$K99*'HIPOTESIS '!$D99*(1+'HIPOTESIS '!$N$90)/12,0)</f>
        <v>0</v>
      </c>
      <c r="R215" s="719">
        <f>IF(AND(R$151&gt;='HIPOTESIS '!$E99,R$151&lt;='HIPOTESIS '!$F99),'HIPOTESIS '!$K99*'HIPOTESIS '!$D99*(1+'HIPOTESIS '!$N$90)/12,0)</f>
        <v>0</v>
      </c>
      <c r="S215" s="719">
        <f>IF(AND(S$151&gt;='HIPOTESIS '!$E99,S$151&lt;='HIPOTESIS '!$F99),'HIPOTESIS '!$K99*'HIPOTESIS '!$D99*(1+'HIPOTESIS '!$N$90)/12,0)</f>
        <v>0</v>
      </c>
      <c r="T215" s="719">
        <f>IF(AND(T$151&gt;='HIPOTESIS '!$E99,T$151&lt;='HIPOTESIS '!$F99),'HIPOTESIS '!$K99*'HIPOTESIS '!$D99*(1+'HIPOTESIS '!$N$90)/12,0)</f>
        <v>0</v>
      </c>
      <c r="U215" s="719">
        <f>IF(AND(U$151&gt;='HIPOTESIS '!$E99,U$151&lt;='HIPOTESIS '!$F99),'HIPOTESIS '!$K99*'HIPOTESIS '!$D99*(1+'HIPOTESIS '!$N$90)/12,0)</f>
        <v>0</v>
      </c>
      <c r="V215" s="719">
        <f>IF(AND(V$151&gt;='HIPOTESIS '!$E99,V$151&lt;='HIPOTESIS '!$F99),'HIPOTESIS '!$K99*'HIPOTESIS '!$D99*(1+'HIPOTESIS '!$N$90)/12,0)</f>
        <v>0</v>
      </c>
      <c r="W215" s="719">
        <f>IF(AND(W$151&gt;='HIPOTESIS '!$E99,W$151&lt;='HIPOTESIS '!$F99),'HIPOTESIS '!$K99*'HIPOTESIS '!$D99*(1+'HIPOTESIS '!$N$90)/12,0)</f>
        <v>0</v>
      </c>
      <c r="X215" s="719">
        <f>IF(AND(X$151&gt;='HIPOTESIS '!$E99,X$151&lt;='HIPOTESIS '!$F99),'HIPOTESIS '!$K99*'HIPOTESIS '!$D99*(1+'HIPOTESIS '!$N$90)/12,0)</f>
        <v>0</v>
      </c>
      <c r="Y215" s="719">
        <f>IF(AND(Y$151&gt;='HIPOTESIS '!$E99,Y$151&lt;='HIPOTESIS '!$F99),'HIPOTESIS '!$K99*'HIPOTESIS '!$D99*(1+'HIPOTESIS '!$N$90)/12,0)</f>
        <v>0</v>
      </c>
      <c r="Z215" s="719">
        <f>IF(AND(Z$151&gt;='HIPOTESIS '!$E99,Z$151&lt;='HIPOTESIS '!$F99),'HIPOTESIS '!$K99*'HIPOTESIS '!$D99*(1+'HIPOTESIS '!$N$90)/12,0)</f>
        <v>0</v>
      </c>
      <c r="AA215" s="719">
        <f>IF(AND(AA$151&gt;='HIPOTESIS '!$E99,AA$151&lt;='HIPOTESIS '!$F99),'HIPOTESIS '!$K99*'HIPOTESIS '!$D99*(1+'HIPOTESIS '!$N$90)/12,0)</f>
        <v>0</v>
      </c>
      <c r="AB215" s="719">
        <f>IF(AND(AB$151&gt;='HIPOTESIS '!$E99,AB$151&lt;='HIPOTESIS '!$F99),'HIPOTESIS '!$K99*'HIPOTESIS '!$D99*(1+'HIPOTESIS '!$N$90)*(1+'HIPOTESIS '!$N$95)/12,0)</f>
        <v>0</v>
      </c>
      <c r="AC215" s="719">
        <f>IF(AND(AC$151&gt;='HIPOTESIS '!$E99,AC$151&lt;='HIPOTESIS '!$F99),'HIPOTESIS '!$K99*'HIPOTESIS '!$D99*(1+'HIPOTESIS '!$N$90)*(1+'HIPOTESIS '!$N$95)/12,0)</f>
        <v>0</v>
      </c>
      <c r="AD215" s="719">
        <f>IF(AND(AD$151&gt;='HIPOTESIS '!$E99,AD$151&lt;='HIPOTESIS '!$F99),'HIPOTESIS '!$K99*'HIPOTESIS '!$D99*(1+'HIPOTESIS '!$N$90)*(1+'HIPOTESIS '!$N$95)/12,0)</f>
        <v>0</v>
      </c>
      <c r="AE215" s="719">
        <f>IF(AND(AE$151&gt;='HIPOTESIS '!$E99,AE$151&lt;='HIPOTESIS '!$F99),'HIPOTESIS '!$K99*'HIPOTESIS '!$D99*(1+'HIPOTESIS '!$N$90)*(1+'HIPOTESIS '!$N$95)/12,0)</f>
        <v>0</v>
      </c>
      <c r="AF215" s="719">
        <f>IF(AND(AF$151&gt;='HIPOTESIS '!$E99,AF$151&lt;='HIPOTESIS '!$F99),'HIPOTESIS '!$K99*'HIPOTESIS '!$D99*(1+'HIPOTESIS '!$N$90)*(1+'HIPOTESIS '!$N$95)/12,0)</f>
        <v>0</v>
      </c>
      <c r="AG215" s="719">
        <f>IF(AND(AG$151&gt;='HIPOTESIS '!$E99,AG$151&lt;='HIPOTESIS '!$F99),'HIPOTESIS '!$K99*'HIPOTESIS '!$D99*(1+'HIPOTESIS '!$N$90)*(1+'HIPOTESIS '!$N$95)/12,0)</f>
        <v>0</v>
      </c>
      <c r="AH215" s="719">
        <f>IF(AND(AH$151&gt;='HIPOTESIS '!$E99,AH$151&lt;='HIPOTESIS '!$F99),'HIPOTESIS '!$K99*'HIPOTESIS '!$D99*(1+'HIPOTESIS '!$N$90)*(1+'HIPOTESIS '!$N$95)/12,0)</f>
        <v>0</v>
      </c>
      <c r="AI215" s="719">
        <f>IF(AND(AI$151&gt;='HIPOTESIS '!$E99,AI$151&lt;='HIPOTESIS '!$F99),'HIPOTESIS '!$K99*'HIPOTESIS '!$D99*(1+'HIPOTESIS '!$N$90)*(1+'HIPOTESIS '!$N$95)/12,0)</f>
        <v>0</v>
      </c>
      <c r="AJ215" s="719">
        <f>IF(AND(AJ$151&gt;='HIPOTESIS '!$E99,AJ$151&lt;='HIPOTESIS '!$F99),'HIPOTESIS '!$K99*'HIPOTESIS '!$D99*(1+'HIPOTESIS '!$N$90)*(1+'HIPOTESIS '!$N$95)/12,0)</f>
        <v>0</v>
      </c>
      <c r="AK215" s="719">
        <f>IF(AND(AK$151&gt;='HIPOTESIS '!$E99,AK$151&lt;='HIPOTESIS '!$F99),'HIPOTESIS '!$K99*'HIPOTESIS '!$D99*(1+'HIPOTESIS '!$N$90)*(1+'HIPOTESIS '!$N$95)/12,0)</f>
        <v>0</v>
      </c>
      <c r="AL215" s="719">
        <f>IF(AND(AL$151&gt;='HIPOTESIS '!$E99,AL$151&lt;='HIPOTESIS '!$F99),'HIPOTESIS '!$K99*'HIPOTESIS '!$D99*(1+'HIPOTESIS '!$N$90)*(1+'HIPOTESIS '!$N$95)/12,0)</f>
        <v>0</v>
      </c>
      <c r="AM215" s="719">
        <f>IF(AND(AM$151&gt;='HIPOTESIS '!$E99,AM$151&lt;='HIPOTESIS '!$F99),'HIPOTESIS '!$K99*'HIPOTESIS '!$D99*(1+'HIPOTESIS '!$N$90)*(1+'HIPOTESIS '!$N$95)/12,0)</f>
        <v>0</v>
      </c>
      <c r="AN215" s="719">
        <f>IF(AND(AN$151&gt;='HIPOTESIS '!$E99,AN$151&lt;='HIPOTESIS '!$F99),'HIPOTESIS '!$K99*'HIPOTESIS '!$D99*(1+'HIPOTESIS '!$N$90)*(1+'HIPOTESIS '!$N$95)*(1+'HIPOTESIS '!$N$100)/12,0)</f>
        <v>0</v>
      </c>
      <c r="AO215" s="719">
        <f>IF(AND(AO$151&gt;='HIPOTESIS '!$E99,AO$151&lt;='HIPOTESIS '!$F99),'HIPOTESIS '!$K99*'HIPOTESIS '!$D99*(1+'HIPOTESIS '!$N$90)*(1+'HIPOTESIS '!$N$95)*(1+'HIPOTESIS '!$N$100)/12,0)</f>
        <v>0</v>
      </c>
      <c r="AP215" s="719">
        <f>IF(AND(AP$151&gt;='HIPOTESIS '!$E99,AP$151&lt;='HIPOTESIS '!$F99),'HIPOTESIS '!$K99*'HIPOTESIS '!$D99*(1+'HIPOTESIS '!$N$90)*(1+'HIPOTESIS '!$N$95)*(1+'HIPOTESIS '!$N$100)/12,0)</f>
        <v>0</v>
      </c>
      <c r="AQ215" s="719">
        <f>IF(AND(AQ$151&gt;='HIPOTESIS '!$E99,AQ$151&lt;='HIPOTESIS '!$F99),'HIPOTESIS '!$K99*'HIPOTESIS '!$D99*(1+'HIPOTESIS '!$N$90)*(1+'HIPOTESIS '!$N$95)*(1+'HIPOTESIS '!$N$100)/12,0)</f>
        <v>0</v>
      </c>
      <c r="AR215" s="719">
        <f>IF(AND(AR$151&gt;='HIPOTESIS '!$E99,AR$151&lt;='HIPOTESIS '!$F99),'HIPOTESIS '!$K99*'HIPOTESIS '!$D99*(1+'HIPOTESIS '!$N$90)*(1+'HIPOTESIS '!$N$95)*(1+'HIPOTESIS '!$N$100)/12,0)</f>
        <v>0</v>
      </c>
      <c r="AS215" s="719">
        <f>IF(AND(AS$151&gt;='HIPOTESIS '!$E99,AS$151&lt;='HIPOTESIS '!$F99),'HIPOTESIS '!$K99*'HIPOTESIS '!$D99*(1+'HIPOTESIS '!$N$90)*(1+'HIPOTESIS '!$N$95)*(1+'HIPOTESIS '!$N$100)/12,0)</f>
        <v>0</v>
      </c>
      <c r="AT215" s="719">
        <f>IF(AND(AT$151&gt;='HIPOTESIS '!$E99,AT$151&lt;='HIPOTESIS '!$F99),'HIPOTESIS '!$K99*'HIPOTESIS '!$D99*(1+'HIPOTESIS '!$N$90)*(1+'HIPOTESIS '!$N$95)*(1+'HIPOTESIS '!$N$100)/12,0)</f>
        <v>0</v>
      </c>
      <c r="AU215" s="719">
        <f>IF(AND(AU$151&gt;='HIPOTESIS '!$E99,AU$151&lt;='HIPOTESIS '!$F99),'HIPOTESIS '!$K99*'HIPOTESIS '!$D99*(1+'HIPOTESIS '!$N$90)*(1+'HIPOTESIS '!$N$95)*(1+'HIPOTESIS '!$N$100)/12,0)</f>
        <v>0</v>
      </c>
      <c r="AV215" s="719">
        <f>IF(AND(AV$151&gt;='HIPOTESIS '!$E99,AV$151&lt;='HIPOTESIS '!$F99),'HIPOTESIS '!$K99*'HIPOTESIS '!$D99*(1+'HIPOTESIS '!$N$90)*(1+'HIPOTESIS '!$N$95)*(1+'HIPOTESIS '!$N$100)/12,0)</f>
        <v>0</v>
      </c>
      <c r="AW215" s="719">
        <f>IF(AND(AW$151&gt;='HIPOTESIS '!$E99,AW$151&lt;='HIPOTESIS '!$F99),'HIPOTESIS '!$K99*'HIPOTESIS '!$D99*(1+'HIPOTESIS '!$N$90)*(1+'HIPOTESIS '!$N$95)*(1+'HIPOTESIS '!$N$100)/12,0)</f>
        <v>0</v>
      </c>
      <c r="AX215" s="719">
        <f>IF(AND(AX$151&gt;='HIPOTESIS '!$E99,AX$151&lt;='HIPOTESIS '!$F99),'HIPOTESIS '!$K99*'HIPOTESIS '!$D99*(1+'HIPOTESIS '!$N$90)*(1+'HIPOTESIS '!$N$95)*(1+'HIPOTESIS '!$N$100)/12,0)</f>
        <v>0</v>
      </c>
      <c r="AY215" s="719">
        <f>IF(AND(AY$151&gt;='HIPOTESIS '!$E99,AY$151&lt;='HIPOTESIS '!$F99),'HIPOTESIS '!$K99*'HIPOTESIS '!$D99*(1+'HIPOTESIS '!$N$90)*(1+'HIPOTESIS '!$N$95)*(1+'HIPOTESIS '!$N$100)/12,0)</f>
        <v>0</v>
      </c>
      <c r="AZ215" s="719">
        <f>IF(AND(AZ$151&gt;='HIPOTESIS '!$E99,AZ$151&lt;='HIPOTESIS '!$F99),'HIPOTESIS '!$K99*'HIPOTESIS '!$D99*(1+'HIPOTESIS '!$N$90)*(1+'HIPOTESIS '!$N$95)*(1+'HIPOTESIS '!$N$100)^2/12,0)</f>
        <v>0</v>
      </c>
      <c r="BA215" s="719">
        <f>IF(AND(BA$151&gt;='HIPOTESIS '!$E99,BA$151&lt;='HIPOTESIS '!$F99),'HIPOTESIS '!$K99*'HIPOTESIS '!$D99*(1+'HIPOTESIS '!$N$90)*(1+'HIPOTESIS '!$N$95)*(1+'HIPOTESIS '!$N$100)^2/12,0)</f>
        <v>0</v>
      </c>
      <c r="BB215" s="719">
        <f>IF(AND(BB$151&gt;='HIPOTESIS '!$E99,BB$151&lt;='HIPOTESIS '!$F99),'HIPOTESIS '!$K99*'HIPOTESIS '!$D99*(1+'HIPOTESIS '!$N$90)*(1+'HIPOTESIS '!$N$95)*(1+'HIPOTESIS '!$N$100)^2/12,0)</f>
        <v>0</v>
      </c>
      <c r="BC215" s="719">
        <f>IF(AND(BC$151&gt;='HIPOTESIS '!$E99,BC$151&lt;='HIPOTESIS '!$F99),'HIPOTESIS '!$K99*'HIPOTESIS '!$D99*(1+'HIPOTESIS '!$N$90)*(1+'HIPOTESIS '!$N$95)*(1+'HIPOTESIS '!$N$100)^2/12,0)</f>
        <v>0</v>
      </c>
      <c r="BD215" s="719">
        <f>IF(AND(BD$151&gt;='HIPOTESIS '!$E99,BD$151&lt;='HIPOTESIS '!$F99),'HIPOTESIS '!$K99*'HIPOTESIS '!$D99*(1+'HIPOTESIS '!$N$90)*(1+'HIPOTESIS '!$N$95)*(1+'HIPOTESIS '!$N$100)^2/12,0)</f>
        <v>0</v>
      </c>
      <c r="BE215" s="719">
        <f>IF(AND(BE$151&gt;='HIPOTESIS '!$E99,BE$151&lt;='HIPOTESIS '!$F99),'HIPOTESIS '!$K99*'HIPOTESIS '!$D99*(1+'HIPOTESIS '!$N$90)*(1+'HIPOTESIS '!$N$95)*(1+'HIPOTESIS '!$N$100)^2/12,0)</f>
        <v>0</v>
      </c>
      <c r="BF215" s="719">
        <f>IF(AND(BF$151&gt;='HIPOTESIS '!$E99,BF$151&lt;='HIPOTESIS '!$F99),'HIPOTESIS '!$K99*'HIPOTESIS '!$D99*(1+'HIPOTESIS '!$N$90)*(1+'HIPOTESIS '!$N$95)*(1+'HIPOTESIS '!$N$100)^2/12,0)</f>
        <v>0</v>
      </c>
      <c r="BG215" s="719">
        <f>IF(AND(BG$151&gt;='HIPOTESIS '!$E99,BG$151&lt;='HIPOTESIS '!$F99),'HIPOTESIS '!$K99*'HIPOTESIS '!$D99*(1+'HIPOTESIS '!$N$90)*(1+'HIPOTESIS '!$N$95)*(1+'HIPOTESIS '!$N$100)^2/12,0)</f>
        <v>0</v>
      </c>
      <c r="BH215" s="719">
        <f>IF(AND(BH$151&gt;='HIPOTESIS '!$E99,BH$151&lt;='HIPOTESIS '!$F99),'HIPOTESIS '!$K99*'HIPOTESIS '!$D99*(1+'HIPOTESIS '!$N$90)*(1+'HIPOTESIS '!$N$95)*(1+'HIPOTESIS '!$N$100)^2/12,0)</f>
        <v>0</v>
      </c>
      <c r="BI215" s="719">
        <f>IF(AND(BI$151&gt;='HIPOTESIS '!$E99,BI$151&lt;='HIPOTESIS '!$F99),'HIPOTESIS '!$K99*'HIPOTESIS '!$D99*(1+'HIPOTESIS '!$N$90)*(1+'HIPOTESIS '!$N$95)*(1+'HIPOTESIS '!$N$100)^2/12,0)</f>
        <v>0</v>
      </c>
      <c r="BJ215" s="719">
        <f>IF(AND(BJ$151&gt;='HIPOTESIS '!$E99,BJ$151&lt;='HIPOTESIS '!$F99),'HIPOTESIS '!$K99*'HIPOTESIS '!$D99*(1+'HIPOTESIS '!$N$90)*(1+'HIPOTESIS '!$N$95)*(1+'HIPOTESIS '!$N$100)^2/12,0)</f>
        <v>0</v>
      </c>
      <c r="BK215" s="719">
        <f>IF(AND(BK$151&gt;='HIPOTESIS '!$E99,BK$151&lt;='HIPOTESIS '!$F99),'HIPOTESIS '!$K99*'HIPOTESIS '!$D99*(1+'HIPOTESIS '!$N$90)*(1+'HIPOTESIS '!$N$95)*(1+'HIPOTESIS '!$N$100)^2/12,0)</f>
        <v>0</v>
      </c>
      <c r="BL215" s="138"/>
      <c r="BM215" s="138"/>
      <c r="BN215" s="138"/>
      <c r="BO215" s="138"/>
      <c r="BP215" s="138"/>
      <c r="BQ215" s="138"/>
      <c r="BR215" s="138"/>
      <c r="BS215" s="138"/>
      <c r="BT215" s="138"/>
      <c r="BU215" s="138"/>
      <c r="BV215" s="138"/>
      <c r="BW215" s="138"/>
      <c r="BX215" s="138"/>
      <c r="BY215" s="138"/>
      <c r="BZ215" s="138"/>
      <c r="CA215" s="138"/>
      <c r="CB215" s="138"/>
      <c r="CC215" s="138"/>
      <c r="CD215" s="138"/>
      <c r="CE215" s="138"/>
      <c r="CF215" s="138"/>
      <c r="CG215" s="138"/>
      <c r="CH215" s="138"/>
      <c r="CI215" s="138"/>
      <c r="CJ215" s="138"/>
      <c r="CK215" s="138"/>
      <c r="CL215" s="138"/>
      <c r="CM215" s="138"/>
      <c r="CN215" s="138"/>
      <c r="CO215" s="138"/>
      <c r="CP215" s="138"/>
      <c r="CQ215" s="138"/>
      <c r="CR215" s="138"/>
      <c r="CS215" s="138"/>
    </row>
    <row r="216" spans="1:97" s="2" customFormat="1" ht="17.100000000000001" customHeight="1" x14ac:dyDescent="0.25">
      <c r="A216" s="138"/>
      <c r="B216" s="656" t="s">
        <v>413</v>
      </c>
      <c r="C216" s="716">
        <f>IF(AND(C$151&gt;='HIPOTESIS '!$E100,C$151&lt;='HIPOTESIS '!$F100),'HIPOTESIS '!$K100*'HIPOTESIS '!$D100/12,0)</f>
        <v>0</v>
      </c>
      <c r="D216" s="717">
        <f>IF(AND(D$151&gt;='HIPOTESIS '!$E100,D$151&lt;='HIPOTESIS '!$F100),'HIPOTESIS '!$K100*'HIPOTESIS '!$D100/12,0)</f>
        <v>0</v>
      </c>
      <c r="E216" s="717">
        <f>IF(AND(E$151&gt;='HIPOTESIS '!$E100,E$151&lt;='HIPOTESIS '!$F100),'HIPOTESIS '!$K100*'HIPOTESIS '!$D100/12,0)</f>
        <v>0</v>
      </c>
      <c r="F216" s="717">
        <f>IF(AND(F$151&gt;='HIPOTESIS '!$E100,F$151&lt;='HIPOTESIS '!$F100),'HIPOTESIS '!$K100*'HIPOTESIS '!$D100/12,0)</f>
        <v>0</v>
      </c>
      <c r="G216" s="717">
        <f>IF(AND(G$151&gt;='HIPOTESIS '!$E100,G$151&lt;='HIPOTESIS '!$F100),'HIPOTESIS '!$K100*'HIPOTESIS '!$D100/12,0)</f>
        <v>0</v>
      </c>
      <c r="H216" s="717">
        <f>IF(AND(H$151&gt;='HIPOTESIS '!$E100,H$151&lt;='HIPOTESIS '!$F100),'HIPOTESIS '!$K100*'HIPOTESIS '!$D100/12,0)</f>
        <v>0</v>
      </c>
      <c r="I216" s="717">
        <f>IF(AND(I$151&gt;='HIPOTESIS '!$E100,I$151&lt;='HIPOTESIS '!$F100),'HIPOTESIS '!$K100*'HIPOTESIS '!$D100/12,0)</f>
        <v>0</v>
      </c>
      <c r="J216" s="717">
        <f>IF(AND(J$151&gt;='HIPOTESIS '!$E100,J$151&lt;='HIPOTESIS '!$F100),'HIPOTESIS '!$K100*'HIPOTESIS '!$D100/12,0)</f>
        <v>0</v>
      </c>
      <c r="K216" s="717">
        <f>IF(AND(K$151&gt;='HIPOTESIS '!$E100,K$151&lt;='HIPOTESIS '!$F100),'HIPOTESIS '!$K100*'HIPOTESIS '!$D100/12,0)</f>
        <v>0</v>
      </c>
      <c r="L216" s="717">
        <f>IF(AND(L$151&gt;='HIPOTESIS '!$E100,L$151&lt;='HIPOTESIS '!$F100),'HIPOTESIS '!$K100*'HIPOTESIS '!$D100/12,0)</f>
        <v>0</v>
      </c>
      <c r="M216" s="717">
        <f>IF(AND(M$151&gt;='HIPOTESIS '!$E100,M$151&lt;='HIPOTESIS '!$F100),'HIPOTESIS '!$K100*'HIPOTESIS '!$D100/12,0)</f>
        <v>0</v>
      </c>
      <c r="N216" s="717">
        <f>IF(AND(N$151&gt;='HIPOTESIS '!$E100,N$151&lt;='HIPOTESIS '!$F100),'HIPOTESIS '!$K100*'HIPOTESIS '!$D100/12,0)</f>
        <v>0</v>
      </c>
      <c r="O216" s="718">
        <f>IF(AND(O$151&gt;='HIPOTESIS '!$E100,O$151&lt;='HIPOTESIS '!$F100),'HIPOTESIS '!$K100*'HIPOTESIS '!$D100/12,0)</f>
        <v>0</v>
      </c>
      <c r="P216" s="497">
        <f>IF(AND(P$151&gt;='HIPOTESIS '!$E100,P$151&lt;='HIPOTESIS '!$F100),'HIPOTESIS '!$K100*'HIPOTESIS '!$D100*(1+'HIPOTESIS '!$N$90)/12,0)</f>
        <v>0</v>
      </c>
      <c r="Q216" s="719">
        <f>IF(AND(Q$151&gt;='HIPOTESIS '!$E100,Q$151&lt;='HIPOTESIS '!$F100),'HIPOTESIS '!$K100*'HIPOTESIS '!$D100*(1+'HIPOTESIS '!$N$90)/12,0)</f>
        <v>0</v>
      </c>
      <c r="R216" s="719">
        <f>IF(AND(R$151&gt;='HIPOTESIS '!$E100,R$151&lt;='HIPOTESIS '!$F100),'HIPOTESIS '!$K100*'HIPOTESIS '!$D100*(1+'HIPOTESIS '!$N$90)/12,0)</f>
        <v>0</v>
      </c>
      <c r="S216" s="719">
        <f>IF(AND(S$151&gt;='HIPOTESIS '!$E100,S$151&lt;='HIPOTESIS '!$F100),'HIPOTESIS '!$K100*'HIPOTESIS '!$D100*(1+'HIPOTESIS '!$N$90)/12,0)</f>
        <v>0</v>
      </c>
      <c r="T216" s="719">
        <f>IF(AND(T$151&gt;='HIPOTESIS '!$E100,T$151&lt;='HIPOTESIS '!$F100),'HIPOTESIS '!$K100*'HIPOTESIS '!$D100*(1+'HIPOTESIS '!$N$90)/12,0)</f>
        <v>0</v>
      </c>
      <c r="U216" s="719">
        <f>IF(AND(U$151&gt;='HIPOTESIS '!$E100,U$151&lt;='HIPOTESIS '!$F100),'HIPOTESIS '!$K100*'HIPOTESIS '!$D100*(1+'HIPOTESIS '!$N$90)/12,0)</f>
        <v>0</v>
      </c>
      <c r="V216" s="719">
        <f>IF(AND(V$151&gt;='HIPOTESIS '!$E100,V$151&lt;='HIPOTESIS '!$F100),'HIPOTESIS '!$K100*'HIPOTESIS '!$D100*(1+'HIPOTESIS '!$N$90)/12,0)</f>
        <v>0</v>
      </c>
      <c r="W216" s="719">
        <f>IF(AND(W$151&gt;='HIPOTESIS '!$E100,W$151&lt;='HIPOTESIS '!$F100),'HIPOTESIS '!$K100*'HIPOTESIS '!$D100*(1+'HIPOTESIS '!$N$90)/12,0)</f>
        <v>0</v>
      </c>
      <c r="X216" s="719">
        <f>IF(AND(X$151&gt;='HIPOTESIS '!$E100,X$151&lt;='HIPOTESIS '!$F100),'HIPOTESIS '!$K100*'HIPOTESIS '!$D100*(1+'HIPOTESIS '!$N$90)/12,0)</f>
        <v>0</v>
      </c>
      <c r="Y216" s="719">
        <f>IF(AND(Y$151&gt;='HIPOTESIS '!$E100,Y$151&lt;='HIPOTESIS '!$F100),'HIPOTESIS '!$K100*'HIPOTESIS '!$D100*(1+'HIPOTESIS '!$N$90)/12,0)</f>
        <v>0</v>
      </c>
      <c r="Z216" s="719">
        <f>IF(AND(Z$151&gt;='HIPOTESIS '!$E100,Z$151&lt;='HIPOTESIS '!$F100),'HIPOTESIS '!$K100*'HIPOTESIS '!$D100*(1+'HIPOTESIS '!$N$90)/12,0)</f>
        <v>0</v>
      </c>
      <c r="AA216" s="719">
        <f>IF(AND(AA$151&gt;='HIPOTESIS '!$E100,AA$151&lt;='HIPOTESIS '!$F100),'HIPOTESIS '!$K100*'HIPOTESIS '!$D100*(1+'HIPOTESIS '!$N$90)/12,0)</f>
        <v>0</v>
      </c>
      <c r="AB216" s="719">
        <f>IF(AND(AB$151&gt;='HIPOTESIS '!$E100,AB$151&lt;='HIPOTESIS '!$F100),'HIPOTESIS '!$K100*'HIPOTESIS '!$D100*(1+'HIPOTESIS '!$N$90)*(1+'HIPOTESIS '!$N$95)/12,0)</f>
        <v>0</v>
      </c>
      <c r="AC216" s="719">
        <f>IF(AND(AC$151&gt;='HIPOTESIS '!$E100,AC$151&lt;='HIPOTESIS '!$F100),'HIPOTESIS '!$K100*'HIPOTESIS '!$D100*(1+'HIPOTESIS '!$N$90)*(1+'HIPOTESIS '!$N$95)/12,0)</f>
        <v>0</v>
      </c>
      <c r="AD216" s="719">
        <f>IF(AND(AD$151&gt;='HIPOTESIS '!$E100,AD$151&lt;='HIPOTESIS '!$F100),'HIPOTESIS '!$K100*'HIPOTESIS '!$D100*(1+'HIPOTESIS '!$N$90)*(1+'HIPOTESIS '!$N$95)/12,0)</f>
        <v>0</v>
      </c>
      <c r="AE216" s="719">
        <f>IF(AND(AE$151&gt;='HIPOTESIS '!$E100,AE$151&lt;='HIPOTESIS '!$F100),'HIPOTESIS '!$K100*'HIPOTESIS '!$D100*(1+'HIPOTESIS '!$N$90)*(1+'HIPOTESIS '!$N$95)/12,0)</f>
        <v>0</v>
      </c>
      <c r="AF216" s="719">
        <f>IF(AND(AF$151&gt;='HIPOTESIS '!$E100,AF$151&lt;='HIPOTESIS '!$F100),'HIPOTESIS '!$K100*'HIPOTESIS '!$D100*(1+'HIPOTESIS '!$N$90)*(1+'HIPOTESIS '!$N$95)/12,0)</f>
        <v>0</v>
      </c>
      <c r="AG216" s="719">
        <f>IF(AND(AG$151&gt;='HIPOTESIS '!$E100,AG$151&lt;='HIPOTESIS '!$F100),'HIPOTESIS '!$K100*'HIPOTESIS '!$D100*(1+'HIPOTESIS '!$N$90)*(1+'HIPOTESIS '!$N$95)/12,0)</f>
        <v>0</v>
      </c>
      <c r="AH216" s="719">
        <f>IF(AND(AH$151&gt;='HIPOTESIS '!$E100,AH$151&lt;='HIPOTESIS '!$F100),'HIPOTESIS '!$K100*'HIPOTESIS '!$D100*(1+'HIPOTESIS '!$N$90)*(1+'HIPOTESIS '!$N$95)/12,0)</f>
        <v>0</v>
      </c>
      <c r="AI216" s="719">
        <f>IF(AND(AI$151&gt;='HIPOTESIS '!$E100,AI$151&lt;='HIPOTESIS '!$F100),'HIPOTESIS '!$K100*'HIPOTESIS '!$D100*(1+'HIPOTESIS '!$N$90)*(1+'HIPOTESIS '!$N$95)/12,0)</f>
        <v>0</v>
      </c>
      <c r="AJ216" s="719">
        <f>IF(AND(AJ$151&gt;='HIPOTESIS '!$E100,AJ$151&lt;='HIPOTESIS '!$F100),'HIPOTESIS '!$K100*'HIPOTESIS '!$D100*(1+'HIPOTESIS '!$N$90)*(1+'HIPOTESIS '!$N$95)/12,0)</f>
        <v>0</v>
      </c>
      <c r="AK216" s="719">
        <f>IF(AND(AK$151&gt;='HIPOTESIS '!$E100,AK$151&lt;='HIPOTESIS '!$F100),'HIPOTESIS '!$K100*'HIPOTESIS '!$D100*(1+'HIPOTESIS '!$N$90)*(1+'HIPOTESIS '!$N$95)/12,0)</f>
        <v>0</v>
      </c>
      <c r="AL216" s="719">
        <f>IF(AND(AL$151&gt;='HIPOTESIS '!$E100,AL$151&lt;='HIPOTESIS '!$F100),'HIPOTESIS '!$K100*'HIPOTESIS '!$D100*(1+'HIPOTESIS '!$N$90)*(1+'HIPOTESIS '!$N$95)/12,0)</f>
        <v>0</v>
      </c>
      <c r="AM216" s="719">
        <f>IF(AND(AM$151&gt;='HIPOTESIS '!$E100,AM$151&lt;='HIPOTESIS '!$F100),'HIPOTESIS '!$K100*'HIPOTESIS '!$D100*(1+'HIPOTESIS '!$N$90)*(1+'HIPOTESIS '!$N$95)/12,0)</f>
        <v>0</v>
      </c>
      <c r="AN216" s="719">
        <f>IF(AND(AN$151&gt;='HIPOTESIS '!$E100,AN$151&lt;='HIPOTESIS '!$F100),'HIPOTESIS '!$K100*'HIPOTESIS '!$D100*(1+'HIPOTESIS '!$N$90)*(1+'HIPOTESIS '!$N$95)*(1+'HIPOTESIS '!$N$100)/12,0)</f>
        <v>0</v>
      </c>
      <c r="AO216" s="719">
        <f>IF(AND(AO$151&gt;='HIPOTESIS '!$E100,AO$151&lt;='HIPOTESIS '!$F100),'HIPOTESIS '!$K100*'HIPOTESIS '!$D100*(1+'HIPOTESIS '!$N$90)*(1+'HIPOTESIS '!$N$95)*(1+'HIPOTESIS '!$N$100)/12,0)</f>
        <v>0</v>
      </c>
      <c r="AP216" s="719">
        <f>IF(AND(AP$151&gt;='HIPOTESIS '!$E100,AP$151&lt;='HIPOTESIS '!$F100),'HIPOTESIS '!$K100*'HIPOTESIS '!$D100*(1+'HIPOTESIS '!$N$90)*(1+'HIPOTESIS '!$N$95)*(1+'HIPOTESIS '!$N$100)/12,0)</f>
        <v>0</v>
      </c>
      <c r="AQ216" s="719">
        <f>IF(AND(AQ$151&gt;='HIPOTESIS '!$E100,AQ$151&lt;='HIPOTESIS '!$F100),'HIPOTESIS '!$K100*'HIPOTESIS '!$D100*(1+'HIPOTESIS '!$N$90)*(1+'HIPOTESIS '!$N$95)*(1+'HIPOTESIS '!$N$100)/12,0)</f>
        <v>0</v>
      </c>
      <c r="AR216" s="719">
        <f>IF(AND(AR$151&gt;='HIPOTESIS '!$E100,AR$151&lt;='HIPOTESIS '!$F100),'HIPOTESIS '!$K100*'HIPOTESIS '!$D100*(1+'HIPOTESIS '!$N$90)*(1+'HIPOTESIS '!$N$95)*(1+'HIPOTESIS '!$N$100)/12,0)</f>
        <v>0</v>
      </c>
      <c r="AS216" s="719">
        <f>IF(AND(AS$151&gt;='HIPOTESIS '!$E100,AS$151&lt;='HIPOTESIS '!$F100),'HIPOTESIS '!$K100*'HIPOTESIS '!$D100*(1+'HIPOTESIS '!$N$90)*(1+'HIPOTESIS '!$N$95)*(1+'HIPOTESIS '!$N$100)/12,0)</f>
        <v>0</v>
      </c>
      <c r="AT216" s="719">
        <f>IF(AND(AT$151&gt;='HIPOTESIS '!$E100,AT$151&lt;='HIPOTESIS '!$F100),'HIPOTESIS '!$K100*'HIPOTESIS '!$D100*(1+'HIPOTESIS '!$N$90)*(1+'HIPOTESIS '!$N$95)*(1+'HIPOTESIS '!$N$100)/12,0)</f>
        <v>0</v>
      </c>
      <c r="AU216" s="719">
        <f>IF(AND(AU$151&gt;='HIPOTESIS '!$E100,AU$151&lt;='HIPOTESIS '!$F100),'HIPOTESIS '!$K100*'HIPOTESIS '!$D100*(1+'HIPOTESIS '!$N$90)*(1+'HIPOTESIS '!$N$95)*(1+'HIPOTESIS '!$N$100)/12,0)</f>
        <v>0</v>
      </c>
      <c r="AV216" s="719">
        <f>IF(AND(AV$151&gt;='HIPOTESIS '!$E100,AV$151&lt;='HIPOTESIS '!$F100),'HIPOTESIS '!$K100*'HIPOTESIS '!$D100*(1+'HIPOTESIS '!$N$90)*(1+'HIPOTESIS '!$N$95)*(1+'HIPOTESIS '!$N$100)/12,0)</f>
        <v>0</v>
      </c>
      <c r="AW216" s="719">
        <f>IF(AND(AW$151&gt;='HIPOTESIS '!$E100,AW$151&lt;='HIPOTESIS '!$F100),'HIPOTESIS '!$K100*'HIPOTESIS '!$D100*(1+'HIPOTESIS '!$N$90)*(1+'HIPOTESIS '!$N$95)*(1+'HIPOTESIS '!$N$100)/12,0)</f>
        <v>0</v>
      </c>
      <c r="AX216" s="719">
        <f>IF(AND(AX$151&gt;='HIPOTESIS '!$E100,AX$151&lt;='HIPOTESIS '!$F100),'HIPOTESIS '!$K100*'HIPOTESIS '!$D100*(1+'HIPOTESIS '!$N$90)*(1+'HIPOTESIS '!$N$95)*(1+'HIPOTESIS '!$N$100)/12,0)</f>
        <v>0</v>
      </c>
      <c r="AY216" s="719">
        <f>IF(AND(AY$151&gt;='HIPOTESIS '!$E100,AY$151&lt;='HIPOTESIS '!$F100),'HIPOTESIS '!$K100*'HIPOTESIS '!$D100*(1+'HIPOTESIS '!$N$90)*(1+'HIPOTESIS '!$N$95)*(1+'HIPOTESIS '!$N$100)/12,0)</f>
        <v>0</v>
      </c>
      <c r="AZ216" s="719">
        <f>IF(AND(AZ$151&gt;='HIPOTESIS '!$E100,AZ$151&lt;='HIPOTESIS '!$F100),'HIPOTESIS '!$K100*'HIPOTESIS '!$D100*(1+'HIPOTESIS '!$N$90)*(1+'HIPOTESIS '!$N$95)*(1+'HIPOTESIS '!$N$100)^2/12,0)</f>
        <v>0</v>
      </c>
      <c r="BA216" s="719">
        <f>IF(AND(BA$151&gt;='HIPOTESIS '!$E100,BA$151&lt;='HIPOTESIS '!$F100),'HIPOTESIS '!$K100*'HIPOTESIS '!$D100*(1+'HIPOTESIS '!$N$90)*(1+'HIPOTESIS '!$N$95)*(1+'HIPOTESIS '!$N$100)^2/12,0)</f>
        <v>0</v>
      </c>
      <c r="BB216" s="719">
        <f>IF(AND(BB$151&gt;='HIPOTESIS '!$E100,BB$151&lt;='HIPOTESIS '!$F100),'HIPOTESIS '!$K100*'HIPOTESIS '!$D100*(1+'HIPOTESIS '!$N$90)*(1+'HIPOTESIS '!$N$95)*(1+'HIPOTESIS '!$N$100)^2/12,0)</f>
        <v>0</v>
      </c>
      <c r="BC216" s="719">
        <f>IF(AND(BC$151&gt;='HIPOTESIS '!$E100,BC$151&lt;='HIPOTESIS '!$F100),'HIPOTESIS '!$K100*'HIPOTESIS '!$D100*(1+'HIPOTESIS '!$N$90)*(1+'HIPOTESIS '!$N$95)*(1+'HIPOTESIS '!$N$100)^2/12,0)</f>
        <v>0</v>
      </c>
      <c r="BD216" s="719">
        <f>IF(AND(BD$151&gt;='HIPOTESIS '!$E100,BD$151&lt;='HIPOTESIS '!$F100),'HIPOTESIS '!$K100*'HIPOTESIS '!$D100*(1+'HIPOTESIS '!$N$90)*(1+'HIPOTESIS '!$N$95)*(1+'HIPOTESIS '!$N$100)^2/12,0)</f>
        <v>0</v>
      </c>
      <c r="BE216" s="719">
        <f>IF(AND(BE$151&gt;='HIPOTESIS '!$E100,BE$151&lt;='HIPOTESIS '!$F100),'HIPOTESIS '!$K100*'HIPOTESIS '!$D100*(1+'HIPOTESIS '!$N$90)*(1+'HIPOTESIS '!$N$95)*(1+'HIPOTESIS '!$N$100)^2/12,0)</f>
        <v>0</v>
      </c>
      <c r="BF216" s="719">
        <f>IF(AND(BF$151&gt;='HIPOTESIS '!$E100,BF$151&lt;='HIPOTESIS '!$F100),'HIPOTESIS '!$K100*'HIPOTESIS '!$D100*(1+'HIPOTESIS '!$N$90)*(1+'HIPOTESIS '!$N$95)*(1+'HIPOTESIS '!$N$100)^2/12,0)</f>
        <v>0</v>
      </c>
      <c r="BG216" s="719">
        <f>IF(AND(BG$151&gt;='HIPOTESIS '!$E100,BG$151&lt;='HIPOTESIS '!$F100),'HIPOTESIS '!$K100*'HIPOTESIS '!$D100*(1+'HIPOTESIS '!$N$90)*(1+'HIPOTESIS '!$N$95)*(1+'HIPOTESIS '!$N$100)^2/12,0)</f>
        <v>0</v>
      </c>
      <c r="BH216" s="719">
        <f>IF(AND(BH$151&gt;='HIPOTESIS '!$E100,BH$151&lt;='HIPOTESIS '!$F100),'HIPOTESIS '!$K100*'HIPOTESIS '!$D100*(1+'HIPOTESIS '!$N$90)*(1+'HIPOTESIS '!$N$95)*(1+'HIPOTESIS '!$N$100)^2/12,0)</f>
        <v>0</v>
      </c>
      <c r="BI216" s="719">
        <f>IF(AND(BI$151&gt;='HIPOTESIS '!$E100,BI$151&lt;='HIPOTESIS '!$F100),'HIPOTESIS '!$K100*'HIPOTESIS '!$D100*(1+'HIPOTESIS '!$N$90)*(1+'HIPOTESIS '!$N$95)*(1+'HIPOTESIS '!$N$100)^2/12,0)</f>
        <v>0</v>
      </c>
      <c r="BJ216" s="719">
        <f>IF(AND(BJ$151&gt;='HIPOTESIS '!$E100,BJ$151&lt;='HIPOTESIS '!$F100),'HIPOTESIS '!$K100*'HIPOTESIS '!$D100*(1+'HIPOTESIS '!$N$90)*(1+'HIPOTESIS '!$N$95)*(1+'HIPOTESIS '!$N$100)^2/12,0)</f>
        <v>0</v>
      </c>
      <c r="BK216" s="719">
        <f>IF(AND(BK$151&gt;='HIPOTESIS '!$E100,BK$151&lt;='HIPOTESIS '!$F100),'HIPOTESIS '!$K100*'HIPOTESIS '!$D100*(1+'HIPOTESIS '!$N$90)*(1+'HIPOTESIS '!$N$95)*(1+'HIPOTESIS '!$N$100)^2/12,0)</f>
        <v>0</v>
      </c>
      <c r="BL216" s="138"/>
      <c r="BM216" s="138"/>
      <c r="BN216" s="138"/>
      <c r="BO216" s="138"/>
      <c r="BP216" s="138"/>
      <c r="BQ216" s="138"/>
      <c r="BR216" s="138"/>
      <c r="BS216" s="138"/>
      <c r="BT216" s="138"/>
      <c r="BU216" s="138"/>
      <c r="BV216" s="138"/>
      <c r="BW216" s="138"/>
      <c r="BX216" s="138"/>
      <c r="BY216" s="138"/>
      <c r="BZ216" s="138"/>
      <c r="CA216" s="138"/>
      <c r="CB216" s="138"/>
      <c r="CC216" s="138"/>
      <c r="CD216" s="138"/>
      <c r="CE216" s="138"/>
      <c r="CF216" s="138"/>
      <c r="CG216" s="138"/>
      <c r="CH216" s="138"/>
      <c r="CI216" s="138"/>
      <c r="CJ216" s="138"/>
      <c r="CK216" s="138"/>
      <c r="CL216" s="138"/>
      <c r="CM216" s="138"/>
      <c r="CN216" s="138"/>
      <c r="CO216" s="138"/>
      <c r="CP216" s="138"/>
      <c r="CQ216" s="138"/>
      <c r="CR216" s="138"/>
      <c r="CS216" s="138"/>
    </row>
    <row r="217" spans="1:97" s="2" customFormat="1" ht="17.100000000000001" customHeight="1" x14ac:dyDescent="0.25">
      <c r="A217" s="138"/>
      <c r="B217" s="536" t="s">
        <v>414</v>
      </c>
      <c r="C217" s="722">
        <f>IF(AND(C$151&gt;='HIPOTESIS '!$E101,C$151&lt;='HIPOTESIS '!$F101),'HIPOTESIS '!$K101*'HIPOTESIS '!$D101/12,0)</f>
        <v>0</v>
      </c>
      <c r="D217" s="497">
        <f>IF(AND(D$151&gt;='HIPOTESIS '!$E101,D$151&lt;='HIPOTESIS '!$F101),'HIPOTESIS '!$K101*'HIPOTESIS '!$D101/12,0)</f>
        <v>0</v>
      </c>
      <c r="E217" s="497">
        <f>IF(AND(E$151&gt;='HIPOTESIS '!$E101,E$151&lt;='HIPOTESIS '!$F101),'HIPOTESIS '!$K101*'HIPOTESIS '!$D101/12,0)</f>
        <v>0</v>
      </c>
      <c r="F217" s="497">
        <f>IF(AND(F$151&gt;='HIPOTESIS '!$E101,F$151&lt;='HIPOTESIS '!$F101),'HIPOTESIS '!$K101*'HIPOTESIS '!$D101/12,0)</f>
        <v>0</v>
      </c>
      <c r="G217" s="497">
        <f>IF(AND(G$151&gt;='HIPOTESIS '!$E101,G$151&lt;='HIPOTESIS '!$F101),'HIPOTESIS '!$K101*'HIPOTESIS '!$D101/12,0)</f>
        <v>0</v>
      </c>
      <c r="H217" s="497">
        <f>IF(AND(H$151&gt;='HIPOTESIS '!$E101,H$151&lt;='HIPOTESIS '!$F101),'HIPOTESIS '!$K101*'HIPOTESIS '!$D101/12,0)</f>
        <v>0</v>
      </c>
      <c r="I217" s="497">
        <f>IF(AND(I$151&gt;='HIPOTESIS '!$E101,I$151&lt;='HIPOTESIS '!$F101),'HIPOTESIS '!$K101*'HIPOTESIS '!$D101/12,0)</f>
        <v>0</v>
      </c>
      <c r="J217" s="497">
        <f>IF(AND(J$151&gt;='HIPOTESIS '!$E101,J$151&lt;='HIPOTESIS '!$F101),'HIPOTESIS '!$K101*'HIPOTESIS '!$D101/12,0)</f>
        <v>0</v>
      </c>
      <c r="K217" s="497">
        <f>IF(AND(K$151&gt;='HIPOTESIS '!$E101,K$151&lt;='HIPOTESIS '!$F101),'HIPOTESIS '!$K101*'HIPOTESIS '!$D101/12,0)</f>
        <v>0</v>
      </c>
      <c r="L217" s="497">
        <f>IF(AND(L$151&gt;='HIPOTESIS '!$E101,L$151&lt;='HIPOTESIS '!$F101),'HIPOTESIS '!$K101*'HIPOTESIS '!$D101/12,0)</f>
        <v>0</v>
      </c>
      <c r="M217" s="497">
        <f>IF(AND(M$151&gt;='HIPOTESIS '!$E101,M$151&lt;='HIPOTESIS '!$F101),'HIPOTESIS '!$K101*'HIPOTESIS '!$D101/12,0)</f>
        <v>0</v>
      </c>
      <c r="N217" s="497">
        <f>IF(AND(N$151&gt;='HIPOTESIS '!$E101,N$151&lt;='HIPOTESIS '!$F101),'HIPOTESIS '!$K101*'HIPOTESIS '!$D101/12,0)</f>
        <v>0</v>
      </c>
      <c r="O217" s="723">
        <f>IF(AND(O$151&gt;='HIPOTESIS '!$E101,O$151&lt;='HIPOTESIS '!$F101),'HIPOTESIS '!$K101*'HIPOTESIS '!$D101/12,0)</f>
        <v>0</v>
      </c>
      <c r="P217" s="497">
        <f>IF(AND(P$151&gt;='HIPOTESIS '!$E101,P$151&lt;='HIPOTESIS '!$F101),'HIPOTESIS '!$K101*'HIPOTESIS '!$D101*(1+'HIPOTESIS '!$N$90)/12,0)</f>
        <v>0</v>
      </c>
      <c r="Q217" s="719">
        <f>IF(AND(Q$151&gt;='HIPOTESIS '!$E101,Q$151&lt;='HIPOTESIS '!$F101),'HIPOTESIS '!$K101*'HIPOTESIS '!$D101*(1+'HIPOTESIS '!$N$90)/12,0)</f>
        <v>0</v>
      </c>
      <c r="R217" s="719">
        <f>IF(AND(R$151&gt;='HIPOTESIS '!$E101,R$151&lt;='HIPOTESIS '!$F101),'HIPOTESIS '!$K101*'HIPOTESIS '!$D101*(1+'HIPOTESIS '!$N$90)/12,0)</f>
        <v>0</v>
      </c>
      <c r="S217" s="719">
        <f>IF(AND(S$151&gt;='HIPOTESIS '!$E101,S$151&lt;='HIPOTESIS '!$F101),'HIPOTESIS '!$K101*'HIPOTESIS '!$D101*(1+'HIPOTESIS '!$N$90)/12,0)</f>
        <v>0</v>
      </c>
      <c r="T217" s="719">
        <f>IF(AND(T$151&gt;='HIPOTESIS '!$E101,T$151&lt;='HIPOTESIS '!$F101),'HIPOTESIS '!$K101*'HIPOTESIS '!$D101*(1+'HIPOTESIS '!$N$90)/12,0)</f>
        <v>0</v>
      </c>
      <c r="U217" s="719">
        <f>IF(AND(U$151&gt;='HIPOTESIS '!$E101,U$151&lt;='HIPOTESIS '!$F101),'HIPOTESIS '!$K101*'HIPOTESIS '!$D101*(1+'HIPOTESIS '!$N$90)/12,0)</f>
        <v>0</v>
      </c>
      <c r="V217" s="719">
        <f>IF(AND(V$151&gt;='HIPOTESIS '!$E101,V$151&lt;='HIPOTESIS '!$F101),'HIPOTESIS '!$K101*'HIPOTESIS '!$D101*(1+'HIPOTESIS '!$N$90)/12,0)</f>
        <v>0</v>
      </c>
      <c r="W217" s="719">
        <f>IF(AND(W$151&gt;='HIPOTESIS '!$E101,W$151&lt;='HIPOTESIS '!$F101),'HIPOTESIS '!$K101*'HIPOTESIS '!$D101*(1+'HIPOTESIS '!$N$90)/12,0)</f>
        <v>0</v>
      </c>
      <c r="X217" s="719">
        <f>IF(AND(X$151&gt;='HIPOTESIS '!$E101,X$151&lt;='HIPOTESIS '!$F101),'HIPOTESIS '!$K101*'HIPOTESIS '!$D101*(1+'HIPOTESIS '!$N$90)/12,0)</f>
        <v>0</v>
      </c>
      <c r="Y217" s="719">
        <f>IF(AND(Y$151&gt;='HIPOTESIS '!$E101,Y$151&lt;='HIPOTESIS '!$F101),'HIPOTESIS '!$K101*'HIPOTESIS '!$D101*(1+'HIPOTESIS '!$N$90)/12,0)</f>
        <v>0</v>
      </c>
      <c r="Z217" s="719">
        <f>IF(AND(Z$151&gt;='HIPOTESIS '!$E101,Z$151&lt;='HIPOTESIS '!$F101),'HIPOTESIS '!$K101*'HIPOTESIS '!$D101*(1+'HIPOTESIS '!$N$90)/12,0)</f>
        <v>0</v>
      </c>
      <c r="AA217" s="719">
        <f>IF(AND(AA$151&gt;='HIPOTESIS '!$E101,AA$151&lt;='HIPOTESIS '!$F101),'HIPOTESIS '!$K101*'HIPOTESIS '!$D101*(1+'HIPOTESIS '!$N$90)/12,0)</f>
        <v>0</v>
      </c>
      <c r="AB217" s="719">
        <f>IF(AND(AB$151&gt;='HIPOTESIS '!$E101,AB$151&lt;='HIPOTESIS '!$F101),'HIPOTESIS '!$K101*'HIPOTESIS '!$D101*(1+'HIPOTESIS '!$N$90)*(1+'HIPOTESIS '!$N$95)/12,0)</f>
        <v>0</v>
      </c>
      <c r="AC217" s="719">
        <f>IF(AND(AC$151&gt;='HIPOTESIS '!$E101,AC$151&lt;='HIPOTESIS '!$F101),'HIPOTESIS '!$K101*'HIPOTESIS '!$D101*(1+'HIPOTESIS '!$N$90)*(1+'HIPOTESIS '!$N$95)/12,0)</f>
        <v>0</v>
      </c>
      <c r="AD217" s="719">
        <f>IF(AND(AD$151&gt;='HIPOTESIS '!$E101,AD$151&lt;='HIPOTESIS '!$F101),'HIPOTESIS '!$K101*'HIPOTESIS '!$D101*(1+'HIPOTESIS '!$N$90)*(1+'HIPOTESIS '!$N$95)/12,0)</f>
        <v>0</v>
      </c>
      <c r="AE217" s="719">
        <f>IF(AND(AE$151&gt;='HIPOTESIS '!$E101,AE$151&lt;='HIPOTESIS '!$F101),'HIPOTESIS '!$K101*'HIPOTESIS '!$D101*(1+'HIPOTESIS '!$N$90)*(1+'HIPOTESIS '!$N$95)/12,0)</f>
        <v>0</v>
      </c>
      <c r="AF217" s="719">
        <f>IF(AND(AF$151&gt;='HIPOTESIS '!$E101,AF$151&lt;='HIPOTESIS '!$F101),'HIPOTESIS '!$K101*'HIPOTESIS '!$D101*(1+'HIPOTESIS '!$N$90)*(1+'HIPOTESIS '!$N$95)/12,0)</f>
        <v>0</v>
      </c>
      <c r="AG217" s="719">
        <f>IF(AND(AG$151&gt;='HIPOTESIS '!$E101,AG$151&lt;='HIPOTESIS '!$F101),'HIPOTESIS '!$K101*'HIPOTESIS '!$D101*(1+'HIPOTESIS '!$N$90)*(1+'HIPOTESIS '!$N$95)/12,0)</f>
        <v>0</v>
      </c>
      <c r="AH217" s="719">
        <f>IF(AND(AH$151&gt;='HIPOTESIS '!$E101,AH$151&lt;='HIPOTESIS '!$F101),'HIPOTESIS '!$K101*'HIPOTESIS '!$D101*(1+'HIPOTESIS '!$N$90)*(1+'HIPOTESIS '!$N$95)/12,0)</f>
        <v>0</v>
      </c>
      <c r="AI217" s="719">
        <f>IF(AND(AI$151&gt;='HIPOTESIS '!$E101,AI$151&lt;='HIPOTESIS '!$F101),'HIPOTESIS '!$K101*'HIPOTESIS '!$D101*(1+'HIPOTESIS '!$N$90)*(1+'HIPOTESIS '!$N$95)/12,0)</f>
        <v>0</v>
      </c>
      <c r="AJ217" s="719">
        <f>IF(AND(AJ$151&gt;='HIPOTESIS '!$E101,AJ$151&lt;='HIPOTESIS '!$F101),'HIPOTESIS '!$K101*'HIPOTESIS '!$D101*(1+'HIPOTESIS '!$N$90)*(1+'HIPOTESIS '!$N$95)/12,0)</f>
        <v>0</v>
      </c>
      <c r="AK217" s="719">
        <f>IF(AND(AK$151&gt;='HIPOTESIS '!$E101,AK$151&lt;='HIPOTESIS '!$F101),'HIPOTESIS '!$K101*'HIPOTESIS '!$D101*(1+'HIPOTESIS '!$N$90)*(1+'HIPOTESIS '!$N$95)/12,0)</f>
        <v>0</v>
      </c>
      <c r="AL217" s="719">
        <f>IF(AND(AL$151&gt;='HIPOTESIS '!$E101,AL$151&lt;='HIPOTESIS '!$F101),'HIPOTESIS '!$K101*'HIPOTESIS '!$D101*(1+'HIPOTESIS '!$N$90)*(1+'HIPOTESIS '!$N$95)/12,0)</f>
        <v>0</v>
      </c>
      <c r="AM217" s="719">
        <f>IF(AND(AM$151&gt;='HIPOTESIS '!$E101,AM$151&lt;='HIPOTESIS '!$F101),'HIPOTESIS '!$K101*'HIPOTESIS '!$D101*(1+'HIPOTESIS '!$N$90)*(1+'HIPOTESIS '!$N$95)/12,0)</f>
        <v>0</v>
      </c>
      <c r="AN217" s="719">
        <f>IF(AND(AN$151&gt;='HIPOTESIS '!$E101,AN$151&lt;='HIPOTESIS '!$F101),'HIPOTESIS '!$K101*'HIPOTESIS '!$D101*(1+'HIPOTESIS '!$N$90)*(1+'HIPOTESIS '!$N$95)*(1+'HIPOTESIS '!$N$100)/12,0)</f>
        <v>0</v>
      </c>
      <c r="AO217" s="719">
        <f>IF(AND(AO$151&gt;='HIPOTESIS '!$E101,AO$151&lt;='HIPOTESIS '!$F101),'HIPOTESIS '!$K101*'HIPOTESIS '!$D101*(1+'HIPOTESIS '!$N$90)*(1+'HIPOTESIS '!$N$95)*(1+'HIPOTESIS '!$N$100)/12,0)</f>
        <v>0</v>
      </c>
      <c r="AP217" s="719">
        <f>IF(AND(AP$151&gt;='HIPOTESIS '!$E101,AP$151&lt;='HIPOTESIS '!$F101),'HIPOTESIS '!$K101*'HIPOTESIS '!$D101*(1+'HIPOTESIS '!$N$90)*(1+'HIPOTESIS '!$N$95)*(1+'HIPOTESIS '!$N$100)/12,0)</f>
        <v>0</v>
      </c>
      <c r="AQ217" s="719">
        <f>IF(AND(AQ$151&gt;='HIPOTESIS '!$E101,AQ$151&lt;='HIPOTESIS '!$F101),'HIPOTESIS '!$K101*'HIPOTESIS '!$D101*(1+'HIPOTESIS '!$N$90)*(1+'HIPOTESIS '!$N$95)*(1+'HIPOTESIS '!$N$100)/12,0)</f>
        <v>0</v>
      </c>
      <c r="AR217" s="719">
        <f>IF(AND(AR$151&gt;='HIPOTESIS '!$E101,AR$151&lt;='HIPOTESIS '!$F101),'HIPOTESIS '!$K101*'HIPOTESIS '!$D101*(1+'HIPOTESIS '!$N$90)*(1+'HIPOTESIS '!$N$95)*(1+'HIPOTESIS '!$N$100)/12,0)</f>
        <v>0</v>
      </c>
      <c r="AS217" s="719">
        <f>IF(AND(AS$151&gt;='HIPOTESIS '!$E101,AS$151&lt;='HIPOTESIS '!$F101),'HIPOTESIS '!$K101*'HIPOTESIS '!$D101*(1+'HIPOTESIS '!$N$90)*(1+'HIPOTESIS '!$N$95)*(1+'HIPOTESIS '!$N$100)/12,0)</f>
        <v>0</v>
      </c>
      <c r="AT217" s="719">
        <f>IF(AND(AT$151&gt;='HIPOTESIS '!$E101,AT$151&lt;='HIPOTESIS '!$F101),'HIPOTESIS '!$K101*'HIPOTESIS '!$D101*(1+'HIPOTESIS '!$N$90)*(1+'HIPOTESIS '!$N$95)*(1+'HIPOTESIS '!$N$100)/12,0)</f>
        <v>0</v>
      </c>
      <c r="AU217" s="719">
        <f>IF(AND(AU$151&gt;='HIPOTESIS '!$E101,AU$151&lt;='HIPOTESIS '!$F101),'HIPOTESIS '!$K101*'HIPOTESIS '!$D101*(1+'HIPOTESIS '!$N$90)*(1+'HIPOTESIS '!$N$95)*(1+'HIPOTESIS '!$N$100)/12,0)</f>
        <v>0</v>
      </c>
      <c r="AV217" s="719">
        <f>IF(AND(AV$151&gt;='HIPOTESIS '!$E101,AV$151&lt;='HIPOTESIS '!$F101),'HIPOTESIS '!$K101*'HIPOTESIS '!$D101*(1+'HIPOTESIS '!$N$90)*(1+'HIPOTESIS '!$N$95)*(1+'HIPOTESIS '!$N$100)/12,0)</f>
        <v>0</v>
      </c>
      <c r="AW217" s="719">
        <f>IF(AND(AW$151&gt;='HIPOTESIS '!$E101,AW$151&lt;='HIPOTESIS '!$F101),'HIPOTESIS '!$K101*'HIPOTESIS '!$D101*(1+'HIPOTESIS '!$N$90)*(1+'HIPOTESIS '!$N$95)*(1+'HIPOTESIS '!$N$100)/12,0)</f>
        <v>0</v>
      </c>
      <c r="AX217" s="719">
        <f>IF(AND(AX$151&gt;='HIPOTESIS '!$E101,AX$151&lt;='HIPOTESIS '!$F101),'HIPOTESIS '!$K101*'HIPOTESIS '!$D101*(1+'HIPOTESIS '!$N$90)*(1+'HIPOTESIS '!$N$95)*(1+'HIPOTESIS '!$N$100)/12,0)</f>
        <v>0</v>
      </c>
      <c r="AY217" s="719">
        <f>IF(AND(AY$151&gt;='HIPOTESIS '!$E101,AY$151&lt;='HIPOTESIS '!$F101),'HIPOTESIS '!$K101*'HIPOTESIS '!$D101*(1+'HIPOTESIS '!$N$90)*(1+'HIPOTESIS '!$N$95)*(1+'HIPOTESIS '!$N$100)/12,0)</f>
        <v>0</v>
      </c>
      <c r="AZ217" s="719">
        <f>IF(AND(AZ$151&gt;='HIPOTESIS '!$E101,AZ$151&lt;='HIPOTESIS '!$F101),'HIPOTESIS '!$K101*'HIPOTESIS '!$D101*(1+'HIPOTESIS '!$N$90)*(1+'HIPOTESIS '!$N$95)*(1+'HIPOTESIS '!$N$100)^2/12,0)</f>
        <v>0</v>
      </c>
      <c r="BA217" s="719">
        <f>IF(AND(BA$151&gt;='HIPOTESIS '!$E101,BA$151&lt;='HIPOTESIS '!$F101),'HIPOTESIS '!$K101*'HIPOTESIS '!$D101*(1+'HIPOTESIS '!$N$90)*(1+'HIPOTESIS '!$N$95)*(1+'HIPOTESIS '!$N$100)^2/12,0)</f>
        <v>0</v>
      </c>
      <c r="BB217" s="719">
        <f>IF(AND(BB$151&gt;='HIPOTESIS '!$E101,BB$151&lt;='HIPOTESIS '!$F101),'HIPOTESIS '!$K101*'HIPOTESIS '!$D101*(1+'HIPOTESIS '!$N$90)*(1+'HIPOTESIS '!$N$95)*(1+'HIPOTESIS '!$N$100)^2/12,0)</f>
        <v>0</v>
      </c>
      <c r="BC217" s="719">
        <f>IF(AND(BC$151&gt;='HIPOTESIS '!$E101,BC$151&lt;='HIPOTESIS '!$F101),'HIPOTESIS '!$K101*'HIPOTESIS '!$D101*(1+'HIPOTESIS '!$N$90)*(1+'HIPOTESIS '!$N$95)*(1+'HIPOTESIS '!$N$100)^2/12,0)</f>
        <v>0</v>
      </c>
      <c r="BD217" s="719">
        <f>IF(AND(BD$151&gt;='HIPOTESIS '!$E101,BD$151&lt;='HIPOTESIS '!$F101),'HIPOTESIS '!$K101*'HIPOTESIS '!$D101*(1+'HIPOTESIS '!$N$90)*(1+'HIPOTESIS '!$N$95)*(1+'HIPOTESIS '!$N$100)^2/12,0)</f>
        <v>0</v>
      </c>
      <c r="BE217" s="719">
        <f>IF(AND(BE$151&gt;='HIPOTESIS '!$E101,BE$151&lt;='HIPOTESIS '!$F101),'HIPOTESIS '!$K101*'HIPOTESIS '!$D101*(1+'HIPOTESIS '!$N$90)*(1+'HIPOTESIS '!$N$95)*(1+'HIPOTESIS '!$N$100)^2/12,0)</f>
        <v>0</v>
      </c>
      <c r="BF217" s="719">
        <f>IF(AND(BF$151&gt;='HIPOTESIS '!$E101,BF$151&lt;='HIPOTESIS '!$F101),'HIPOTESIS '!$K101*'HIPOTESIS '!$D101*(1+'HIPOTESIS '!$N$90)*(1+'HIPOTESIS '!$N$95)*(1+'HIPOTESIS '!$N$100)^2/12,0)</f>
        <v>0</v>
      </c>
      <c r="BG217" s="719">
        <f>IF(AND(BG$151&gt;='HIPOTESIS '!$E101,BG$151&lt;='HIPOTESIS '!$F101),'HIPOTESIS '!$K101*'HIPOTESIS '!$D101*(1+'HIPOTESIS '!$N$90)*(1+'HIPOTESIS '!$N$95)*(1+'HIPOTESIS '!$N$100)^2/12,0)</f>
        <v>0</v>
      </c>
      <c r="BH217" s="719">
        <f>IF(AND(BH$151&gt;='HIPOTESIS '!$E101,BH$151&lt;='HIPOTESIS '!$F101),'HIPOTESIS '!$K101*'HIPOTESIS '!$D101*(1+'HIPOTESIS '!$N$90)*(1+'HIPOTESIS '!$N$95)*(1+'HIPOTESIS '!$N$100)^2/12,0)</f>
        <v>0</v>
      </c>
      <c r="BI217" s="719">
        <f>IF(AND(BI$151&gt;='HIPOTESIS '!$E101,BI$151&lt;='HIPOTESIS '!$F101),'HIPOTESIS '!$K101*'HIPOTESIS '!$D101*(1+'HIPOTESIS '!$N$90)*(1+'HIPOTESIS '!$N$95)*(1+'HIPOTESIS '!$N$100)^2/12,0)</f>
        <v>0</v>
      </c>
      <c r="BJ217" s="719">
        <f>IF(AND(BJ$151&gt;='HIPOTESIS '!$E101,BJ$151&lt;='HIPOTESIS '!$F101),'HIPOTESIS '!$K101*'HIPOTESIS '!$D101*(1+'HIPOTESIS '!$N$90)*(1+'HIPOTESIS '!$N$95)*(1+'HIPOTESIS '!$N$100)^2/12,0)</f>
        <v>0</v>
      </c>
      <c r="BK217" s="719">
        <f>IF(AND(BK$151&gt;='HIPOTESIS '!$E101,BK$151&lt;='HIPOTESIS '!$F101),'HIPOTESIS '!$K101*'HIPOTESIS '!$D101*(1+'HIPOTESIS '!$N$90)*(1+'HIPOTESIS '!$N$95)*(1+'HIPOTESIS '!$N$100)^2/12,0)</f>
        <v>0</v>
      </c>
      <c r="BL217" s="138"/>
      <c r="BM217" s="138"/>
      <c r="BN217" s="138"/>
      <c r="BO217" s="138"/>
      <c r="BP217" s="138"/>
      <c r="BQ217" s="138"/>
      <c r="BR217" s="138"/>
      <c r="BS217" s="138"/>
      <c r="BT217" s="138"/>
      <c r="BU217" s="138"/>
      <c r="BV217" s="138"/>
      <c r="BW217" s="138"/>
      <c r="BX217" s="138"/>
      <c r="BY217" s="138"/>
      <c r="BZ217" s="138"/>
      <c r="CA217" s="138"/>
      <c r="CB217" s="138"/>
      <c r="CC217" s="138"/>
      <c r="CD217" s="138"/>
      <c r="CE217" s="138"/>
      <c r="CF217" s="138"/>
      <c r="CG217" s="138"/>
      <c r="CH217" s="138"/>
      <c r="CI217" s="138"/>
      <c r="CJ217" s="138"/>
      <c r="CK217" s="138"/>
      <c r="CL217" s="138"/>
      <c r="CM217" s="138"/>
      <c r="CN217" s="138"/>
      <c r="CO217" s="138"/>
      <c r="CP217" s="138"/>
      <c r="CQ217" s="138"/>
      <c r="CR217" s="138"/>
      <c r="CS217" s="138"/>
    </row>
    <row r="218" spans="1:97" s="2" customFormat="1" ht="17.100000000000001" customHeight="1" x14ac:dyDescent="0.25">
      <c r="A218" s="138"/>
      <c r="B218" s="536" t="s">
        <v>415</v>
      </c>
      <c r="C218" s="722">
        <f>IF(AND(C$151&gt;='HIPOTESIS '!$E102,C$151&lt;='HIPOTESIS '!$F102),'HIPOTESIS '!$K102*'HIPOTESIS '!$D102/12,0)</f>
        <v>0</v>
      </c>
      <c r="D218" s="497">
        <f>IF(AND(D$151&gt;='HIPOTESIS '!$E102,D$151&lt;='HIPOTESIS '!$F102),'HIPOTESIS '!$K102*'HIPOTESIS '!$D102/12,0)</f>
        <v>0</v>
      </c>
      <c r="E218" s="497">
        <f>IF(AND(E$151&gt;='HIPOTESIS '!$E102,E$151&lt;='HIPOTESIS '!$F102),'HIPOTESIS '!$K102*'HIPOTESIS '!$D102/12,0)</f>
        <v>0</v>
      </c>
      <c r="F218" s="497">
        <f>IF(AND(F$151&gt;='HIPOTESIS '!$E102,F$151&lt;='HIPOTESIS '!$F102),'HIPOTESIS '!$K102*'HIPOTESIS '!$D102/12,0)</f>
        <v>0</v>
      </c>
      <c r="G218" s="497">
        <f>IF(AND(G$151&gt;='HIPOTESIS '!$E102,G$151&lt;='HIPOTESIS '!$F102),'HIPOTESIS '!$K102*'HIPOTESIS '!$D102/12,0)</f>
        <v>0</v>
      </c>
      <c r="H218" s="497">
        <f>IF(AND(H$151&gt;='HIPOTESIS '!$E102,H$151&lt;='HIPOTESIS '!$F102),'HIPOTESIS '!$K102*'HIPOTESIS '!$D102/12,0)</f>
        <v>0</v>
      </c>
      <c r="I218" s="497">
        <f>IF(AND(I$151&gt;='HIPOTESIS '!$E102,I$151&lt;='HIPOTESIS '!$F102),'HIPOTESIS '!$K102*'HIPOTESIS '!$D102/12,0)</f>
        <v>0</v>
      </c>
      <c r="J218" s="497">
        <f>IF(AND(J$151&gt;='HIPOTESIS '!$E102,J$151&lt;='HIPOTESIS '!$F102),'HIPOTESIS '!$K102*'HIPOTESIS '!$D102/12,0)</f>
        <v>0</v>
      </c>
      <c r="K218" s="497">
        <f>IF(AND(K$151&gt;='HIPOTESIS '!$E102,K$151&lt;='HIPOTESIS '!$F102),'HIPOTESIS '!$K102*'HIPOTESIS '!$D102/12,0)</f>
        <v>0</v>
      </c>
      <c r="L218" s="497">
        <f>IF(AND(L$151&gt;='HIPOTESIS '!$E102,L$151&lt;='HIPOTESIS '!$F102),'HIPOTESIS '!$K102*'HIPOTESIS '!$D102/12,0)</f>
        <v>0</v>
      </c>
      <c r="M218" s="497">
        <f>IF(AND(M$151&gt;='HIPOTESIS '!$E102,M$151&lt;='HIPOTESIS '!$F102),'HIPOTESIS '!$K102*'HIPOTESIS '!$D102/12,0)</f>
        <v>0</v>
      </c>
      <c r="N218" s="497">
        <f>IF(AND(N$151&gt;='HIPOTESIS '!$E102,N$151&lt;='HIPOTESIS '!$F102),'HIPOTESIS '!$K102*'HIPOTESIS '!$D102/12,0)</f>
        <v>0</v>
      </c>
      <c r="O218" s="723">
        <f>IF(AND(O$151&gt;='HIPOTESIS '!$E102,O$151&lt;='HIPOTESIS '!$F102),'HIPOTESIS '!$K102*'HIPOTESIS '!$D102/12,0)</f>
        <v>0</v>
      </c>
      <c r="P218" s="497">
        <f>IF(AND(P$151&gt;='HIPOTESIS '!$E102,P$151&lt;='HIPOTESIS '!$F102),'HIPOTESIS '!$K102*'HIPOTESIS '!$D102*(1+'HIPOTESIS '!$N$90)/12,0)</f>
        <v>0</v>
      </c>
      <c r="Q218" s="719">
        <f>IF(AND(Q$151&gt;='HIPOTESIS '!$E102,Q$151&lt;='HIPOTESIS '!$F102),'HIPOTESIS '!$K102*'HIPOTESIS '!$D102*(1+'HIPOTESIS '!$N$90)/12,0)</f>
        <v>0</v>
      </c>
      <c r="R218" s="719">
        <f>IF(AND(R$151&gt;='HIPOTESIS '!$E102,R$151&lt;='HIPOTESIS '!$F102),'HIPOTESIS '!$K102*'HIPOTESIS '!$D102*(1+'HIPOTESIS '!$N$90)/12,0)</f>
        <v>0</v>
      </c>
      <c r="S218" s="719">
        <f>IF(AND(S$151&gt;='HIPOTESIS '!$E102,S$151&lt;='HIPOTESIS '!$F102),'HIPOTESIS '!$K102*'HIPOTESIS '!$D102*(1+'HIPOTESIS '!$N$90)/12,0)</f>
        <v>0</v>
      </c>
      <c r="T218" s="719">
        <f>IF(AND(T$151&gt;='HIPOTESIS '!$E102,T$151&lt;='HIPOTESIS '!$F102),'HIPOTESIS '!$K102*'HIPOTESIS '!$D102*(1+'HIPOTESIS '!$N$90)/12,0)</f>
        <v>0</v>
      </c>
      <c r="U218" s="719">
        <f>IF(AND(U$151&gt;='HIPOTESIS '!$E102,U$151&lt;='HIPOTESIS '!$F102),'HIPOTESIS '!$K102*'HIPOTESIS '!$D102*(1+'HIPOTESIS '!$N$90)/12,0)</f>
        <v>0</v>
      </c>
      <c r="V218" s="719">
        <f>IF(AND(V$151&gt;='HIPOTESIS '!$E102,V$151&lt;='HIPOTESIS '!$F102),'HIPOTESIS '!$K102*'HIPOTESIS '!$D102*(1+'HIPOTESIS '!$N$90)/12,0)</f>
        <v>0</v>
      </c>
      <c r="W218" s="719">
        <f>IF(AND(W$151&gt;='HIPOTESIS '!$E102,W$151&lt;='HIPOTESIS '!$F102),'HIPOTESIS '!$K102*'HIPOTESIS '!$D102*(1+'HIPOTESIS '!$N$90)/12,0)</f>
        <v>0</v>
      </c>
      <c r="X218" s="719">
        <f>IF(AND(X$151&gt;='HIPOTESIS '!$E102,X$151&lt;='HIPOTESIS '!$F102),'HIPOTESIS '!$K102*'HIPOTESIS '!$D102*(1+'HIPOTESIS '!$N$90)/12,0)</f>
        <v>0</v>
      </c>
      <c r="Y218" s="719">
        <f>IF(AND(Y$151&gt;='HIPOTESIS '!$E102,Y$151&lt;='HIPOTESIS '!$F102),'HIPOTESIS '!$K102*'HIPOTESIS '!$D102*(1+'HIPOTESIS '!$N$90)/12,0)</f>
        <v>0</v>
      </c>
      <c r="Z218" s="719">
        <f>IF(AND(Z$151&gt;='HIPOTESIS '!$E102,Z$151&lt;='HIPOTESIS '!$F102),'HIPOTESIS '!$K102*'HIPOTESIS '!$D102*(1+'HIPOTESIS '!$N$90)/12,0)</f>
        <v>0</v>
      </c>
      <c r="AA218" s="719">
        <f>IF(AND(AA$151&gt;='HIPOTESIS '!$E102,AA$151&lt;='HIPOTESIS '!$F102),'HIPOTESIS '!$K102*'HIPOTESIS '!$D102*(1+'HIPOTESIS '!$N$90)/12,0)</f>
        <v>0</v>
      </c>
      <c r="AB218" s="719">
        <f>IF(AND(AB$151&gt;='HIPOTESIS '!$E102,AB$151&lt;='HIPOTESIS '!$F102),'HIPOTESIS '!$K102*'HIPOTESIS '!$D102*(1+'HIPOTESIS '!$N$90)*(1+'HIPOTESIS '!$N$95)/12,0)</f>
        <v>0</v>
      </c>
      <c r="AC218" s="719">
        <f>IF(AND(AC$151&gt;='HIPOTESIS '!$E102,AC$151&lt;='HIPOTESIS '!$F102),'HIPOTESIS '!$K102*'HIPOTESIS '!$D102*(1+'HIPOTESIS '!$N$90)*(1+'HIPOTESIS '!$N$95)/12,0)</f>
        <v>0</v>
      </c>
      <c r="AD218" s="719">
        <f>IF(AND(AD$151&gt;='HIPOTESIS '!$E102,AD$151&lt;='HIPOTESIS '!$F102),'HIPOTESIS '!$K102*'HIPOTESIS '!$D102*(1+'HIPOTESIS '!$N$90)*(1+'HIPOTESIS '!$N$95)/12,0)</f>
        <v>0</v>
      </c>
      <c r="AE218" s="719">
        <f>IF(AND(AE$151&gt;='HIPOTESIS '!$E102,AE$151&lt;='HIPOTESIS '!$F102),'HIPOTESIS '!$K102*'HIPOTESIS '!$D102*(1+'HIPOTESIS '!$N$90)*(1+'HIPOTESIS '!$N$95)/12,0)</f>
        <v>0</v>
      </c>
      <c r="AF218" s="719">
        <f>IF(AND(AF$151&gt;='HIPOTESIS '!$E102,AF$151&lt;='HIPOTESIS '!$F102),'HIPOTESIS '!$K102*'HIPOTESIS '!$D102*(1+'HIPOTESIS '!$N$90)*(1+'HIPOTESIS '!$N$95)/12,0)</f>
        <v>0</v>
      </c>
      <c r="AG218" s="719">
        <f>IF(AND(AG$151&gt;='HIPOTESIS '!$E102,AG$151&lt;='HIPOTESIS '!$F102),'HIPOTESIS '!$K102*'HIPOTESIS '!$D102*(1+'HIPOTESIS '!$N$90)*(1+'HIPOTESIS '!$N$95)/12,0)</f>
        <v>0</v>
      </c>
      <c r="AH218" s="719">
        <f>IF(AND(AH$151&gt;='HIPOTESIS '!$E102,AH$151&lt;='HIPOTESIS '!$F102),'HIPOTESIS '!$K102*'HIPOTESIS '!$D102*(1+'HIPOTESIS '!$N$90)*(1+'HIPOTESIS '!$N$95)/12,0)</f>
        <v>0</v>
      </c>
      <c r="AI218" s="719">
        <f>IF(AND(AI$151&gt;='HIPOTESIS '!$E102,AI$151&lt;='HIPOTESIS '!$F102),'HIPOTESIS '!$K102*'HIPOTESIS '!$D102*(1+'HIPOTESIS '!$N$90)*(1+'HIPOTESIS '!$N$95)/12,0)</f>
        <v>0</v>
      </c>
      <c r="AJ218" s="719">
        <f>IF(AND(AJ$151&gt;='HIPOTESIS '!$E102,AJ$151&lt;='HIPOTESIS '!$F102),'HIPOTESIS '!$K102*'HIPOTESIS '!$D102*(1+'HIPOTESIS '!$N$90)*(1+'HIPOTESIS '!$N$95)/12,0)</f>
        <v>0</v>
      </c>
      <c r="AK218" s="719">
        <f>IF(AND(AK$151&gt;='HIPOTESIS '!$E102,AK$151&lt;='HIPOTESIS '!$F102),'HIPOTESIS '!$K102*'HIPOTESIS '!$D102*(1+'HIPOTESIS '!$N$90)*(1+'HIPOTESIS '!$N$95)/12,0)</f>
        <v>0</v>
      </c>
      <c r="AL218" s="719">
        <f>IF(AND(AL$151&gt;='HIPOTESIS '!$E102,AL$151&lt;='HIPOTESIS '!$F102),'HIPOTESIS '!$K102*'HIPOTESIS '!$D102*(1+'HIPOTESIS '!$N$90)*(1+'HIPOTESIS '!$N$95)/12,0)</f>
        <v>0</v>
      </c>
      <c r="AM218" s="719">
        <f>IF(AND(AM$151&gt;='HIPOTESIS '!$E102,AM$151&lt;='HIPOTESIS '!$F102),'HIPOTESIS '!$K102*'HIPOTESIS '!$D102*(1+'HIPOTESIS '!$N$90)*(1+'HIPOTESIS '!$N$95)/12,0)</f>
        <v>0</v>
      </c>
      <c r="AN218" s="719">
        <f>IF(AND(AN$151&gt;='HIPOTESIS '!$E102,AN$151&lt;='HIPOTESIS '!$F102),'HIPOTESIS '!$K102*'HIPOTESIS '!$D102*(1+'HIPOTESIS '!$N$90)*(1+'HIPOTESIS '!$N$95)*(1+'HIPOTESIS '!$N$100)/12,0)</f>
        <v>0</v>
      </c>
      <c r="AO218" s="719">
        <f>IF(AND(AO$151&gt;='HIPOTESIS '!$E102,AO$151&lt;='HIPOTESIS '!$F102),'HIPOTESIS '!$K102*'HIPOTESIS '!$D102*(1+'HIPOTESIS '!$N$90)*(1+'HIPOTESIS '!$N$95)*(1+'HIPOTESIS '!$N$100)/12,0)</f>
        <v>0</v>
      </c>
      <c r="AP218" s="719">
        <f>IF(AND(AP$151&gt;='HIPOTESIS '!$E102,AP$151&lt;='HIPOTESIS '!$F102),'HIPOTESIS '!$K102*'HIPOTESIS '!$D102*(1+'HIPOTESIS '!$N$90)*(1+'HIPOTESIS '!$N$95)*(1+'HIPOTESIS '!$N$100)/12,0)</f>
        <v>0</v>
      </c>
      <c r="AQ218" s="719">
        <f>IF(AND(AQ$151&gt;='HIPOTESIS '!$E102,AQ$151&lt;='HIPOTESIS '!$F102),'HIPOTESIS '!$K102*'HIPOTESIS '!$D102*(1+'HIPOTESIS '!$N$90)*(1+'HIPOTESIS '!$N$95)*(1+'HIPOTESIS '!$N$100)/12,0)</f>
        <v>0</v>
      </c>
      <c r="AR218" s="719">
        <f>IF(AND(AR$151&gt;='HIPOTESIS '!$E102,AR$151&lt;='HIPOTESIS '!$F102),'HIPOTESIS '!$K102*'HIPOTESIS '!$D102*(1+'HIPOTESIS '!$N$90)*(1+'HIPOTESIS '!$N$95)*(1+'HIPOTESIS '!$N$100)/12,0)</f>
        <v>0</v>
      </c>
      <c r="AS218" s="719">
        <f>IF(AND(AS$151&gt;='HIPOTESIS '!$E102,AS$151&lt;='HIPOTESIS '!$F102),'HIPOTESIS '!$K102*'HIPOTESIS '!$D102*(1+'HIPOTESIS '!$N$90)*(1+'HIPOTESIS '!$N$95)*(1+'HIPOTESIS '!$N$100)/12,0)</f>
        <v>0</v>
      </c>
      <c r="AT218" s="719">
        <f>IF(AND(AT$151&gt;='HIPOTESIS '!$E102,AT$151&lt;='HIPOTESIS '!$F102),'HIPOTESIS '!$K102*'HIPOTESIS '!$D102*(1+'HIPOTESIS '!$N$90)*(1+'HIPOTESIS '!$N$95)*(1+'HIPOTESIS '!$N$100)/12,0)</f>
        <v>0</v>
      </c>
      <c r="AU218" s="719">
        <f>IF(AND(AU$151&gt;='HIPOTESIS '!$E102,AU$151&lt;='HIPOTESIS '!$F102),'HIPOTESIS '!$K102*'HIPOTESIS '!$D102*(1+'HIPOTESIS '!$N$90)*(1+'HIPOTESIS '!$N$95)*(1+'HIPOTESIS '!$N$100)/12,0)</f>
        <v>0</v>
      </c>
      <c r="AV218" s="719">
        <f>IF(AND(AV$151&gt;='HIPOTESIS '!$E102,AV$151&lt;='HIPOTESIS '!$F102),'HIPOTESIS '!$K102*'HIPOTESIS '!$D102*(1+'HIPOTESIS '!$N$90)*(1+'HIPOTESIS '!$N$95)*(1+'HIPOTESIS '!$N$100)/12,0)</f>
        <v>0</v>
      </c>
      <c r="AW218" s="719">
        <f>IF(AND(AW$151&gt;='HIPOTESIS '!$E102,AW$151&lt;='HIPOTESIS '!$F102),'HIPOTESIS '!$K102*'HIPOTESIS '!$D102*(1+'HIPOTESIS '!$N$90)*(1+'HIPOTESIS '!$N$95)*(1+'HIPOTESIS '!$N$100)/12,0)</f>
        <v>0</v>
      </c>
      <c r="AX218" s="719">
        <f>IF(AND(AX$151&gt;='HIPOTESIS '!$E102,AX$151&lt;='HIPOTESIS '!$F102),'HIPOTESIS '!$K102*'HIPOTESIS '!$D102*(1+'HIPOTESIS '!$N$90)*(1+'HIPOTESIS '!$N$95)*(1+'HIPOTESIS '!$N$100)/12,0)</f>
        <v>0</v>
      </c>
      <c r="AY218" s="719">
        <f>IF(AND(AY$151&gt;='HIPOTESIS '!$E102,AY$151&lt;='HIPOTESIS '!$F102),'HIPOTESIS '!$K102*'HIPOTESIS '!$D102*(1+'HIPOTESIS '!$N$90)*(1+'HIPOTESIS '!$N$95)*(1+'HIPOTESIS '!$N$100)/12,0)</f>
        <v>0</v>
      </c>
      <c r="AZ218" s="719">
        <f>IF(AND(AZ$151&gt;='HIPOTESIS '!$E102,AZ$151&lt;='HIPOTESIS '!$F102),'HIPOTESIS '!$K102*'HIPOTESIS '!$D102*(1+'HIPOTESIS '!$N$90)*(1+'HIPOTESIS '!$N$95)*(1+'HIPOTESIS '!$N$100)^2/12,0)</f>
        <v>0</v>
      </c>
      <c r="BA218" s="719">
        <f>IF(AND(BA$151&gt;='HIPOTESIS '!$E102,BA$151&lt;='HIPOTESIS '!$F102),'HIPOTESIS '!$K102*'HIPOTESIS '!$D102*(1+'HIPOTESIS '!$N$90)*(1+'HIPOTESIS '!$N$95)*(1+'HIPOTESIS '!$N$100)^2/12,0)</f>
        <v>0</v>
      </c>
      <c r="BB218" s="719">
        <f>IF(AND(BB$151&gt;='HIPOTESIS '!$E102,BB$151&lt;='HIPOTESIS '!$F102),'HIPOTESIS '!$K102*'HIPOTESIS '!$D102*(1+'HIPOTESIS '!$N$90)*(1+'HIPOTESIS '!$N$95)*(1+'HIPOTESIS '!$N$100)^2/12,0)</f>
        <v>0</v>
      </c>
      <c r="BC218" s="719">
        <f>IF(AND(BC$151&gt;='HIPOTESIS '!$E102,BC$151&lt;='HIPOTESIS '!$F102),'HIPOTESIS '!$K102*'HIPOTESIS '!$D102*(1+'HIPOTESIS '!$N$90)*(1+'HIPOTESIS '!$N$95)*(1+'HIPOTESIS '!$N$100)^2/12,0)</f>
        <v>0</v>
      </c>
      <c r="BD218" s="719">
        <f>IF(AND(BD$151&gt;='HIPOTESIS '!$E102,BD$151&lt;='HIPOTESIS '!$F102),'HIPOTESIS '!$K102*'HIPOTESIS '!$D102*(1+'HIPOTESIS '!$N$90)*(1+'HIPOTESIS '!$N$95)*(1+'HIPOTESIS '!$N$100)^2/12,0)</f>
        <v>0</v>
      </c>
      <c r="BE218" s="719">
        <f>IF(AND(BE$151&gt;='HIPOTESIS '!$E102,BE$151&lt;='HIPOTESIS '!$F102),'HIPOTESIS '!$K102*'HIPOTESIS '!$D102*(1+'HIPOTESIS '!$N$90)*(1+'HIPOTESIS '!$N$95)*(1+'HIPOTESIS '!$N$100)^2/12,0)</f>
        <v>0</v>
      </c>
      <c r="BF218" s="719">
        <f>IF(AND(BF$151&gt;='HIPOTESIS '!$E102,BF$151&lt;='HIPOTESIS '!$F102),'HIPOTESIS '!$K102*'HIPOTESIS '!$D102*(1+'HIPOTESIS '!$N$90)*(1+'HIPOTESIS '!$N$95)*(1+'HIPOTESIS '!$N$100)^2/12,0)</f>
        <v>0</v>
      </c>
      <c r="BG218" s="719">
        <f>IF(AND(BG$151&gt;='HIPOTESIS '!$E102,BG$151&lt;='HIPOTESIS '!$F102),'HIPOTESIS '!$K102*'HIPOTESIS '!$D102*(1+'HIPOTESIS '!$N$90)*(1+'HIPOTESIS '!$N$95)*(1+'HIPOTESIS '!$N$100)^2/12,0)</f>
        <v>0</v>
      </c>
      <c r="BH218" s="719">
        <f>IF(AND(BH$151&gt;='HIPOTESIS '!$E102,BH$151&lt;='HIPOTESIS '!$F102),'HIPOTESIS '!$K102*'HIPOTESIS '!$D102*(1+'HIPOTESIS '!$N$90)*(1+'HIPOTESIS '!$N$95)*(1+'HIPOTESIS '!$N$100)^2/12,0)</f>
        <v>0</v>
      </c>
      <c r="BI218" s="719">
        <f>IF(AND(BI$151&gt;='HIPOTESIS '!$E102,BI$151&lt;='HIPOTESIS '!$F102),'HIPOTESIS '!$K102*'HIPOTESIS '!$D102*(1+'HIPOTESIS '!$N$90)*(1+'HIPOTESIS '!$N$95)*(1+'HIPOTESIS '!$N$100)^2/12,0)</f>
        <v>0</v>
      </c>
      <c r="BJ218" s="719">
        <f>IF(AND(BJ$151&gt;='HIPOTESIS '!$E102,BJ$151&lt;='HIPOTESIS '!$F102),'HIPOTESIS '!$K102*'HIPOTESIS '!$D102*(1+'HIPOTESIS '!$N$90)*(1+'HIPOTESIS '!$N$95)*(1+'HIPOTESIS '!$N$100)^2/12,0)</f>
        <v>0</v>
      </c>
      <c r="BK218" s="719">
        <f>IF(AND(BK$151&gt;='HIPOTESIS '!$E102,BK$151&lt;='HIPOTESIS '!$F102),'HIPOTESIS '!$K102*'HIPOTESIS '!$D102*(1+'HIPOTESIS '!$N$90)*(1+'HIPOTESIS '!$N$95)*(1+'HIPOTESIS '!$N$100)^2/12,0)</f>
        <v>0</v>
      </c>
      <c r="BL218" s="138"/>
      <c r="BM218" s="138"/>
      <c r="BN218" s="138"/>
      <c r="BO218" s="138"/>
      <c r="BP218" s="138"/>
      <c r="BQ218" s="138"/>
      <c r="BR218" s="138"/>
      <c r="BS218" s="138"/>
      <c r="BT218" s="138"/>
      <c r="BU218" s="138"/>
      <c r="BV218" s="138"/>
      <c r="BW218" s="138"/>
      <c r="BX218" s="138"/>
      <c r="BY218" s="138"/>
      <c r="BZ218" s="138"/>
      <c r="CA218" s="138"/>
      <c r="CB218" s="138"/>
      <c r="CC218" s="138"/>
      <c r="CD218" s="138"/>
      <c r="CE218" s="138"/>
      <c r="CF218" s="138"/>
      <c r="CG218" s="138"/>
      <c r="CH218" s="138"/>
      <c r="CI218" s="138"/>
      <c r="CJ218" s="138"/>
      <c r="CK218" s="138"/>
      <c r="CL218" s="138"/>
      <c r="CM218" s="138"/>
      <c r="CN218" s="138"/>
      <c r="CO218" s="138"/>
      <c r="CP218" s="138"/>
      <c r="CQ218" s="138"/>
      <c r="CR218" s="138"/>
      <c r="CS218" s="138"/>
    </row>
    <row r="219" spans="1:97" s="2" customFormat="1" ht="17.100000000000001" customHeight="1" x14ac:dyDescent="0.25">
      <c r="A219" s="138"/>
      <c r="B219" s="536" t="s">
        <v>416</v>
      </c>
      <c r="C219" s="722">
        <f>IF(AND(C$151&gt;='HIPOTESIS '!$E103,C$151&lt;='HIPOTESIS '!$F103),'HIPOTESIS '!$K103*'HIPOTESIS '!$D103/12,0)</f>
        <v>0</v>
      </c>
      <c r="D219" s="497">
        <f>IF(AND(D$151&gt;='HIPOTESIS '!$E103,D$151&lt;='HIPOTESIS '!$F103),'HIPOTESIS '!$K103*'HIPOTESIS '!$D103/12,0)</f>
        <v>0</v>
      </c>
      <c r="E219" s="497">
        <f>IF(AND(E$151&gt;='HIPOTESIS '!$E103,E$151&lt;='HIPOTESIS '!$F103),'HIPOTESIS '!$K103*'HIPOTESIS '!$D103/12,0)</f>
        <v>0</v>
      </c>
      <c r="F219" s="497">
        <f>IF(AND(F$151&gt;='HIPOTESIS '!$E103,F$151&lt;='HIPOTESIS '!$F103),'HIPOTESIS '!$K103*'HIPOTESIS '!$D103/12,0)</f>
        <v>0</v>
      </c>
      <c r="G219" s="497">
        <f>IF(AND(G$151&gt;='HIPOTESIS '!$E103,G$151&lt;='HIPOTESIS '!$F103),'HIPOTESIS '!$K103*'HIPOTESIS '!$D103/12,0)</f>
        <v>0</v>
      </c>
      <c r="H219" s="497">
        <f>IF(AND(H$151&gt;='HIPOTESIS '!$E103,H$151&lt;='HIPOTESIS '!$F103),'HIPOTESIS '!$K103*'HIPOTESIS '!$D103/12,0)</f>
        <v>0</v>
      </c>
      <c r="I219" s="497">
        <f>IF(AND(I$151&gt;='HIPOTESIS '!$E103,I$151&lt;='HIPOTESIS '!$F103),'HIPOTESIS '!$K103*'HIPOTESIS '!$D103/12,0)</f>
        <v>0</v>
      </c>
      <c r="J219" s="497">
        <f>IF(AND(J$151&gt;='HIPOTESIS '!$E103,J$151&lt;='HIPOTESIS '!$F103),'HIPOTESIS '!$K103*'HIPOTESIS '!$D103/12,0)</f>
        <v>0</v>
      </c>
      <c r="K219" s="497">
        <f>IF(AND(K$151&gt;='HIPOTESIS '!$E103,K$151&lt;='HIPOTESIS '!$F103),'HIPOTESIS '!$K103*'HIPOTESIS '!$D103/12,0)</f>
        <v>0</v>
      </c>
      <c r="L219" s="497">
        <f>IF(AND(L$151&gt;='HIPOTESIS '!$E103,L$151&lt;='HIPOTESIS '!$F103),'HIPOTESIS '!$K103*'HIPOTESIS '!$D103/12,0)</f>
        <v>0</v>
      </c>
      <c r="M219" s="497">
        <f>IF(AND(M$151&gt;='HIPOTESIS '!$E103,M$151&lt;='HIPOTESIS '!$F103),'HIPOTESIS '!$K103*'HIPOTESIS '!$D103/12,0)</f>
        <v>0</v>
      </c>
      <c r="N219" s="497">
        <f>IF(AND(N$151&gt;='HIPOTESIS '!$E103,N$151&lt;='HIPOTESIS '!$F103),'HIPOTESIS '!$K103*'HIPOTESIS '!$D103/12,0)</f>
        <v>0</v>
      </c>
      <c r="O219" s="723">
        <f>IF(AND(O$151&gt;='HIPOTESIS '!$E103,O$151&lt;='HIPOTESIS '!$F103),'HIPOTESIS '!$K103*'HIPOTESIS '!$D103/12,0)</f>
        <v>0</v>
      </c>
      <c r="P219" s="497">
        <f>IF(AND(P$151&gt;='HIPOTESIS '!$E103,P$151&lt;='HIPOTESIS '!$F103),'HIPOTESIS '!$K103*'HIPOTESIS '!$D103*(1+'HIPOTESIS '!$N$90)/12,0)</f>
        <v>0</v>
      </c>
      <c r="Q219" s="719">
        <f>IF(AND(Q$151&gt;='HIPOTESIS '!$E103,Q$151&lt;='HIPOTESIS '!$F103),'HIPOTESIS '!$K103*'HIPOTESIS '!$D103*(1+'HIPOTESIS '!$N$90)/12,0)</f>
        <v>0</v>
      </c>
      <c r="R219" s="719">
        <f>IF(AND(R$151&gt;='HIPOTESIS '!$E103,R$151&lt;='HIPOTESIS '!$F103),'HIPOTESIS '!$K103*'HIPOTESIS '!$D103*(1+'HIPOTESIS '!$N$90)/12,0)</f>
        <v>0</v>
      </c>
      <c r="S219" s="719">
        <f>IF(AND(S$151&gt;='HIPOTESIS '!$E103,S$151&lt;='HIPOTESIS '!$F103),'HIPOTESIS '!$K103*'HIPOTESIS '!$D103*(1+'HIPOTESIS '!$N$90)/12,0)</f>
        <v>0</v>
      </c>
      <c r="T219" s="719">
        <f>IF(AND(T$151&gt;='HIPOTESIS '!$E103,T$151&lt;='HIPOTESIS '!$F103),'HIPOTESIS '!$K103*'HIPOTESIS '!$D103*(1+'HIPOTESIS '!$N$90)/12,0)</f>
        <v>0</v>
      </c>
      <c r="U219" s="719">
        <f>IF(AND(U$151&gt;='HIPOTESIS '!$E103,U$151&lt;='HIPOTESIS '!$F103),'HIPOTESIS '!$K103*'HIPOTESIS '!$D103*(1+'HIPOTESIS '!$N$90)/12,0)</f>
        <v>0</v>
      </c>
      <c r="V219" s="719">
        <f>IF(AND(V$151&gt;='HIPOTESIS '!$E103,V$151&lt;='HIPOTESIS '!$F103),'HIPOTESIS '!$K103*'HIPOTESIS '!$D103*(1+'HIPOTESIS '!$N$90)/12,0)</f>
        <v>0</v>
      </c>
      <c r="W219" s="719">
        <f>IF(AND(W$151&gt;='HIPOTESIS '!$E103,W$151&lt;='HIPOTESIS '!$F103),'HIPOTESIS '!$K103*'HIPOTESIS '!$D103*(1+'HIPOTESIS '!$N$90)/12,0)</f>
        <v>0</v>
      </c>
      <c r="X219" s="719">
        <f>IF(AND(X$151&gt;='HIPOTESIS '!$E103,X$151&lt;='HIPOTESIS '!$F103),'HIPOTESIS '!$K103*'HIPOTESIS '!$D103*(1+'HIPOTESIS '!$N$90)/12,0)</f>
        <v>0</v>
      </c>
      <c r="Y219" s="719">
        <f>IF(AND(Y$151&gt;='HIPOTESIS '!$E103,Y$151&lt;='HIPOTESIS '!$F103),'HIPOTESIS '!$K103*'HIPOTESIS '!$D103*(1+'HIPOTESIS '!$N$90)/12,0)</f>
        <v>0</v>
      </c>
      <c r="Z219" s="719">
        <f>IF(AND(Z$151&gt;='HIPOTESIS '!$E103,Z$151&lt;='HIPOTESIS '!$F103),'HIPOTESIS '!$K103*'HIPOTESIS '!$D103*(1+'HIPOTESIS '!$N$90)/12,0)</f>
        <v>0</v>
      </c>
      <c r="AA219" s="719">
        <f>IF(AND(AA$151&gt;='HIPOTESIS '!$E103,AA$151&lt;='HIPOTESIS '!$F103),'HIPOTESIS '!$K103*'HIPOTESIS '!$D103*(1+'HIPOTESIS '!$N$90)/12,0)</f>
        <v>0</v>
      </c>
      <c r="AB219" s="719">
        <f>IF(AND(AB$151&gt;='HIPOTESIS '!$E103,AB$151&lt;='HIPOTESIS '!$F103),'HIPOTESIS '!$K103*'HIPOTESIS '!$D103*(1+'HIPOTESIS '!$N$90)*(1+'HIPOTESIS '!$N$95)/12,0)</f>
        <v>0</v>
      </c>
      <c r="AC219" s="719">
        <f>IF(AND(AC$151&gt;='HIPOTESIS '!$E103,AC$151&lt;='HIPOTESIS '!$F103),'HIPOTESIS '!$K103*'HIPOTESIS '!$D103*(1+'HIPOTESIS '!$N$90)*(1+'HIPOTESIS '!$N$95)/12,0)</f>
        <v>0</v>
      </c>
      <c r="AD219" s="719">
        <f>IF(AND(AD$151&gt;='HIPOTESIS '!$E103,AD$151&lt;='HIPOTESIS '!$F103),'HIPOTESIS '!$K103*'HIPOTESIS '!$D103*(1+'HIPOTESIS '!$N$90)*(1+'HIPOTESIS '!$N$95)/12,0)</f>
        <v>0</v>
      </c>
      <c r="AE219" s="719">
        <f>IF(AND(AE$151&gt;='HIPOTESIS '!$E103,AE$151&lt;='HIPOTESIS '!$F103),'HIPOTESIS '!$K103*'HIPOTESIS '!$D103*(1+'HIPOTESIS '!$N$90)*(1+'HIPOTESIS '!$N$95)/12,0)</f>
        <v>0</v>
      </c>
      <c r="AF219" s="719">
        <f>IF(AND(AF$151&gt;='HIPOTESIS '!$E103,AF$151&lt;='HIPOTESIS '!$F103),'HIPOTESIS '!$K103*'HIPOTESIS '!$D103*(1+'HIPOTESIS '!$N$90)*(1+'HIPOTESIS '!$N$95)/12,0)</f>
        <v>0</v>
      </c>
      <c r="AG219" s="719">
        <f>IF(AND(AG$151&gt;='HIPOTESIS '!$E103,AG$151&lt;='HIPOTESIS '!$F103),'HIPOTESIS '!$K103*'HIPOTESIS '!$D103*(1+'HIPOTESIS '!$N$90)*(1+'HIPOTESIS '!$N$95)/12,0)</f>
        <v>0</v>
      </c>
      <c r="AH219" s="719">
        <f>IF(AND(AH$151&gt;='HIPOTESIS '!$E103,AH$151&lt;='HIPOTESIS '!$F103),'HIPOTESIS '!$K103*'HIPOTESIS '!$D103*(1+'HIPOTESIS '!$N$90)*(1+'HIPOTESIS '!$N$95)/12,0)</f>
        <v>0</v>
      </c>
      <c r="AI219" s="719">
        <f>IF(AND(AI$151&gt;='HIPOTESIS '!$E103,AI$151&lt;='HIPOTESIS '!$F103),'HIPOTESIS '!$K103*'HIPOTESIS '!$D103*(1+'HIPOTESIS '!$N$90)*(1+'HIPOTESIS '!$N$95)/12,0)</f>
        <v>0</v>
      </c>
      <c r="AJ219" s="719">
        <f>IF(AND(AJ$151&gt;='HIPOTESIS '!$E103,AJ$151&lt;='HIPOTESIS '!$F103),'HIPOTESIS '!$K103*'HIPOTESIS '!$D103*(1+'HIPOTESIS '!$N$90)*(1+'HIPOTESIS '!$N$95)/12,0)</f>
        <v>0</v>
      </c>
      <c r="AK219" s="719">
        <f>IF(AND(AK$151&gt;='HIPOTESIS '!$E103,AK$151&lt;='HIPOTESIS '!$F103),'HIPOTESIS '!$K103*'HIPOTESIS '!$D103*(1+'HIPOTESIS '!$N$90)*(1+'HIPOTESIS '!$N$95)/12,0)</f>
        <v>0</v>
      </c>
      <c r="AL219" s="719">
        <f>IF(AND(AL$151&gt;='HIPOTESIS '!$E103,AL$151&lt;='HIPOTESIS '!$F103),'HIPOTESIS '!$K103*'HIPOTESIS '!$D103*(1+'HIPOTESIS '!$N$90)*(1+'HIPOTESIS '!$N$95)/12,0)</f>
        <v>0</v>
      </c>
      <c r="AM219" s="719">
        <f>IF(AND(AM$151&gt;='HIPOTESIS '!$E103,AM$151&lt;='HIPOTESIS '!$F103),'HIPOTESIS '!$K103*'HIPOTESIS '!$D103*(1+'HIPOTESIS '!$N$90)*(1+'HIPOTESIS '!$N$95)/12,0)</f>
        <v>0</v>
      </c>
      <c r="AN219" s="719">
        <f>IF(AND(AN$151&gt;='HIPOTESIS '!$E103,AN$151&lt;='HIPOTESIS '!$F103),'HIPOTESIS '!$K103*'HIPOTESIS '!$D103*(1+'HIPOTESIS '!$N$90)*(1+'HIPOTESIS '!$N$95)*(1+'HIPOTESIS '!$N$100)/12,0)</f>
        <v>0</v>
      </c>
      <c r="AO219" s="719">
        <f>IF(AND(AO$151&gt;='HIPOTESIS '!$E103,AO$151&lt;='HIPOTESIS '!$F103),'HIPOTESIS '!$K103*'HIPOTESIS '!$D103*(1+'HIPOTESIS '!$N$90)*(1+'HIPOTESIS '!$N$95)*(1+'HIPOTESIS '!$N$100)/12,0)</f>
        <v>0</v>
      </c>
      <c r="AP219" s="719">
        <f>IF(AND(AP$151&gt;='HIPOTESIS '!$E103,AP$151&lt;='HIPOTESIS '!$F103),'HIPOTESIS '!$K103*'HIPOTESIS '!$D103*(1+'HIPOTESIS '!$N$90)*(1+'HIPOTESIS '!$N$95)*(1+'HIPOTESIS '!$N$100)/12,0)</f>
        <v>0</v>
      </c>
      <c r="AQ219" s="719">
        <f>IF(AND(AQ$151&gt;='HIPOTESIS '!$E103,AQ$151&lt;='HIPOTESIS '!$F103),'HIPOTESIS '!$K103*'HIPOTESIS '!$D103*(1+'HIPOTESIS '!$N$90)*(1+'HIPOTESIS '!$N$95)*(1+'HIPOTESIS '!$N$100)/12,0)</f>
        <v>0</v>
      </c>
      <c r="AR219" s="719">
        <f>IF(AND(AR$151&gt;='HIPOTESIS '!$E103,AR$151&lt;='HIPOTESIS '!$F103),'HIPOTESIS '!$K103*'HIPOTESIS '!$D103*(1+'HIPOTESIS '!$N$90)*(1+'HIPOTESIS '!$N$95)*(1+'HIPOTESIS '!$N$100)/12,0)</f>
        <v>0</v>
      </c>
      <c r="AS219" s="719">
        <f>IF(AND(AS$151&gt;='HIPOTESIS '!$E103,AS$151&lt;='HIPOTESIS '!$F103),'HIPOTESIS '!$K103*'HIPOTESIS '!$D103*(1+'HIPOTESIS '!$N$90)*(1+'HIPOTESIS '!$N$95)*(1+'HIPOTESIS '!$N$100)/12,0)</f>
        <v>0</v>
      </c>
      <c r="AT219" s="719">
        <f>IF(AND(AT$151&gt;='HIPOTESIS '!$E103,AT$151&lt;='HIPOTESIS '!$F103),'HIPOTESIS '!$K103*'HIPOTESIS '!$D103*(1+'HIPOTESIS '!$N$90)*(1+'HIPOTESIS '!$N$95)*(1+'HIPOTESIS '!$N$100)/12,0)</f>
        <v>0</v>
      </c>
      <c r="AU219" s="719">
        <f>IF(AND(AU$151&gt;='HIPOTESIS '!$E103,AU$151&lt;='HIPOTESIS '!$F103),'HIPOTESIS '!$K103*'HIPOTESIS '!$D103*(1+'HIPOTESIS '!$N$90)*(1+'HIPOTESIS '!$N$95)*(1+'HIPOTESIS '!$N$100)/12,0)</f>
        <v>0</v>
      </c>
      <c r="AV219" s="719">
        <f>IF(AND(AV$151&gt;='HIPOTESIS '!$E103,AV$151&lt;='HIPOTESIS '!$F103),'HIPOTESIS '!$K103*'HIPOTESIS '!$D103*(1+'HIPOTESIS '!$N$90)*(1+'HIPOTESIS '!$N$95)*(1+'HIPOTESIS '!$N$100)/12,0)</f>
        <v>0</v>
      </c>
      <c r="AW219" s="719">
        <f>IF(AND(AW$151&gt;='HIPOTESIS '!$E103,AW$151&lt;='HIPOTESIS '!$F103),'HIPOTESIS '!$K103*'HIPOTESIS '!$D103*(1+'HIPOTESIS '!$N$90)*(1+'HIPOTESIS '!$N$95)*(1+'HIPOTESIS '!$N$100)/12,0)</f>
        <v>0</v>
      </c>
      <c r="AX219" s="719">
        <f>IF(AND(AX$151&gt;='HIPOTESIS '!$E103,AX$151&lt;='HIPOTESIS '!$F103),'HIPOTESIS '!$K103*'HIPOTESIS '!$D103*(1+'HIPOTESIS '!$N$90)*(1+'HIPOTESIS '!$N$95)*(1+'HIPOTESIS '!$N$100)/12,0)</f>
        <v>0</v>
      </c>
      <c r="AY219" s="719">
        <f>IF(AND(AY$151&gt;='HIPOTESIS '!$E103,AY$151&lt;='HIPOTESIS '!$F103),'HIPOTESIS '!$K103*'HIPOTESIS '!$D103*(1+'HIPOTESIS '!$N$90)*(1+'HIPOTESIS '!$N$95)*(1+'HIPOTESIS '!$N$100)/12,0)</f>
        <v>0</v>
      </c>
      <c r="AZ219" s="719">
        <f>IF(AND(AZ$151&gt;='HIPOTESIS '!$E103,AZ$151&lt;='HIPOTESIS '!$F103),'HIPOTESIS '!$K103*'HIPOTESIS '!$D103*(1+'HIPOTESIS '!$N$90)*(1+'HIPOTESIS '!$N$95)*(1+'HIPOTESIS '!$N$100)^2/12,0)</f>
        <v>0</v>
      </c>
      <c r="BA219" s="719">
        <f>IF(AND(BA$151&gt;='HIPOTESIS '!$E103,BA$151&lt;='HIPOTESIS '!$F103),'HIPOTESIS '!$K103*'HIPOTESIS '!$D103*(1+'HIPOTESIS '!$N$90)*(1+'HIPOTESIS '!$N$95)*(1+'HIPOTESIS '!$N$100)^2/12,0)</f>
        <v>0</v>
      </c>
      <c r="BB219" s="719">
        <f>IF(AND(BB$151&gt;='HIPOTESIS '!$E103,BB$151&lt;='HIPOTESIS '!$F103),'HIPOTESIS '!$K103*'HIPOTESIS '!$D103*(1+'HIPOTESIS '!$N$90)*(1+'HIPOTESIS '!$N$95)*(1+'HIPOTESIS '!$N$100)^2/12,0)</f>
        <v>0</v>
      </c>
      <c r="BC219" s="719">
        <f>IF(AND(BC$151&gt;='HIPOTESIS '!$E103,BC$151&lt;='HIPOTESIS '!$F103),'HIPOTESIS '!$K103*'HIPOTESIS '!$D103*(1+'HIPOTESIS '!$N$90)*(1+'HIPOTESIS '!$N$95)*(1+'HIPOTESIS '!$N$100)^2/12,0)</f>
        <v>0</v>
      </c>
      <c r="BD219" s="719">
        <f>IF(AND(BD$151&gt;='HIPOTESIS '!$E103,BD$151&lt;='HIPOTESIS '!$F103),'HIPOTESIS '!$K103*'HIPOTESIS '!$D103*(1+'HIPOTESIS '!$N$90)*(1+'HIPOTESIS '!$N$95)*(1+'HIPOTESIS '!$N$100)^2/12,0)</f>
        <v>0</v>
      </c>
      <c r="BE219" s="719">
        <f>IF(AND(BE$151&gt;='HIPOTESIS '!$E103,BE$151&lt;='HIPOTESIS '!$F103),'HIPOTESIS '!$K103*'HIPOTESIS '!$D103*(1+'HIPOTESIS '!$N$90)*(1+'HIPOTESIS '!$N$95)*(1+'HIPOTESIS '!$N$100)^2/12,0)</f>
        <v>0</v>
      </c>
      <c r="BF219" s="719">
        <f>IF(AND(BF$151&gt;='HIPOTESIS '!$E103,BF$151&lt;='HIPOTESIS '!$F103),'HIPOTESIS '!$K103*'HIPOTESIS '!$D103*(1+'HIPOTESIS '!$N$90)*(1+'HIPOTESIS '!$N$95)*(1+'HIPOTESIS '!$N$100)^2/12,0)</f>
        <v>0</v>
      </c>
      <c r="BG219" s="719">
        <f>IF(AND(BG$151&gt;='HIPOTESIS '!$E103,BG$151&lt;='HIPOTESIS '!$F103),'HIPOTESIS '!$K103*'HIPOTESIS '!$D103*(1+'HIPOTESIS '!$N$90)*(1+'HIPOTESIS '!$N$95)*(1+'HIPOTESIS '!$N$100)^2/12,0)</f>
        <v>0</v>
      </c>
      <c r="BH219" s="719">
        <f>IF(AND(BH$151&gt;='HIPOTESIS '!$E103,BH$151&lt;='HIPOTESIS '!$F103),'HIPOTESIS '!$K103*'HIPOTESIS '!$D103*(1+'HIPOTESIS '!$N$90)*(1+'HIPOTESIS '!$N$95)*(1+'HIPOTESIS '!$N$100)^2/12,0)</f>
        <v>0</v>
      </c>
      <c r="BI219" s="719">
        <f>IF(AND(BI$151&gt;='HIPOTESIS '!$E103,BI$151&lt;='HIPOTESIS '!$F103),'HIPOTESIS '!$K103*'HIPOTESIS '!$D103*(1+'HIPOTESIS '!$N$90)*(1+'HIPOTESIS '!$N$95)*(1+'HIPOTESIS '!$N$100)^2/12,0)</f>
        <v>0</v>
      </c>
      <c r="BJ219" s="719">
        <f>IF(AND(BJ$151&gt;='HIPOTESIS '!$E103,BJ$151&lt;='HIPOTESIS '!$F103),'HIPOTESIS '!$K103*'HIPOTESIS '!$D103*(1+'HIPOTESIS '!$N$90)*(1+'HIPOTESIS '!$N$95)*(1+'HIPOTESIS '!$N$100)^2/12,0)</f>
        <v>0</v>
      </c>
      <c r="BK219" s="719">
        <f>IF(AND(BK$151&gt;='HIPOTESIS '!$E103,BK$151&lt;='HIPOTESIS '!$F103),'HIPOTESIS '!$K103*'HIPOTESIS '!$D103*(1+'HIPOTESIS '!$N$90)*(1+'HIPOTESIS '!$N$95)*(1+'HIPOTESIS '!$N$100)^2/12,0)</f>
        <v>0</v>
      </c>
      <c r="BL219" s="138"/>
      <c r="BM219" s="138"/>
      <c r="BN219" s="138"/>
      <c r="BO219" s="138"/>
      <c r="BP219" s="138"/>
      <c r="BQ219" s="138"/>
      <c r="BR219" s="138"/>
      <c r="BS219" s="138"/>
      <c r="BT219" s="138"/>
      <c r="BU219" s="138"/>
      <c r="BV219" s="138"/>
      <c r="BW219" s="138"/>
      <c r="BX219" s="138"/>
      <c r="BY219" s="138"/>
      <c r="BZ219" s="138"/>
      <c r="CA219" s="138"/>
      <c r="CB219" s="138"/>
      <c r="CC219" s="138"/>
      <c r="CD219" s="138"/>
      <c r="CE219" s="138"/>
      <c r="CF219" s="138"/>
      <c r="CG219" s="138"/>
      <c r="CH219" s="138"/>
      <c r="CI219" s="138"/>
      <c r="CJ219" s="138"/>
      <c r="CK219" s="138"/>
      <c r="CL219" s="138"/>
      <c r="CM219" s="138"/>
      <c r="CN219" s="138"/>
      <c r="CO219" s="138"/>
      <c r="CP219" s="138"/>
      <c r="CQ219" s="138"/>
      <c r="CR219" s="138"/>
      <c r="CS219" s="138"/>
    </row>
    <row r="220" spans="1:97" s="2" customFormat="1" ht="17.100000000000001" customHeight="1" x14ac:dyDescent="0.25">
      <c r="A220" s="138"/>
      <c r="B220" s="538" t="s">
        <v>417</v>
      </c>
      <c r="C220" s="725">
        <f>IF(AND(C$151&gt;='HIPOTESIS '!$E104,C$151&lt;='HIPOTESIS '!$F104),'HIPOTESIS '!$K104*'HIPOTESIS '!$D104/12,0)</f>
        <v>0</v>
      </c>
      <c r="D220" s="726">
        <f>IF(AND(D$151&gt;='HIPOTESIS '!$E104,D$151&lt;='HIPOTESIS '!$F104),'HIPOTESIS '!$K104*'HIPOTESIS '!$D104/12,0)</f>
        <v>0</v>
      </c>
      <c r="E220" s="726">
        <f>IF(AND(E$151&gt;='HIPOTESIS '!$E104,E$151&lt;='HIPOTESIS '!$F104),'HIPOTESIS '!$K104*'HIPOTESIS '!$D104/12,0)</f>
        <v>0</v>
      </c>
      <c r="F220" s="726">
        <f>IF(AND(F$151&gt;='HIPOTESIS '!$E104,F$151&lt;='HIPOTESIS '!$F104),'HIPOTESIS '!$K104*'HIPOTESIS '!$D104/12,0)</f>
        <v>0</v>
      </c>
      <c r="G220" s="726">
        <f>IF(AND(G$151&gt;='HIPOTESIS '!$E104,G$151&lt;='HIPOTESIS '!$F104),'HIPOTESIS '!$K104*'HIPOTESIS '!$D104/12,0)</f>
        <v>0</v>
      </c>
      <c r="H220" s="726">
        <f>IF(AND(H$151&gt;='HIPOTESIS '!$E104,H$151&lt;='HIPOTESIS '!$F104),'HIPOTESIS '!$K104*'HIPOTESIS '!$D104/12,0)</f>
        <v>0</v>
      </c>
      <c r="I220" s="726">
        <f>IF(AND(I$151&gt;='HIPOTESIS '!$E104,I$151&lt;='HIPOTESIS '!$F104),'HIPOTESIS '!$K104*'HIPOTESIS '!$D104/12,0)</f>
        <v>0</v>
      </c>
      <c r="J220" s="726">
        <f>IF(AND(J$151&gt;='HIPOTESIS '!$E104,J$151&lt;='HIPOTESIS '!$F104),'HIPOTESIS '!$K104*'HIPOTESIS '!$D104/12,0)</f>
        <v>0</v>
      </c>
      <c r="K220" s="726">
        <f>IF(AND(K$151&gt;='HIPOTESIS '!$E104,K$151&lt;='HIPOTESIS '!$F104),'HIPOTESIS '!$K104*'HIPOTESIS '!$D104/12,0)</f>
        <v>0</v>
      </c>
      <c r="L220" s="726">
        <f>IF(AND(L$151&gt;='HIPOTESIS '!$E104,L$151&lt;='HIPOTESIS '!$F104),'HIPOTESIS '!$K104*'HIPOTESIS '!$D104/12,0)</f>
        <v>0</v>
      </c>
      <c r="M220" s="726">
        <f>IF(AND(M$151&gt;='HIPOTESIS '!$E104,M$151&lt;='HIPOTESIS '!$F104),'HIPOTESIS '!$K104*'HIPOTESIS '!$D104/12,0)</f>
        <v>0</v>
      </c>
      <c r="N220" s="726">
        <f>IF(AND(N$151&gt;='HIPOTESIS '!$E104,N$151&lt;='HIPOTESIS '!$F104),'HIPOTESIS '!$K104*'HIPOTESIS '!$D104/12,0)</f>
        <v>0</v>
      </c>
      <c r="O220" s="727">
        <f>IF(AND(O$151&gt;='HIPOTESIS '!$E104,O$151&lt;='HIPOTESIS '!$F104),'HIPOTESIS '!$K104*'HIPOTESIS '!$D104/12,0)</f>
        <v>0</v>
      </c>
      <c r="P220" s="497">
        <f>IF(AND(P$151&gt;='HIPOTESIS '!$E104,P$151&lt;='HIPOTESIS '!$F104),'HIPOTESIS '!$K104*'HIPOTESIS '!$D104*(1+'HIPOTESIS '!$N$90)/12,0)</f>
        <v>0</v>
      </c>
      <c r="Q220" s="719">
        <f>IF(AND(Q$151&gt;='HIPOTESIS '!$E104,Q$151&lt;='HIPOTESIS '!$F104),'HIPOTESIS '!$K104*'HIPOTESIS '!$D104*(1+'HIPOTESIS '!$N$90)/12,0)</f>
        <v>0</v>
      </c>
      <c r="R220" s="719">
        <f>IF(AND(R$151&gt;='HIPOTESIS '!$E104,R$151&lt;='HIPOTESIS '!$F104),'HIPOTESIS '!$K104*'HIPOTESIS '!$D104*(1+'HIPOTESIS '!$N$90)/12,0)</f>
        <v>0</v>
      </c>
      <c r="S220" s="719">
        <f>IF(AND(S$151&gt;='HIPOTESIS '!$E104,S$151&lt;='HIPOTESIS '!$F104),'HIPOTESIS '!$K104*'HIPOTESIS '!$D104*(1+'HIPOTESIS '!$N$90)/12,0)</f>
        <v>0</v>
      </c>
      <c r="T220" s="719">
        <f>IF(AND(T$151&gt;='HIPOTESIS '!$E104,T$151&lt;='HIPOTESIS '!$F104),'HIPOTESIS '!$K104*'HIPOTESIS '!$D104*(1+'HIPOTESIS '!$N$90)/12,0)</f>
        <v>0</v>
      </c>
      <c r="U220" s="719">
        <f>IF(AND(U$151&gt;='HIPOTESIS '!$E104,U$151&lt;='HIPOTESIS '!$F104),'HIPOTESIS '!$K104*'HIPOTESIS '!$D104*(1+'HIPOTESIS '!$N$90)/12,0)</f>
        <v>0</v>
      </c>
      <c r="V220" s="719">
        <f>IF(AND(V$151&gt;='HIPOTESIS '!$E104,V$151&lt;='HIPOTESIS '!$F104),'HIPOTESIS '!$K104*'HIPOTESIS '!$D104*(1+'HIPOTESIS '!$N$90)/12,0)</f>
        <v>0</v>
      </c>
      <c r="W220" s="719">
        <f>IF(AND(W$151&gt;='HIPOTESIS '!$E104,W$151&lt;='HIPOTESIS '!$F104),'HIPOTESIS '!$K104*'HIPOTESIS '!$D104*(1+'HIPOTESIS '!$N$90)/12,0)</f>
        <v>0</v>
      </c>
      <c r="X220" s="719">
        <f>IF(AND(X$151&gt;='HIPOTESIS '!$E104,X$151&lt;='HIPOTESIS '!$F104),'HIPOTESIS '!$K104*'HIPOTESIS '!$D104*(1+'HIPOTESIS '!$N$90)/12,0)</f>
        <v>0</v>
      </c>
      <c r="Y220" s="719">
        <f>IF(AND(Y$151&gt;='HIPOTESIS '!$E104,Y$151&lt;='HIPOTESIS '!$F104),'HIPOTESIS '!$K104*'HIPOTESIS '!$D104*(1+'HIPOTESIS '!$N$90)/12,0)</f>
        <v>0</v>
      </c>
      <c r="Z220" s="719">
        <f>IF(AND(Z$151&gt;='HIPOTESIS '!$E104,Z$151&lt;='HIPOTESIS '!$F104),'HIPOTESIS '!$K104*'HIPOTESIS '!$D104*(1+'HIPOTESIS '!$N$90)/12,0)</f>
        <v>0</v>
      </c>
      <c r="AA220" s="719">
        <f>IF(AND(AA$151&gt;='HIPOTESIS '!$E104,AA$151&lt;='HIPOTESIS '!$F104),'HIPOTESIS '!$K104*'HIPOTESIS '!$D104*(1+'HIPOTESIS '!$N$90)/12,0)</f>
        <v>0</v>
      </c>
      <c r="AB220" s="719">
        <f>IF(AND(AB$151&gt;='HIPOTESIS '!$E104,AB$151&lt;='HIPOTESIS '!$F104),'HIPOTESIS '!$K104*'HIPOTESIS '!$D104*(1+'HIPOTESIS '!$N$90)*(1+'HIPOTESIS '!$N$95)/12,0)</f>
        <v>0</v>
      </c>
      <c r="AC220" s="719">
        <f>IF(AND(AC$151&gt;='HIPOTESIS '!$E104,AC$151&lt;='HIPOTESIS '!$F104),'HIPOTESIS '!$K104*'HIPOTESIS '!$D104*(1+'HIPOTESIS '!$N$90)*(1+'HIPOTESIS '!$N$95)/12,0)</f>
        <v>0</v>
      </c>
      <c r="AD220" s="719">
        <f>IF(AND(AD$151&gt;='HIPOTESIS '!$E104,AD$151&lt;='HIPOTESIS '!$F104),'HIPOTESIS '!$K104*'HIPOTESIS '!$D104*(1+'HIPOTESIS '!$N$90)*(1+'HIPOTESIS '!$N$95)/12,0)</f>
        <v>0</v>
      </c>
      <c r="AE220" s="719">
        <f>IF(AND(AE$151&gt;='HIPOTESIS '!$E104,AE$151&lt;='HIPOTESIS '!$F104),'HIPOTESIS '!$K104*'HIPOTESIS '!$D104*(1+'HIPOTESIS '!$N$90)*(1+'HIPOTESIS '!$N$95)/12,0)</f>
        <v>0</v>
      </c>
      <c r="AF220" s="719">
        <f>IF(AND(AF$151&gt;='HIPOTESIS '!$E104,AF$151&lt;='HIPOTESIS '!$F104),'HIPOTESIS '!$K104*'HIPOTESIS '!$D104*(1+'HIPOTESIS '!$N$90)*(1+'HIPOTESIS '!$N$95)/12,0)</f>
        <v>0</v>
      </c>
      <c r="AG220" s="719">
        <f>IF(AND(AG$151&gt;='HIPOTESIS '!$E104,AG$151&lt;='HIPOTESIS '!$F104),'HIPOTESIS '!$K104*'HIPOTESIS '!$D104*(1+'HIPOTESIS '!$N$90)*(1+'HIPOTESIS '!$N$95)/12,0)</f>
        <v>0</v>
      </c>
      <c r="AH220" s="719">
        <f>IF(AND(AH$151&gt;='HIPOTESIS '!$E104,AH$151&lt;='HIPOTESIS '!$F104),'HIPOTESIS '!$K104*'HIPOTESIS '!$D104*(1+'HIPOTESIS '!$N$90)*(1+'HIPOTESIS '!$N$95)/12,0)</f>
        <v>0</v>
      </c>
      <c r="AI220" s="719">
        <f>IF(AND(AI$151&gt;='HIPOTESIS '!$E104,AI$151&lt;='HIPOTESIS '!$F104),'HIPOTESIS '!$K104*'HIPOTESIS '!$D104*(1+'HIPOTESIS '!$N$90)*(1+'HIPOTESIS '!$N$95)/12,0)</f>
        <v>0</v>
      </c>
      <c r="AJ220" s="719">
        <f>IF(AND(AJ$151&gt;='HIPOTESIS '!$E104,AJ$151&lt;='HIPOTESIS '!$F104),'HIPOTESIS '!$K104*'HIPOTESIS '!$D104*(1+'HIPOTESIS '!$N$90)*(1+'HIPOTESIS '!$N$95)/12,0)</f>
        <v>0</v>
      </c>
      <c r="AK220" s="719">
        <f>IF(AND(AK$151&gt;='HIPOTESIS '!$E104,AK$151&lt;='HIPOTESIS '!$F104),'HIPOTESIS '!$K104*'HIPOTESIS '!$D104*(1+'HIPOTESIS '!$N$90)*(1+'HIPOTESIS '!$N$95)/12,0)</f>
        <v>0</v>
      </c>
      <c r="AL220" s="719">
        <f>IF(AND(AL$151&gt;='HIPOTESIS '!$E104,AL$151&lt;='HIPOTESIS '!$F104),'HIPOTESIS '!$K104*'HIPOTESIS '!$D104*(1+'HIPOTESIS '!$N$90)*(1+'HIPOTESIS '!$N$95)/12,0)</f>
        <v>0</v>
      </c>
      <c r="AM220" s="719">
        <f>IF(AND(AM$151&gt;='HIPOTESIS '!$E104,AM$151&lt;='HIPOTESIS '!$F104),'HIPOTESIS '!$K104*'HIPOTESIS '!$D104*(1+'HIPOTESIS '!$N$90)*(1+'HIPOTESIS '!$N$95)/12,0)</f>
        <v>0</v>
      </c>
      <c r="AN220" s="719">
        <f>IF(AND(AN$151&gt;='HIPOTESIS '!$E104,AN$151&lt;='HIPOTESIS '!$F104),'HIPOTESIS '!$K104*'HIPOTESIS '!$D104*(1+'HIPOTESIS '!$N$90)*(1+'HIPOTESIS '!$N$95)*(1+'HIPOTESIS '!$N$100)/12,0)</f>
        <v>0</v>
      </c>
      <c r="AO220" s="719">
        <f>IF(AND(AO$151&gt;='HIPOTESIS '!$E104,AO$151&lt;='HIPOTESIS '!$F104),'HIPOTESIS '!$K104*'HIPOTESIS '!$D104*(1+'HIPOTESIS '!$N$90)*(1+'HIPOTESIS '!$N$95)*(1+'HIPOTESIS '!$N$100)/12,0)</f>
        <v>0</v>
      </c>
      <c r="AP220" s="719">
        <f>IF(AND(AP$151&gt;='HIPOTESIS '!$E104,AP$151&lt;='HIPOTESIS '!$F104),'HIPOTESIS '!$K104*'HIPOTESIS '!$D104*(1+'HIPOTESIS '!$N$90)*(1+'HIPOTESIS '!$N$95)*(1+'HIPOTESIS '!$N$100)/12,0)</f>
        <v>0</v>
      </c>
      <c r="AQ220" s="719">
        <f>IF(AND(AQ$151&gt;='HIPOTESIS '!$E104,AQ$151&lt;='HIPOTESIS '!$F104),'HIPOTESIS '!$K104*'HIPOTESIS '!$D104*(1+'HIPOTESIS '!$N$90)*(1+'HIPOTESIS '!$N$95)*(1+'HIPOTESIS '!$N$100)/12,0)</f>
        <v>0</v>
      </c>
      <c r="AR220" s="719">
        <f>IF(AND(AR$151&gt;='HIPOTESIS '!$E104,AR$151&lt;='HIPOTESIS '!$F104),'HIPOTESIS '!$K104*'HIPOTESIS '!$D104*(1+'HIPOTESIS '!$N$90)*(1+'HIPOTESIS '!$N$95)*(1+'HIPOTESIS '!$N$100)/12,0)</f>
        <v>0</v>
      </c>
      <c r="AS220" s="719">
        <f>IF(AND(AS$151&gt;='HIPOTESIS '!$E104,AS$151&lt;='HIPOTESIS '!$F104),'HIPOTESIS '!$K104*'HIPOTESIS '!$D104*(1+'HIPOTESIS '!$N$90)*(1+'HIPOTESIS '!$N$95)*(1+'HIPOTESIS '!$N$100)/12,0)</f>
        <v>0</v>
      </c>
      <c r="AT220" s="719">
        <f>IF(AND(AT$151&gt;='HIPOTESIS '!$E104,AT$151&lt;='HIPOTESIS '!$F104),'HIPOTESIS '!$K104*'HIPOTESIS '!$D104*(1+'HIPOTESIS '!$N$90)*(1+'HIPOTESIS '!$N$95)*(1+'HIPOTESIS '!$N$100)/12,0)</f>
        <v>0</v>
      </c>
      <c r="AU220" s="719">
        <f>IF(AND(AU$151&gt;='HIPOTESIS '!$E104,AU$151&lt;='HIPOTESIS '!$F104),'HIPOTESIS '!$K104*'HIPOTESIS '!$D104*(1+'HIPOTESIS '!$N$90)*(1+'HIPOTESIS '!$N$95)*(1+'HIPOTESIS '!$N$100)/12,0)</f>
        <v>0</v>
      </c>
      <c r="AV220" s="719">
        <f>IF(AND(AV$151&gt;='HIPOTESIS '!$E104,AV$151&lt;='HIPOTESIS '!$F104),'HIPOTESIS '!$K104*'HIPOTESIS '!$D104*(1+'HIPOTESIS '!$N$90)*(1+'HIPOTESIS '!$N$95)*(1+'HIPOTESIS '!$N$100)/12,0)</f>
        <v>0</v>
      </c>
      <c r="AW220" s="719">
        <f>IF(AND(AW$151&gt;='HIPOTESIS '!$E104,AW$151&lt;='HIPOTESIS '!$F104),'HIPOTESIS '!$K104*'HIPOTESIS '!$D104*(1+'HIPOTESIS '!$N$90)*(1+'HIPOTESIS '!$N$95)*(1+'HIPOTESIS '!$N$100)/12,0)</f>
        <v>0</v>
      </c>
      <c r="AX220" s="719">
        <f>IF(AND(AX$151&gt;='HIPOTESIS '!$E104,AX$151&lt;='HIPOTESIS '!$F104),'HIPOTESIS '!$K104*'HIPOTESIS '!$D104*(1+'HIPOTESIS '!$N$90)*(1+'HIPOTESIS '!$N$95)*(1+'HIPOTESIS '!$N$100)/12,0)</f>
        <v>0</v>
      </c>
      <c r="AY220" s="719">
        <f>IF(AND(AY$151&gt;='HIPOTESIS '!$E104,AY$151&lt;='HIPOTESIS '!$F104),'HIPOTESIS '!$K104*'HIPOTESIS '!$D104*(1+'HIPOTESIS '!$N$90)*(1+'HIPOTESIS '!$N$95)*(1+'HIPOTESIS '!$N$100)/12,0)</f>
        <v>0</v>
      </c>
      <c r="AZ220" s="719">
        <f>IF(AND(AZ$151&gt;='HIPOTESIS '!$E104,AZ$151&lt;='HIPOTESIS '!$F104),'HIPOTESIS '!$K104*'HIPOTESIS '!$D104*(1+'HIPOTESIS '!$N$90)*(1+'HIPOTESIS '!$N$95)*(1+'HIPOTESIS '!$N$100)^2/12,0)</f>
        <v>0</v>
      </c>
      <c r="BA220" s="719">
        <f>IF(AND(BA$151&gt;='HIPOTESIS '!$E104,BA$151&lt;='HIPOTESIS '!$F104),'HIPOTESIS '!$K104*'HIPOTESIS '!$D104*(1+'HIPOTESIS '!$N$90)*(1+'HIPOTESIS '!$N$95)*(1+'HIPOTESIS '!$N$100)^2/12,0)</f>
        <v>0</v>
      </c>
      <c r="BB220" s="719">
        <f>IF(AND(BB$151&gt;='HIPOTESIS '!$E104,BB$151&lt;='HIPOTESIS '!$F104),'HIPOTESIS '!$K104*'HIPOTESIS '!$D104*(1+'HIPOTESIS '!$N$90)*(1+'HIPOTESIS '!$N$95)*(1+'HIPOTESIS '!$N$100)^2/12,0)</f>
        <v>0</v>
      </c>
      <c r="BC220" s="719">
        <f>IF(AND(BC$151&gt;='HIPOTESIS '!$E104,BC$151&lt;='HIPOTESIS '!$F104),'HIPOTESIS '!$K104*'HIPOTESIS '!$D104*(1+'HIPOTESIS '!$N$90)*(1+'HIPOTESIS '!$N$95)*(1+'HIPOTESIS '!$N$100)^2/12,0)</f>
        <v>0</v>
      </c>
      <c r="BD220" s="719">
        <f>IF(AND(BD$151&gt;='HIPOTESIS '!$E104,BD$151&lt;='HIPOTESIS '!$F104),'HIPOTESIS '!$K104*'HIPOTESIS '!$D104*(1+'HIPOTESIS '!$N$90)*(1+'HIPOTESIS '!$N$95)*(1+'HIPOTESIS '!$N$100)^2/12,0)</f>
        <v>0</v>
      </c>
      <c r="BE220" s="719">
        <f>IF(AND(BE$151&gt;='HIPOTESIS '!$E104,BE$151&lt;='HIPOTESIS '!$F104),'HIPOTESIS '!$K104*'HIPOTESIS '!$D104*(1+'HIPOTESIS '!$N$90)*(1+'HIPOTESIS '!$N$95)*(1+'HIPOTESIS '!$N$100)^2/12,0)</f>
        <v>0</v>
      </c>
      <c r="BF220" s="719">
        <f>IF(AND(BF$151&gt;='HIPOTESIS '!$E104,BF$151&lt;='HIPOTESIS '!$F104),'HIPOTESIS '!$K104*'HIPOTESIS '!$D104*(1+'HIPOTESIS '!$N$90)*(1+'HIPOTESIS '!$N$95)*(1+'HIPOTESIS '!$N$100)^2/12,0)</f>
        <v>0</v>
      </c>
      <c r="BG220" s="719">
        <f>IF(AND(BG$151&gt;='HIPOTESIS '!$E104,BG$151&lt;='HIPOTESIS '!$F104),'HIPOTESIS '!$K104*'HIPOTESIS '!$D104*(1+'HIPOTESIS '!$N$90)*(1+'HIPOTESIS '!$N$95)*(1+'HIPOTESIS '!$N$100)^2/12,0)</f>
        <v>0</v>
      </c>
      <c r="BH220" s="719">
        <f>IF(AND(BH$151&gt;='HIPOTESIS '!$E104,BH$151&lt;='HIPOTESIS '!$F104),'HIPOTESIS '!$K104*'HIPOTESIS '!$D104*(1+'HIPOTESIS '!$N$90)*(1+'HIPOTESIS '!$N$95)*(1+'HIPOTESIS '!$N$100)^2/12,0)</f>
        <v>0</v>
      </c>
      <c r="BI220" s="719">
        <f>IF(AND(BI$151&gt;='HIPOTESIS '!$E104,BI$151&lt;='HIPOTESIS '!$F104),'HIPOTESIS '!$K104*'HIPOTESIS '!$D104*(1+'HIPOTESIS '!$N$90)*(1+'HIPOTESIS '!$N$95)*(1+'HIPOTESIS '!$N$100)^2/12,0)</f>
        <v>0</v>
      </c>
      <c r="BJ220" s="719">
        <f>IF(AND(BJ$151&gt;='HIPOTESIS '!$E104,BJ$151&lt;='HIPOTESIS '!$F104),'HIPOTESIS '!$K104*'HIPOTESIS '!$D104*(1+'HIPOTESIS '!$N$90)*(1+'HIPOTESIS '!$N$95)*(1+'HIPOTESIS '!$N$100)^2/12,0)</f>
        <v>0</v>
      </c>
      <c r="BK220" s="719">
        <f>IF(AND(BK$151&gt;='HIPOTESIS '!$E104,BK$151&lt;='HIPOTESIS '!$F104),'HIPOTESIS '!$K104*'HIPOTESIS '!$D104*(1+'HIPOTESIS '!$N$90)*(1+'HIPOTESIS '!$N$95)*(1+'HIPOTESIS '!$N$100)^2/12,0)</f>
        <v>0</v>
      </c>
      <c r="BL220" s="138"/>
      <c r="BM220" s="138"/>
      <c r="BN220" s="138"/>
      <c r="BO220" s="138"/>
      <c r="BP220" s="138"/>
      <c r="BQ220" s="138"/>
      <c r="BR220" s="138"/>
      <c r="BS220" s="138"/>
      <c r="BT220" s="138"/>
      <c r="BU220" s="138"/>
      <c r="BV220" s="138"/>
      <c r="BW220" s="138"/>
      <c r="BX220" s="138"/>
      <c r="BY220" s="138"/>
      <c r="BZ220" s="138"/>
      <c r="CA220" s="138"/>
      <c r="CB220" s="138"/>
      <c r="CC220" s="138"/>
      <c r="CD220" s="138"/>
      <c r="CE220" s="138"/>
      <c r="CF220" s="138"/>
      <c r="CG220" s="138"/>
      <c r="CH220" s="138"/>
      <c r="CI220" s="138"/>
      <c r="CJ220" s="138"/>
      <c r="CK220" s="138"/>
      <c r="CL220" s="138"/>
      <c r="CM220" s="138"/>
      <c r="CN220" s="138"/>
      <c r="CO220" s="138"/>
      <c r="CP220" s="138"/>
      <c r="CQ220" s="138"/>
      <c r="CR220" s="138"/>
      <c r="CS220" s="138"/>
    </row>
    <row r="221" spans="1:97" s="2" customFormat="1" ht="17.100000000000001" customHeight="1" x14ac:dyDescent="0.25">
      <c r="A221" s="138"/>
      <c r="B221" s="654" t="s">
        <v>424</v>
      </c>
      <c r="C221" s="734">
        <f t="shared" ref="C221:AH221" si="187">SUM(C206:C220)</f>
        <v>0</v>
      </c>
      <c r="D221" s="735">
        <f t="shared" si="187"/>
        <v>0</v>
      </c>
      <c r="E221" s="735">
        <f t="shared" si="187"/>
        <v>0</v>
      </c>
      <c r="F221" s="735">
        <f t="shared" si="187"/>
        <v>0</v>
      </c>
      <c r="G221" s="735">
        <f t="shared" si="187"/>
        <v>0</v>
      </c>
      <c r="H221" s="735">
        <f t="shared" si="187"/>
        <v>0</v>
      </c>
      <c r="I221" s="735">
        <f t="shared" si="187"/>
        <v>0</v>
      </c>
      <c r="J221" s="735">
        <f t="shared" si="187"/>
        <v>0</v>
      </c>
      <c r="K221" s="735">
        <f t="shared" si="187"/>
        <v>0</v>
      </c>
      <c r="L221" s="735">
        <f t="shared" si="187"/>
        <v>0</v>
      </c>
      <c r="M221" s="735">
        <f t="shared" si="187"/>
        <v>0</v>
      </c>
      <c r="N221" s="735">
        <f t="shared" si="187"/>
        <v>0</v>
      </c>
      <c r="O221" s="735">
        <f t="shared" si="187"/>
        <v>0</v>
      </c>
      <c r="P221" s="735">
        <f t="shared" si="187"/>
        <v>0</v>
      </c>
      <c r="Q221" s="735">
        <f t="shared" si="187"/>
        <v>0</v>
      </c>
      <c r="R221" s="735">
        <f t="shared" si="187"/>
        <v>0</v>
      </c>
      <c r="S221" s="735">
        <f t="shared" si="187"/>
        <v>0</v>
      </c>
      <c r="T221" s="735">
        <f t="shared" si="187"/>
        <v>0</v>
      </c>
      <c r="U221" s="735">
        <f t="shared" si="187"/>
        <v>0</v>
      </c>
      <c r="V221" s="735">
        <f t="shared" si="187"/>
        <v>0</v>
      </c>
      <c r="W221" s="735">
        <f t="shared" si="187"/>
        <v>0</v>
      </c>
      <c r="X221" s="735">
        <f t="shared" si="187"/>
        <v>0</v>
      </c>
      <c r="Y221" s="735">
        <f t="shared" si="187"/>
        <v>0</v>
      </c>
      <c r="Z221" s="735">
        <f t="shared" si="187"/>
        <v>0</v>
      </c>
      <c r="AA221" s="735">
        <f t="shared" si="187"/>
        <v>0</v>
      </c>
      <c r="AB221" s="735">
        <f t="shared" si="187"/>
        <v>0</v>
      </c>
      <c r="AC221" s="735">
        <f t="shared" si="187"/>
        <v>0</v>
      </c>
      <c r="AD221" s="735">
        <f t="shared" si="187"/>
        <v>0</v>
      </c>
      <c r="AE221" s="735">
        <f t="shared" si="187"/>
        <v>0</v>
      </c>
      <c r="AF221" s="735">
        <f t="shared" si="187"/>
        <v>0</v>
      </c>
      <c r="AG221" s="735">
        <f t="shared" si="187"/>
        <v>0</v>
      </c>
      <c r="AH221" s="735">
        <f t="shared" si="187"/>
        <v>0</v>
      </c>
      <c r="AI221" s="735">
        <f t="shared" ref="AI221:BN221" si="188">SUM(AI206:AI220)</f>
        <v>0</v>
      </c>
      <c r="AJ221" s="735">
        <f t="shared" si="188"/>
        <v>0</v>
      </c>
      <c r="AK221" s="735">
        <f t="shared" si="188"/>
        <v>0</v>
      </c>
      <c r="AL221" s="735">
        <f t="shared" si="188"/>
        <v>0</v>
      </c>
      <c r="AM221" s="735">
        <f t="shared" si="188"/>
        <v>0</v>
      </c>
      <c r="AN221" s="735">
        <f t="shared" si="188"/>
        <v>0</v>
      </c>
      <c r="AO221" s="735">
        <f t="shared" si="188"/>
        <v>0</v>
      </c>
      <c r="AP221" s="735">
        <f t="shared" si="188"/>
        <v>0</v>
      </c>
      <c r="AQ221" s="735">
        <f t="shared" si="188"/>
        <v>0</v>
      </c>
      <c r="AR221" s="735">
        <f t="shared" si="188"/>
        <v>0</v>
      </c>
      <c r="AS221" s="735">
        <f t="shared" si="188"/>
        <v>0</v>
      </c>
      <c r="AT221" s="735">
        <f t="shared" si="188"/>
        <v>0</v>
      </c>
      <c r="AU221" s="735">
        <f t="shared" si="188"/>
        <v>0</v>
      </c>
      <c r="AV221" s="735">
        <f t="shared" si="188"/>
        <v>0</v>
      </c>
      <c r="AW221" s="735">
        <f t="shared" si="188"/>
        <v>0</v>
      </c>
      <c r="AX221" s="735">
        <f t="shared" si="188"/>
        <v>0</v>
      </c>
      <c r="AY221" s="735">
        <f t="shared" si="188"/>
        <v>0</v>
      </c>
      <c r="AZ221" s="735">
        <f t="shared" si="188"/>
        <v>0</v>
      </c>
      <c r="BA221" s="735">
        <f t="shared" si="188"/>
        <v>0</v>
      </c>
      <c r="BB221" s="735">
        <f t="shared" si="188"/>
        <v>0</v>
      </c>
      <c r="BC221" s="735">
        <f t="shared" si="188"/>
        <v>0</v>
      </c>
      <c r="BD221" s="735">
        <f t="shared" si="188"/>
        <v>0</v>
      </c>
      <c r="BE221" s="735">
        <f t="shared" si="188"/>
        <v>0</v>
      </c>
      <c r="BF221" s="735">
        <f t="shared" si="188"/>
        <v>0</v>
      </c>
      <c r="BG221" s="735">
        <f t="shared" si="188"/>
        <v>0</v>
      </c>
      <c r="BH221" s="735">
        <f t="shared" si="188"/>
        <v>0</v>
      </c>
      <c r="BI221" s="735">
        <f t="shared" si="188"/>
        <v>0</v>
      </c>
      <c r="BJ221" s="735">
        <f t="shared" si="188"/>
        <v>0</v>
      </c>
      <c r="BK221" s="743">
        <f t="shared" si="188"/>
        <v>0</v>
      </c>
      <c r="BL221" s="138"/>
      <c r="BM221" s="138"/>
      <c r="BN221" s="138"/>
      <c r="BO221" s="138"/>
      <c r="BP221" s="138"/>
      <c r="BQ221" s="138"/>
      <c r="BR221" s="138"/>
      <c r="BS221" s="138"/>
      <c r="BT221" s="138"/>
      <c r="BU221" s="138"/>
      <c r="BV221" s="138"/>
      <c r="BW221" s="138"/>
      <c r="BX221" s="138"/>
      <c r="BY221" s="138"/>
      <c r="BZ221" s="138"/>
      <c r="CA221" s="138"/>
      <c r="CB221" s="138"/>
      <c r="CC221" s="138"/>
      <c r="CD221" s="138"/>
      <c r="CE221" s="138"/>
      <c r="CF221" s="138"/>
      <c r="CG221" s="138"/>
      <c r="CH221" s="138"/>
      <c r="CI221" s="138"/>
      <c r="CJ221" s="138"/>
      <c r="CK221" s="138"/>
      <c r="CL221" s="138"/>
      <c r="CM221" s="138"/>
      <c r="CN221" s="138"/>
      <c r="CO221" s="138"/>
      <c r="CP221" s="138"/>
      <c r="CQ221" s="138"/>
      <c r="CR221" s="138"/>
      <c r="CS221" s="138"/>
    </row>
    <row r="222" spans="1:97" x14ac:dyDescent="0.25">
      <c r="A222" s="138"/>
      <c r="B222" s="138"/>
      <c r="C222" s="138"/>
      <c r="D222" s="138"/>
      <c r="E222" s="138"/>
      <c r="F222" s="138"/>
      <c r="G222" s="138"/>
      <c r="H222" s="138"/>
      <c r="I222" s="138"/>
      <c r="J222" s="138"/>
      <c r="K222" s="138"/>
      <c r="L222" s="138"/>
      <c r="M222" s="138"/>
      <c r="N222" s="138"/>
      <c r="O222" s="138"/>
      <c r="P222" s="138"/>
      <c r="Q222" s="138"/>
      <c r="R222" s="138"/>
      <c r="S222" s="138"/>
      <c r="T222" s="138"/>
      <c r="U222" s="138"/>
      <c r="V222" s="138"/>
      <c r="W222" s="138"/>
      <c r="X222" s="138"/>
      <c r="Y222" s="138"/>
      <c r="Z222" s="138"/>
      <c r="AA222" s="138"/>
      <c r="AB222" s="138"/>
      <c r="AC222" s="138"/>
      <c r="AD222" s="138"/>
      <c r="AE222" s="138"/>
      <c r="AF222" s="138"/>
      <c r="AG222" s="138"/>
      <c r="AH222" s="138"/>
      <c r="AI222" s="138"/>
      <c r="AJ222" s="138"/>
      <c r="AK222" s="138"/>
      <c r="AL222" s="138"/>
      <c r="AM222" s="138"/>
      <c r="AN222" s="138"/>
      <c r="AO222" s="138"/>
      <c r="AP222" s="138"/>
      <c r="AQ222" s="138"/>
      <c r="AR222" s="138"/>
      <c r="AS222" s="138"/>
      <c r="AT222" s="138"/>
      <c r="AU222" s="138"/>
      <c r="AV222" s="138"/>
      <c r="AW222" s="138"/>
      <c r="AX222" s="138"/>
      <c r="AY222" s="138"/>
      <c r="AZ222" s="138"/>
      <c r="BA222" s="138"/>
      <c r="BB222" s="138"/>
      <c r="BC222" s="138"/>
      <c r="BD222" s="138"/>
      <c r="BE222" s="138"/>
      <c r="BF222" s="138"/>
      <c r="BG222" s="138"/>
      <c r="BH222" s="138"/>
      <c r="BI222" s="138"/>
      <c r="BJ222" s="138"/>
      <c r="BK222" s="138"/>
      <c r="BL222" s="138"/>
      <c r="BM222" s="138"/>
      <c r="BN222" s="138"/>
      <c r="BO222" s="138"/>
      <c r="BP222" s="138"/>
      <c r="BQ222" s="138"/>
      <c r="BR222" s="138"/>
      <c r="BS222" s="138"/>
      <c r="BT222" s="138"/>
      <c r="BU222" s="138"/>
      <c r="BV222" s="138"/>
      <c r="BW222" s="138"/>
      <c r="BX222" s="138"/>
      <c r="BY222" s="138"/>
      <c r="BZ222" s="138"/>
      <c r="CA222" s="138"/>
      <c r="CB222" s="138"/>
      <c r="CC222" s="138"/>
      <c r="CD222" s="138"/>
      <c r="CE222" s="138"/>
      <c r="CF222" s="138"/>
      <c r="CG222" s="138"/>
      <c r="CH222" s="138"/>
      <c r="CI222" s="138"/>
      <c r="CJ222" s="138"/>
      <c r="CK222" s="138"/>
      <c r="CL222" s="138"/>
      <c r="CM222" s="138"/>
      <c r="CN222" s="138"/>
      <c r="CO222" s="138"/>
      <c r="CP222" s="138"/>
      <c r="CQ222" s="138"/>
      <c r="CR222" s="138"/>
      <c r="CS222" s="138"/>
    </row>
    <row r="223" spans="1:97" ht="17.100000000000001" customHeight="1" thickBot="1" x14ac:dyDescent="0.3">
      <c r="A223" s="138"/>
      <c r="B223" s="138"/>
      <c r="C223" s="138"/>
      <c r="D223" s="138"/>
      <c r="E223" s="138"/>
      <c r="F223" s="138"/>
      <c r="G223" s="138"/>
      <c r="H223" s="138"/>
      <c r="I223" s="138"/>
      <c r="J223" s="138"/>
      <c r="K223" s="138"/>
      <c r="L223" s="138"/>
      <c r="M223" s="138"/>
      <c r="N223" s="138"/>
      <c r="O223" s="138"/>
      <c r="P223" s="138"/>
      <c r="Q223" s="138"/>
      <c r="R223" s="138"/>
      <c r="S223" s="138"/>
      <c r="T223" s="138"/>
      <c r="U223" s="138"/>
      <c r="V223" s="138"/>
      <c r="W223" s="138"/>
      <c r="X223" s="138"/>
      <c r="Y223" s="138"/>
      <c r="Z223" s="138"/>
      <c r="AA223" s="138"/>
      <c r="AB223" s="138"/>
      <c r="AC223" s="138"/>
      <c r="AD223" s="138"/>
      <c r="AE223" s="138"/>
      <c r="AF223" s="138"/>
      <c r="AG223" s="138"/>
      <c r="AH223" s="138"/>
      <c r="AI223" s="138"/>
      <c r="AJ223" s="138"/>
      <c r="AK223" s="138"/>
      <c r="AL223" s="138"/>
      <c r="AM223" s="138"/>
      <c r="AN223" s="138"/>
      <c r="AO223" s="138"/>
      <c r="AP223" s="138"/>
      <c r="AQ223" s="138"/>
      <c r="AR223" s="138"/>
      <c r="AS223" s="138"/>
      <c r="AT223" s="138"/>
      <c r="AU223" s="138"/>
      <c r="AV223" s="138"/>
      <c r="AW223" s="138"/>
      <c r="AX223" s="138"/>
      <c r="AY223" s="138"/>
      <c r="AZ223" s="138"/>
      <c r="BA223" s="138"/>
      <c r="BB223" s="138"/>
      <c r="BC223" s="138"/>
      <c r="BD223" s="138"/>
      <c r="BE223" s="138"/>
      <c r="BF223" s="138"/>
      <c r="BG223" s="138"/>
      <c r="BH223" s="138"/>
      <c r="BI223" s="138"/>
      <c r="BJ223" s="138"/>
      <c r="BK223" s="138"/>
      <c r="BL223" s="138"/>
      <c r="BM223" s="138"/>
      <c r="BN223" s="138"/>
      <c r="BO223" s="138"/>
      <c r="BP223" s="138"/>
      <c r="BQ223" s="138"/>
      <c r="BR223" s="138"/>
      <c r="BS223" s="138"/>
      <c r="BT223" s="138"/>
      <c r="BU223" s="138"/>
      <c r="BV223" s="138"/>
      <c r="BW223" s="138"/>
      <c r="BX223" s="138"/>
      <c r="BY223" s="138"/>
      <c r="BZ223" s="138"/>
      <c r="CA223" s="138"/>
      <c r="CB223" s="138"/>
      <c r="CC223" s="138"/>
      <c r="CD223" s="138"/>
      <c r="CE223" s="138"/>
      <c r="CF223" s="138"/>
      <c r="CG223" s="138"/>
      <c r="CH223" s="138"/>
      <c r="CI223" s="138"/>
      <c r="CJ223" s="138"/>
      <c r="CK223" s="138"/>
      <c r="CL223" s="138"/>
      <c r="CM223" s="138"/>
      <c r="CN223" s="138"/>
      <c r="CO223" s="138"/>
      <c r="CP223" s="138"/>
      <c r="CQ223" s="138"/>
      <c r="CR223" s="138"/>
      <c r="CS223" s="138"/>
    </row>
    <row r="224" spans="1:97" ht="17.100000000000001" customHeight="1" thickBot="1" x14ac:dyDescent="0.3">
      <c r="A224" s="138"/>
      <c r="B224" s="744" t="s">
        <v>425</v>
      </c>
      <c r="C224" s="138">
        <v>0</v>
      </c>
      <c r="D224" s="138">
        <v>1</v>
      </c>
      <c r="E224" s="138">
        <v>2</v>
      </c>
      <c r="F224" s="138">
        <v>3</v>
      </c>
      <c r="G224" s="138">
        <v>4</v>
      </c>
      <c r="H224" s="138">
        <v>5</v>
      </c>
      <c r="I224" s="138">
        <v>6</v>
      </c>
      <c r="J224" s="138">
        <v>7</v>
      </c>
      <c r="K224" s="138">
        <v>8</v>
      </c>
      <c r="L224" s="138">
        <v>9</v>
      </c>
      <c r="M224" s="138">
        <v>10</v>
      </c>
      <c r="N224" s="138">
        <v>11</v>
      </c>
      <c r="O224" s="370">
        <v>12</v>
      </c>
      <c r="P224" s="138">
        <v>13</v>
      </c>
      <c r="Q224" s="138">
        <v>14</v>
      </c>
      <c r="R224" s="138">
        <v>15</v>
      </c>
      <c r="S224" s="138">
        <v>16</v>
      </c>
      <c r="T224" s="138">
        <v>17</v>
      </c>
      <c r="U224" s="138">
        <v>18</v>
      </c>
      <c r="V224" s="138">
        <v>19</v>
      </c>
      <c r="W224" s="138">
        <v>20</v>
      </c>
      <c r="X224" s="138">
        <v>21</v>
      </c>
      <c r="Y224" s="138">
        <v>22</v>
      </c>
      <c r="Z224" s="138">
        <v>23</v>
      </c>
      <c r="AA224" s="370">
        <v>24</v>
      </c>
      <c r="AB224" s="138">
        <v>25</v>
      </c>
      <c r="AC224" s="138">
        <v>26</v>
      </c>
      <c r="AD224" s="138">
        <v>27</v>
      </c>
      <c r="AE224" s="138">
        <v>28</v>
      </c>
      <c r="AF224" s="138">
        <v>29</v>
      </c>
      <c r="AG224" s="138">
        <v>30</v>
      </c>
      <c r="AH224" s="138">
        <v>31</v>
      </c>
      <c r="AI224" s="138">
        <v>32</v>
      </c>
      <c r="AJ224" s="138">
        <v>33</v>
      </c>
      <c r="AK224" s="138">
        <v>34</v>
      </c>
      <c r="AL224" s="138">
        <v>35</v>
      </c>
      <c r="AM224" s="370">
        <v>36</v>
      </c>
      <c r="AN224" s="138">
        <v>37</v>
      </c>
      <c r="AO224" s="138">
        <v>38</v>
      </c>
      <c r="AP224" s="138">
        <v>39</v>
      </c>
      <c r="AQ224" s="138">
        <v>40</v>
      </c>
      <c r="AR224" s="138">
        <v>41</v>
      </c>
      <c r="AS224" s="138">
        <v>42</v>
      </c>
      <c r="AT224" s="138">
        <v>43</v>
      </c>
      <c r="AU224" s="138">
        <v>44</v>
      </c>
      <c r="AV224" s="138">
        <v>45</v>
      </c>
      <c r="AW224" s="138">
        <v>46</v>
      </c>
      <c r="AX224" s="138">
        <v>47</v>
      </c>
      <c r="AY224" s="370">
        <v>48</v>
      </c>
      <c r="AZ224" s="138">
        <v>49</v>
      </c>
      <c r="BA224" s="138">
        <v>50</v>
      </c>
      <c r="BB224" s="138">
        <v>51</v>
      </c>
      <c r="BC224" s="138">
        <v>52</v>
      </c>
      <c r="BD224" s="138">
        <v>53</v>
      </c>
      <c r="BE224" s="138">
        <v>54</v>
      </c>
      <c r="BF224" s="138">
        <v>55</v>
      </c>
      <c r="BG224" s="138">
        <v>56</v>
      </c>
      <c r="BH224" s="138">
        <v>57</v>
      </c>
      <c r="BI224" s="138">
        <v>58</v>
      </c>
      <c r="BJ224" s="138">
        <v>59</v>
      </c>
      <c r="BK224" s="370">
        <v>60</v>
      </c>
      <c r="BL224" s="138"/>
      <c r="BM224" s="138"/>
      <c r="BN224" s="138"/>
      <c r="BO224" s="138"/>
      <c r="BP224" s="138"/>
      <c r="BQ224" s="138"/>
      <c r="BR224" s="138"/>
      <c r="BS224" s="138"/>
      <c r="BT224" s="138"/>
      <c r="BU224" s="138"/>
      <c r="BV224" s="138"/>
      <c r="BW224" s="138"/>
      <c r="BX224" s="138"/>
      <c r="BY224" s="138"/>
      <c r="BZ224" s="138"/>
      <c r="CA224" s="138"/>
      <c r="CB224" s="138"/>
      <c r="CC224" s="138"/>
      <c r="CD224" s="138"/>
      <c r="CE224" s="138"/>
      <c r="CF224" s="138"/>
      <c r="CG224" s="138"/>
      <c r="CH224" s="138"/>
      <c r="CI224" s="138"/>
      <c r="CJ224" s="138"/>
      <c r="CK224" s="138"/>
      <c r="CL224" s="138"/>
      <c r="CM224" s="138"/>
      <c r="CN224" s="138"/>
      <c r="CO224" s="138"/>
      <c r="CP224" s="138"/>
      <c r="CQ224" s="138"/>
      <c r="CR224" s="138"/>
      <c r="CS224" s="138"/>
    </row>
    <row r="225" spans="1:97" ht="17.100000000000001" customHeight="1" x14ac:dyDescent="0.25">
      <c r="A225" s="138"/>
      <c r="B225" s="657" t="s">
        <v>407</v>
      </c>
      <c r="C225" s="745">
        <v>0</v>
      </c>
      <c r="D225" s="746">
        <f>IF(AND(D$151&gt;='HIPOTESIS '!$E90,D$151&lt;='HIPOTESIS '!$F90),'HIPOTESIS '!$D90,0)</f>
        <v>0</v>
      </c>
      <c r="E225" s="746">
        <f>IF(AND(E$151&gt;='HIPOTESIS '!$E90,E$151&lt;='HIPOTESIS '!$F90),'HIPOTESIS '!$D90,0)</f>
        <v>0</v>
      </c>
      <c r="F225" s="746">
        <f>IF(AND(F$151&gt;='HIPOTESIS '!$E90,F$151&lt;='HIPOTESIS '!$F90),'HIPOTESIS '!$D90,0)</f>
        <v>0</v>
      </c>
      <c r="G225" s="746">
        <f>IF(AND(G$151&gt;='HIPOTESIS '!$E90,G$151&lt;='HIPOTESIS '!$F90),'HIPOTESIS '!$D90,0)</f>
        <v>0</v>
      </c>
      <c r="H225" s="746">
        <f>IF(AND(H$151&gt;='HIPOTESIS '!$E90,H$151&lt;='HIPOTESIS '!$F90),'HIPOTESIS '!$D90,0)</f>
        <v>0</v>
      </c>
      <c r="I225" s="746">
        <f>IF(AND(I$151&gt;='HIPOTESIS '!$E90,I$151&lt;='HIPOTESIS '!$F90),'HIPOTESIS '!$D90,0)</f>
        <v>0</v>
      </c>
      <c r="J225" s="746">
        <f>IF(AND(J$151&gt;='HIPOTESIS '!$E90,J$151&lt;='HIPOTESIS '!$F90),'HIPOTESIS '!$D90,0)</f>
        <v>0</v>
      </c>
      <c r="K225" s="746">
        <f>IF(AND(K$151&gt;='HIPOTESIS '!$E90,K$151&lt;='HIPOTESIS '!$F90),'HIPOTESIS '!$D90,0)</f>
        <v>0</v>
      </c>
      <c r="L225" s="746">
        <f>IF(AND(L$151&gt;='HIPOTESIS '!$E90,L$151&lt;='HIPOTESIS '!$F90),'HIPOTESIS '!$D90,0)</f>
        <v>0</v>
      </c>
      <c r="M225" s="746">
        <f>IF(AND(M$151&gt;='HIPOTESIS '!$E90,M$151&lt;='HIPOTESIS '!$F90),'HIPOTESIS '!$D90,0)</f>
        <v>0</v>
      </c>
      <c r="N225" s="746">
        <f>IF(AND(N$151&gt;='HIPOTESIS '!$E90,N$151&lt;='HIPOTESIS '!$F90),'HIPOTESIS '!$D90,0)</f>
        <v>0</v>
      </c>
      <c r="O225" s="746">
        <f>IF(AND(O$151&gt;='HIPOTESIS '!$E90,O$151&lt;='HIPOTESIS '!$F90),'HIPOTESIS '!$D90,0)</f>
        <v>0</v>
      </c>
      <c r="P225" s="745">
        <f>IF(AND(P$151&gt;='HIPOTESIS '!$E90,P$151&lt;='HIPOTESIS '!$F90),'HIPOTESIS '!$D90,0)</f>
        <v>0</v>
      </c>
      <c r="Q225" s="746">
        <f>IF(AND(Q$151&gt;='HIPOTESIS '!$E90,Q$151&lt;='HIPOTESIS '!$F90),'HIPOTESIS '!$D90,0)</f>
        <v>0</v>
      </c>
      <c r="R225" s="746">
        <f>IF(AND(R$151&gt;='HIPOTESIS '!$E90,R$151&lt;='HIPOTESIS '!$F90),'HIPOTESIS '!$D90,0)</f>
        <v>0</v>
      </c>
      <c r="S225" s="746">
        <f>IF(AND(S$151&gt;='HIPOTESIS '!$E90,S$151&lt;='HIPOTESIS '!$F90),'HIPOTESIS '!$D90,0)</f>
        <v>0</v>
      </c>
      <c r="T225" s="746">
        <f>IF(AND(T$151&gt;='HIPOTESIS '!$E90,T$151&lt;='HIPOTESIS '!$F90),'HIPOTESIS '!$D90,0)</f>
        <v>0</v>
      </c>
      <c r="U225" s="746">
        <f>IF(AND(U$151&gt;='HIPOTESIS '!$E90,U$151&lt;='HIPOTESIS '!$F90),'HIPOTESIS '!$D90,0)</f>
        <v>0</v>
      </c>
      <c r="V225" s="746">
        <f>IF(AND(V$151&gt;='HIPOTESIS '!$E90,V$151&lt;='HIPOTESIS '!$F90),'HIPOTESIS '!$D90,0)</f>
        <v>0</v>
      </c>
      <c r="W225" s="746">
        <f>IF(AND(W$151&gt;='HIPOTESIS '!$E90,W$151&lt;='HIPOTESIS '!$F90),'HIPOTESIS '!$D90,0)</f>
        <v>0</v>
      </c>
      <c r="X225" s="746">
        <f>IF(AND(X$151&gt;='HIPOTESIS '!$E90,X$151&lt;='HIPOTESIS '!$F90),'HIPOTESIS '!$D90,0)</f>
        <v>0</v>
      </c>
      <c r="Y225" s="746">
        <f>IF(AND(Y$151&gt;='HIPOTESIS '!$E90,Y$151&lt;='HIPOTESIS '!$F90),'HIPOTESIS '!$D90,0)</f>
        <v>0</v>
      </c>
      <c r="Z225" s="746">
        <f>IF(AND(Z$151&gt;='HIPOTESIS '!$E90,Z$151&lt;='HIPOTESIS '!$F90),'HIPOTESIS '!$D90,0)</f>
        <v>0</v>
      </c>
      <c r="AA225" s="746">
        <f>IF(AND(AA$151&gt;='HIPOTESIS '!$E90,AA$151&lt;='HIPOTESIS '!$F90),'HIPOTESIS '!$D90,0)</f>
        <v>0</v>
      </c>
      <c r="AB225" s="745">
        <f>IF(AND(AB$151&gt;='HIPOTESIS '!$E90,AB$151&lt;='HIPOTESIS '!$F90),'HIPOTESIS '!$D90,0)</f>
        <v>0</v>
      </c>
      <c r="AC225" s="746">
        <f>IF(AND(AC$151&gt;='HIPOTESIS '!$E90,AC$151&lt;='HIPOTESIS '!$F90),'HIPOTESIS '!$D90,0)</f>
        <v>0</v>
      </c>
      <c r="AD225" s="746">
        <f>IF(AND(AD$151&gt;='HIPOTESIS '!$E90,AD$151&lt;='HIPOTESIS '!$F90),'HIPOTESIS '!$D90,0)</f>
        <v>0</v>
      </c>
      <c r="AE225" s="746">
        <f>IF(AND(AE$151&gt;='HIPOTESIS '!$E90,AE$151&lt;='HIPOTESIS '!$F90),'HIPOTESIS '!$D90,0)</f>
        <v>0</v>
      </c>
      <c r="AF225" s="746">
        <f>IF(AND(AF$151&gt;='HIPOTESIS '!$E90,AF$151&lt;='HIPOTESIS '!$F90),'HIPOTESIS '!$D90,0)</f>
        <v>0</v>
      </c>
      <c r="AG225" s="746">
        <f>IF(AND(AG$151&gt;='HIPOTESIS '!$E90,AG$151&lt;='HIPOTESIS '!$F90),'HIPOTESIS '!$D90,0)</f>
        <v>0</v>
      </c>
      <c r="AH225" s="746">
        <f>IF(AND(AH$151&gt;='HIPOTESIS '!$E90,AH$151&lt;='HIPOTESIS '!$F90),'HIPOTESIS '!$D90,0)</f>
        <v>0</v>
      </c>
      <c r="AI225" s="746">
        <f>IF(AND(AI$151&gt;='HIPOTESIS '!$E90,AI$151&lt;='HIPOTESIS '!$F90),'HIPOTESIS '!$D90,0)</f>
        <v>0</v>
      </c>
      <c r="AJ225" s="746">
        <f>IF(AND(AJ$151&gt;='HIPOTESIS '!$E90,AJ$151&lt;='HIPOTESIS '!$F90),'HIPOTESIS '!$D90,0)</f>
        <v>0</v>
      </c>
      <c r="AK225" s="746">
        <f>IF(AND(AK$151&gt;='HIPOTESIS '!$E90,AK$151&lt;='HIPOTESIS '!$F90),'HIPOTESIS '!$D90,0)</f>
        <v>0</v>
      </c>
      <c r="AL225" s="746">
        <f>IF(AND(AL$151&gt;='HIPOTESIS '!$E90,AL$151&lt;='HIPOTESIS '!$F90),'HIPOTESIS '!$D90,0)</f>
        <v>0</v>
      </c>
      <c r="AM225" s="746">
        <f>IF(AND(AM$151&gt;='HIPOTESIS '!$E90,AM$151&lt;='HIPOTESIS '!$F90),'HIPOTESIS '!$D90,0)</f>
        <v>0</v>
      </c>
      <c r="AN225" s="745">
        <f>IF(AND(AN$151&gt;='HIPOTESIS '!$E90,AN$151&lt;='HIPOTESIS '!$F90),'HIPOTESIS '!$D90,0)</f>
        <v>0</v>
      </c>
      <c r="AO225" s="746">
        <f>IF(AND(AO$151&gt;='HIPOTESIS '!$E90,AO$151&lt;='HIPOTESIS '!$F90),'HIPOTESIS '!$D90,0)</f>
        <v>0</v>
      </c>
      <c r="AP225" s="746">
        <f>IF(AND(AP$151&gt;='HIPOTESIS '!$E90,AP$151&lt;='HIPOTESIS '!$F90),'HIPOTESIS '!$D90,0)</f>
        <v>0</v>
      </c>
      <c r="AQ225" s="746">
        <f>IF(AND(AQ$151&gt;='HIPOTESIS '!$E90,AQ$151&lt;='HIPOTESIS '!$F90),'HIPOTESIS '!$D90,0)</f>
        <v>0</v>
      </c>
      <c r="AR225" s="746">
        <f>IF(AND(AR$151&gt;='HIPOTESIS '!$E90,AR$151&lt;='HIPOTESIS '!$F90),'HIPOTESIS '!$D90,0)</f>
        <v>0</v>
      </c>
      <c r="AS225" s="746">
        <f>IF(AND(AS$151&gt;='HIPOTESIS '!$E90,AS$151&lt;='HIPOTESIS '!$F90),'HIPOTESIS '!$D90,0)</f>
        <v>0</v>
      </c>
      <c r="AT225" s="746">
        <f>IF(AND(AT$151&gt;='HIPOTESIS '!$E90,AT$151&lt;='HIPOTESIS '!$F90),'HIPOTESIS '!$D90,0)</f>
        <v>0</v>
      </c>
      <c r="AU225" s="746">
        <f>IF(AND(AU$151&gt;='HIPOTESIS '!$E90,AU$151&lt;='HIPOTESIS '!$F90),'HIPOTESIS '!$D90,0)</f>
        <v>0</v>
      </c>
      <c r="AV225" s="746">
        <f>IF(AND(AV$151&gt;='HIPOTESIS '!$E90,AV$151&lt;='HIPOTESIS '!$F90),'HIPOTESIS '!$D90,0)</f>
        <v>0</v>
      </c>
      <c r="AW225" s="746">
        <f>IF(AND(AW$151&gt;='HIPOTESIS '!$E90,AW$151&lt;='HIPOTESIS '!$F90),'HIPOTESIS '!$D90,0)</f>
        <v>0</v>
      </c>
      <c r="AX225" s="746">
        <f>IF(AND(AX$151&gt;='HIPOTESIS '!$E90,AX$151&lt;='HIPOTESIS '!$F90),'HIPOTESIS '!$D90,0)</f>
        <v>0</v>
      </c>
      <c r="AY225" s="746">
        <f>IF(AND(AY$151&gt;='HIPOTESIS '!$E90,AY$151&lt;='HIPOTESIS '!$F90),'HIPOTESIS '!$D90,0)</f>
        <v>0</v>
      </c>
      <c r="AZ225" s="745">
        <f>IF(AND(AZ$151&gt;='HIPOTESIS '!$E90,AZ$151&lt;='HIPOTESIS '!$F90),'HIPOTESIS '!$D90,0)</f>
        <v>0</v>
      </c>
      <c r="BA225" s="746">
        <f>IF(AND(BA$151&gt;='HIPOTESIS '!$E90,BA$151&lt;='HIPOTESIS '!$F90),'HIPOTESIS '!$D90,0)</f>
        <v>0</v>
      </c>
      <c r="BB225" s="746">
        <f>IF(AND(BB$151&gt;='HIPOTESIS '!$E90,BB$151&lt;='HIPOTESIS '!$F90),'HIPOTESIS '!$D90,0)</f>
        <v>0</v>
      </c>
      <c r="BC225" s="746">
        <f>IF(AND(BC$151&gt;='HIPOTESIS '!$E90,BC$151&lt;='HIPOTESIS '!$F90),'HIPOTESIS '!$D90,0)</f>
        <v>0</v>
      </c>
      <c r="BD225" s="746">
        <f>IF(AND(BD$151&gt;='HIPOTESIS '!$E90,BD$151&lt;='HIPOTESIS '!$F90),'HIPOTESIS '!$D90,0)</f>
        <v>0</v>
      </c>
      <c r="BE225" s="746">
        <f>IF(AND(BE$151&gt;='HIPOTESIS '!$E90,BE$151&lt;='HIPOTESIS '!$F90),'HIPOTESIS '!$D90,0)</f>
        <v>0</v>
      </c>
      <c r="BF225" s="746">
        <f>IF(AND(BF$151&gt;='HIPOTESIS '!$E90,BF$151&lt;='HIPOTESIS '!$F90),'HIPOTESIS '!$D90,0)</f>
        <v>0</v>
      </c>
      <c r="BG225" s="746">
        <f>IF(AND(BG$151&gt;='HIPOTESIS '!$E90,BG$151&lt;='HIPOTESIS '!$F90),'HIPOTESIS '!$D90,0)</f>
        <v>0</v>
      </c>
      <c r="BH225" s="746">
        <f>IF(AND(BH$151&gt;='HIPOTESIS '!$E90,BH$151&lt;='HIPOTESIS '!$F90),'HIPOTESIS '!$D90,0)</f>
        <v>0</v>
      </c>
      <c r="BI225" s="746">
        <f>IF(AND(BI$151&gt;='HIPOTESIS '!$E90,BI$151&lt;='HIPOTESIS '!$F90),'HIPOTESIS '!$D90,0)</f>
        <v>0</v>
      </c>
      <c r="BJ225" s="746">
        <f>IF(AND(BJ$151&gt;='HIPOTESIS '!$E90,BJ$151&lt;='HIPOTESIS '!$F90),'HIPOTESIS '!$D90,0)</f>
        <v>0</v>
      </c>
      <c r="BK225" s="747">
        <f>IF(AND(BK$151&gt;='HIPOTESIS '!$E90,BK$151&lt;='HIPOTESIS '!$F90),'HIPOTESIS '!$D90,0)</f>
        <v>0</v>
      </c>
      <c r="BL225" s="138"/>
      <c r="BM225" s="138"/>
      <c r="BN225" s="138"/>
      <c r="BO225" s="138"/>
      <c r="BP225" s="138"/>
      <c r="BQ225" s="138"/>
      <c r="BR225" s="138"/>
      <c r="BS225" s="138"/>
      <c r="BT225" s="138"/>
      <c r="BU225" s="138"/>
      <c r="BV225" s="138"/>
      <c r="BW225" s="138"/>
      <c r="BX225" s="138"/>
      <c r="BY225" s="138"/>
      <c r="BZ225" s="138"/>
      <c r="CA225" s="138"/>
      <c r="CB225" s="138"/>
      <c r="CC225" s="138"/>
      <c r="CD225" s="138"/>
      <c r="CE225" s="138"/>
      <c r="CF225" s="138"/>
      <c r="CG225" s="138"/>
      <c r="CH225" s="138"/>
      <c r="CI225" s="138"/>
      <c r="CJ225" s="138"/>
      <c r="CK225" s="138"/>
      <c r="CL225" s="138"/>
      <c r="CM225" s="138"/>
      <c r="CN225" s="138"/>
      <c r="CO225" s="138"/>
      <c r="CP225" s="138"/>
      <c r="CQ225" s="138"/>
      <c r="CR225" s="138"/>
      <c r="CS225" s="138"/>
    </row>
    <row r="226" spans="1:97" ht="17.100000000000001" customHeight="1" x14ac:dyDescent="0.25">
      <c r="A226" s="138"/>
      <c r="B226" s="658" t="s">
        <v>213</v>
      </c>
      <c r="C226" s="748">
        <v>0</v>
      </c>
      <c r="D226" s="749">
        <f>IF(AND(D$151&gt;='HIPOTESIS '!$E91,D$151&lt;='HIPOTESIS '!$F91),'HIPOTESIS '!$D91,0)</f>
        <v>0</v>
      </c>
      <c r="E226" s="749">
        <f>IF(AND(E$151&gt;='HIPOTESIS '!$E91,E$151&lt;='HIPOTESIS '!$F91),'HIPOTESIS '!$D91,0)</f>
        <v>0</v>
      </c>
      <c r="F226" s="749">
        <f>IF(AND(F$151&gt;='HIPOTESIS '!$E91,F$151&lt;='HIPOTESIS '!$F91),'HIPOTESIS '!$D91,0)</f>
        <v>0</v>
      </c>
      <c r="G226" s="749">
        <f>IF(AND(G$151&gt;='HIPOTESIS '!$E91,G$151&lt;='HIPOTESIS '!$F91),'HIPOTESIS '!$D91,0)</f>
        <v>0</v>
      </c>
      <c r="H226" s="749">
        <f>IF(AND(H$151&gt;='HIPOTESIS '!$E91,H$151&lt;='HIPOTESIS '!$F91),'HIPOTESIS '!$D91,0)</f>
        <v>0</v>
      </c>
      <c r="I226" s="749">
        <f>IF(AND(I$151&gt;='HIPOTESIS '!$E91,I$151&lt;='HIPOTESIS '!$F91),'HIPOTESIS '!$D91,0)</f>
        <v>0</v>
      </c>
      <c r="J226" s="749">
        <f>IF(AND(J$151&gt;='HIPOTESIS '!$E91,J$151&lt;='HIPOTESIS '!$F91),'HIPOTESIS '!$D91,0)</f>
        <v>0</v>
      </c>
      <c r="K226" s="749">
        <f>IF(AND(K$151&gt;='HIPOTESIS '!$E91,K$151&lt;='HIPOTESIS '!$F91),'HIPOTESIS '!$D91,0)</f>
        <v>0</v>
      </c>
      <c r="L226" s="749">
        <f>IF(AND(L$151&gt;='HIPOTESIS '!$E91,L$151&lt;='HIPOTESIS '!$F91),'HIPOTESIS '!$D91,0)</f>
        <v>0</v>
      </c>
      <c r="M226" s="749">
        <f>IF(AND(M$151&gt;='HIPOTESIS '!$E91,M$151&lt;='HIPOTESIS '!$F91),'HIPOTESIS '!$D91,0)</f>
        <v>0</v>
      </c>
      <c r="N226" s="749">
        <f>IF(AND(N$151&gt;='HIPOTESIS '!$E91,N$151&lt;='HIPOTESIS '!$F91),'HIPOTESIS '!$D91,0)</f>
        <v>0</v>
      </c>
      <c r="O226" s="749">
        <f>IF(AND(O$151&gt;='HIPOTESIS '!$E91,O$151&lt;='HIPOTESIS '!$F91),'HIPOTESIS '!$D91,0)</f>
        <v>0</v>
      </c>
      <c r="P226" s="748">
        <f>IF(AND(P$151&gt;='HIPOTESIS '!$E91,P$151&lt;='HIPOTESIS '!$F91),'HIPOTESIS '!$D91,0)</f>
        <v>0</v>
      </c>
      <c r="Q226" s="749">
        <f>IF(AND(Q$151&gt;='HIPOTESIS '!$E91,Q$151&lt;='HIPOTESIS '!$F91),'HIPOTESIS '!$D91,0)</f>
        <v>0</v>
      </c>
      <c r="R226" s="749">
        <f>IF(AND(R$151&gt;='HIPOTESIS '!$E91,R$151&lt;='HIPOTESIS '!$F91),'HIPOTESIS '!$D91,0)</f>
        <v>0</v>
      </c>
      <c r="S226" s="749">
        <f>IF(AND(S$151&gt;='HIPOTESIS '!$E91,S$151&lt;='HIPOTESIS '!$F91),'HIPOTESIS '!$D91,0)</f>
        <v>0</v>
      </c>
      <c r="T226" s="749">
        <f>IF(AND(T$151&gt;='HIPOTESIS '!$E91,T$151&lt;='HIPOTESIS '!$F91),'HIPOTESIS '!$D91,0)</f>
        <v>0</v>
      </c>
      <c r="U226" s="749">
        <f>IF(AND(U$151&gt;='HIPOTESIS '!$E91,U$151&lt;='HIPOTESIS '!$F91),'HIPOTESIS '!$D91,0)</f>
        <v>0</v>
      </c>
      <c r="V226" s="749">
        <f>IF(AND(V$151&gt;='HIPOTESIS '!$E91,V$151&lt;='HIPOTESIS '!$F91),'HIPOTESIS '!$D91,0)</f>
        <v>0</v>
      </c>
      <c r="W226" s="749">
        <f>IF(AND(W$151&gt;='HIPOTESIS '!$E91,W$151&lt;='HIPOTESIS '!$F91),'HIPOTESIS '!$D91,0)</f>
        <v>0</v>
      </c>
      <c r="X226" s="749">
        <f>IF(AND(X$151&gt;='HIPOTESIS '!$E91,X$151&lt;='HIPOTESIS '!$F91),'HIPOTESIS '!$D91,0)</f>
        <v>0</v>
      </c>
      <c r="Y226" s="749">
        <f>IF(AND(Y$151&gt;='HIPOTESIS '!$E91,Y$151&lt;='HIPOTESIS '!$F91),'HIPOTESIS '!$D91,0)</f>
        <v>0</v>
      </c>
      <c r="Z226" s="749">
        <f>IF(AND(Z$151&gt;='HIPOTESIS '!$E91,Z$151&lt;='HIPOTESIS '!$F91),'HIPOTESIS '!$D91,0)</f>
        <v>0</v>
      </c>
      <c r="AA226" s="749">
        <f>IF(AND(AA$151&gt;='HIPOTESIS '!$E91,AA$151&lt;='HIPOTESIS '!$F91),'HIPOTESIS '!$D91,0)</f>
        <v>0</v>
      </c>
      <c r="AB226" s="748">
        <f>IF(AND(AB$151&gt;='HIPOTESIS '!$E91,AB$151&lt;='HIPOTESIS '!$F91),'HIPOTESIS '!$D91,0)</f>
        <v>0</v>
      </c>
      <c r="AC226" s="749">
        <f>IF(AND(AC$151&gt;='HIPOTESIS '!$E91,AC$151&lt;='HIPOTESIS '!$F91),'HIPOTESIS '!$D91,0)</f>
        <v>0</v>
      </c>
      <c r="AD226" s="749">
        <f>IF(AND(AD$151&gt;='HIPOTESIS '!$E91,AD$151&lt;='HIPOTESIS '!$F91),'HIPOTESIS '!$D91,0)</f>
        <v>0</v>
      </c>
      <c r="AE226" s="749">
        <f>IF(AND(AE$151&gt;='HIPOTESIS '!$E91,AE$151&lt;='HIPOTESIS '!$F91),'HIPOTESIS '!$D91,0)</f>
        <v>0</v>
      </c>
      <c r="AF226" s="749">
        <f>IF(AND(AF$151&gt;='HIPOTESIS '!$E91,AF$151&lt;='HIPOTESIS '!$F91),'HIPOTESIS '!$D91,0)</f>
        <v>0</v>
      </c>
      <c r="AG226" s="749">
        <f>IF(AND(AG$151&gt;='HIPOTESIS '!$E91,AG$151&lt;='HIPOTESIS '!$F91),'HIPOTESIS '!$D91,0)</f>
        <v>0</v>
      </c>
      <c r="AH226" s="749">
        <f>IF(AND(AH$151&gt;='HIPOTESIS '!$E91,AH$151&lt;='HIPOTESIS '!$F91),'HIPOTESIS '!$D91,0)</f>
        <v>0</v>
      </c>
      <c r="AI226" s="749">
        <f>IF(AND(AI$151&gt;='HIPOTESIS '!$E91,AI$151&lt;='HIPOTESIS '!$F91),'HIPOTESIS '!$D91,0)</f>
        <v>0</v>
      </c>
      <c r="AJ226" s="749">
        <f>IF(AND(AJ$151&gt;='HIPOTESIS '!$E91,AJ$151&lt;='HIPOTESIS '!$F91),'HIPOTESIS '!$D91,0)</f>
        <v>0</v>
      </c>
      <c r="AK226" s="749">
        <f>IF(AND(AK$151&gt;='HIPOTESIS '!$E91,AK$151&lt;='HIPOTESIS '!$F91),'HIPOTESIS '!$D91,0)</f>
        <v>0</v>
      </c>
      <c r="AL226" s="749">
        <f>IF(AND(AL$151&gt;='HIPOTESIS '!$E91,AL$151&lt;='HIPOTESIS '!$F91),'HIPOTESIS '!$D91,0)</f>
        <v>0</v>
      </c>
      <c r="AM226" s="749">
        <f>IF(AND(AM$151&gt;='HIPOTESIS '!$E91,AM$151&lt;='HIPOTESIS '!$F91),'HIPOTESIS '!$D91,0)</f>
        <v>0</v>
      </c>
      <c r="AN226" s="748">
        <f>IF(AND(AN$151&gt;='HIPOTESIS '!$E91,AN$151&lt;='HIPOTESIS '!$F91),'HIPOTESIS '!$D91,0)</f>
        <v>0</v>
      </c>
      <c r="AO226" s="749">
        <f>IF(AND(AO$151&gt;='HIPOTESIS '!$E91,AO$151&lt;='HIPOTESIS '!$F91),'HIPOTESIS '!$D91,0)</f>
        <v>0</v>
      </c>
      <c r="AP226" s="749">
        <f>IF(AND(AP$151&gt;='HIPOTESIS '!$E91,AP$151&lt;='HIPOTESIS '!$F91),'HIPOTESIS '!$D91,0)</f>
        <v>0</v>
      </c>
      <c r="AQ226" s="749">
        <f>IF(AND(AQ$151&gt;='HIPOTESIS '!$E91,AQ$151&lt;='HIPOTESIS '!$F91),'HIPOTESIS '!$D91,0)</f>
        <v>0</v>
      </c>
      <c r="AR226" s="749">
        <f>IF(AND(AR$151&gt;='HIPOTESIS '!$E91,AR$151&lt;='HIPOTESIS '!$F91),'HIPOTESIS '!$D91,0)</f>
        <v>0</v>
      </c>
      <c r="AS226" s="749">
        <f>IF(AND(AS$151&gt;='HIPOTESIS '!$E91,AS$151&lt;='HIPOTESIS '!$F91),'HIPOTESIS '!$D91,0)</f>
        <v>0</v>
      </c>
      <c r="AT226" s="749">
        <f>IF(AND(AT$151&gt;='HIPOTESIS '!$E91,AT$151&lt;='HIPOTESIS '!$F91),'HIPOTESIS '!$D91,0)</f>
        <v>0</v>
      </c>
      <c r="AU226" s="749">
        <f>IF(AND(AU$151&gt;='HIPOTESIS '!$E91,AU$151&lt;='HIPOTESIS '!$F91),'HIPOTESIS '!$D91,0)</f>
        <v>0</v>
      </c>
      <c r="AV226" s="749">
        <f>IF(AND(AV$151&gt;='HIPOTESIS '!$E91,AV$151&lt;='HIPOTESIS '!$F91),'HIPOTESIS '!$D91,0)</f>
        <v>0</v>
      </c>
      <c r="AW226" s="749">
        <f>IF(AND(AW$151&gt;='HIPOTESIS '!$E91,AW$151&lt;='HIPOTESIS '!$F91),'HIPOTESIS '!$D91,0)</f>
        <v>0</v>
      </c>
      <c r="AX226" s="749">
        <f>IF(AND(AX$151&gt;='HIPOTESIS '!$E91,AX$151&lt;='HIPOTESIS '!$F91),'HIPOTESIS '!$D91,0)</f>
        <v>0</v>
      </c>
      <c r="AY226" s="749">
        <f>IF(AND(AY$151&gt;='HIPOTESIS '!$E91,AY$151&lt;='HIPOTESIS '!$F91),'HIPOTESIS '!$D91,0)</f>
        <v>0</v>
      </c>
      <c r="AZ226" s="748">
        <f>IF(AND(AZ$151&gt;='HIPOTESIS '!$E91,AZ$151&lt;='HIPOTESIS '!$F91),'HIPOTESIS '!$D91,0)</f>
        <v>0</v>
      </c>
      <c r="BA226" s="749">
        <f>IF(AND(BA$151&gt;='HIPOTESIS '!$E91,BA$151&lt;='HIPOTESIS '!$F91),'HIPOTESIS '!$D91,0)</f>
        <v>0</v>
      </c>
      <c r="BB226" s="749">
        <f>IF(AND(BB$151&gt;='HIPOTESIS '!$E91,BB$151&lt;='HIPOTESIS '!$F91),'HIPOTESIS '!$D91,0)</f>
        <v>0</v>
      </c>
      <c r="BC226" s="749">
        <f>IF(AND(BC$151&gt;='HIPOTESIS '!$E91,BC$151&lt;='HIPOTESIS '!$F91),'HIPOTESIS '!$D91,0)</f>
        <v>0</v>
      </c>
      <c r="BD226" s="749">
        <f>IF(AND(BD$151&gt;='HIPOTESIS '!$E91,BD$151&lt;='HIPOTESIS '!$F91),'HIPOTESIS '!$D91,0)</f>
        <v>0</v>
      </c>
      <c r="BE226" s="749">
        <f>IF(AND(BE$151&gt;='HIPOTESIS '!$E91,BE$151&lt;='HIPOTESIS '!$F91),'HIPOTESIS '!$D91,0)</f>
        <v>0</v>
      </c>
      <c r="BF226" s="749">
        <f>IF(AND(BF$151&gt;='HIPOTESIS '!$E91,BF$151&lt;='HIPOTESIS '!$F91),'HIPOTESIS '!$D91,0)</f>
        <v>0</v>
      </c>
      <c r="BG226" s="749">
        <f>IF(AND(BG$151&gt;='HIPOTESIS '!$E91,BG$151&lt;='HIPOTESIS '!$F91),'HIPOTESIS '!$D91,0)</f>
        <v>0</v>
      </c>
      <c r="BH226" s="749">
        <f>IF(AND(BH$151&gt;='HIPOTESIS '!$E91,BH$151&lt;='HIPOTESIS '!$F91),'HIPOTESIS '!$D91,0)</f>
        <v>0</v>
      </c>
      <c r="BI226" s="749">
        <f>IF(AND(BI$151&gt;='HIPOTESIS '!$E91,BI$151&lt;='HIPOTESIS '!$F91),'HIPOTESIS '!$D91,0)</f>
        <v>0</v>
      </c>
      <c r="BJ226" s="749">
        <f>IF(AND(BJ$151&gt;='HIPOTESIS '!$E91,BJ$151&lt;='HIPOTESIS '!$F91),'HIPOTESIS '!$D91,0)</f>
        <v>0</v>
      </c>
      <c r="BK226" s="750">
        <f>IF(AND(BK$151&gt;='HIPOTESIS '!$E91,BK$151&lt;='HIPOTESIS '!$F91),'HIPOTESIS '!$D91,0)</f>
        <v>0</v>
      </c>
      <c r="BL226" s="138"/>
      <c r="BM226" s="138"/>
      <c r="BN226" s="138"/>
      <c r="BO226" s="138"/>
      <c r="BP226" s="138"/>
      <c r="BQ226" s="138"/>
      <c r="BR226" s="138"/>
      <c r="BS226" s="138"/>
      <c r="BT226" s="138"/>
      <c r="BU226" s="138"/>
      <c r="BV226" s="138"/>
      <c r="BW226" s="138"/>
      <c r="BX226" s="138"/>
      <c r="BY226" s="138"/>
      <c r="BZ226" s="138"/>
      <c r="CA226" s="138"/>
      <c r="CB226" s="138"/>
      <c r="CC226" s="138"/>
      <c r="CD226" s="138"/>
      <c r="CE226" s="138"/>
      <c r="CF226" s="138"/>
      <c r="CG226" s="138"/>
      <c r="CH226" s="138"/>
      <c r="CI226" s="138"/>
      <c r="CJ226" s="138"/>
      <c r="CK226" s="138"/>
      <c r="CL226" s="138"/>
      <c r="CM226" s="138"/>
      <c r="CN226" s="138"/>
      <c r="CO226" s="138"/>
      <c r="CP226" s="138"/>
      <c r="CQ226" s="138"/>
      <c r="CR226" s="138"/>
      <c r="CS226" s="138"/>
    </row>
    <row r="227" spans="1:97" ht="17.100000000000001" customHeight="1" x14ac:dyDescent="0.25">
      <c r="A227" s="138"/>
      <c r="B227" s="658" t="s">
        <v>214</v>
      </c>
      <c r="C227" s="748">
        <v>0</v>
      </c>
      <c r="D227" s="749">
        <f>IF(AND(D$151&gt;='HIPOTESIS '!$E92,D$151&lt;='HIPOTESIS '!$F92),'HIPOTESIS '!$D92,0)</f>
        <v>0</v>
      </c>
      <c r="E227" s="749">
        <f>IF(AND(E$151&gt;='HIPOTESIS '!$E92,E$151&lt;='HIPOTESIS '!$F92),'HIPOTESIS '!$D92,0)</f>
        <v>0</v>
      </c>
      <c r="F227" s="749">
        <f>IF(AND(F$151&gt;='HIPOTESIS '!$E92,F$151&lt;='HIPOTESIS '!$F92),'HIPOTESIS '!$D92,0)</f>
        <v>0</v>
      </c>
      <c r="G227" s="749">
        <f>IF(AND(G$151&gt;='HIPOTESIS '!$E92,G$151&lt;='HIPOTESIS '!$F92),'HIPOTESIS '!$D92,0)</f>
        <v>0</v>
      </c>
      <c r="H227" s="749">
        <f>IF(AND(H$151&gt;='HIPOTESIS '!$E92,H$151&lt;='HIPOTESIS '!$F92),'HIPOTESIS '!$D92,0)</f>
        <v>0</v>
      </c>
      <c r="I227" s="749">
        <f>IF(AND(I$151&gt;='HIPOTESIS '!$E92,I$151&lt;='HIPOTESIS '!$F92),'HIPOTESIS '!$D92,0)</f>
        <v>0</v>
      </c>
      <c r="J227" s="749">
        <f>IF(AND(J$151&gt;='HIPOTESIS '!$E92,J$151&lt;='HIPOTESIS '!$F92),'HIPOTESIS '!$D92,0)</f>
        <v>0</v>
      </c>
      <c r="K227" s="749">
        <f>IF(AND(K$151&gt;='HIPOTESIS '!$E92,K$151&lt;='HIPOTESIS '!$F92),'HIPOTESIS '!$D92,0)</f>
        <v>0</v>
      </c>
      <c r="L227" s="749">
        <f>IF(AND(L$151&gt;='HIPOTESIS '!$E92,L$151&lt;='HIPOTESIS '!$F92),'HIPOTESIS '!$D92,0)</f>
        <v>0</v>
      </c>
      <c r="M227" s="749">
        <f>IF(AND(M$151&gt;='HIPOTESIS '!$E92,M$151&lt;='HIPOTESIS '!$F92),'HIPOTESIS '!$D92,0)</f>
        <v>0</v>
      </c>
      <c r="N227" s="749">
        <f>IF(AND(N$151&gt;='HIPOTESIS '!$E92,N$151&lt;='HIPOTESIS '!$F92),'HIPOTESIS '!$D92,0)</f>
        <v>0</v>
      </c>
      <c r="O227" s="749">
        <f>IF(AND(O$151&gt;='HIPOTESIS '!$E92,O$151&lt;='HIPOTESIS '!$F92),'HIPOTESIS '!$D92,0)</f>
        <v>0</v>
      </c>
      <c r="P227" s="748">
        <f>IF(AND(P$151&gt;='HIPOTESIS '!$E92,P$151&lt;='HIPOTESIS '!$F92),'HIPOTESIS '!$D92,0)</f>
        <v>0</v>
      </c>
      <c r="Q227" s="749">
        <f>IF(AND(Q$151&gt;='HIPOTESIS '!$E92,Q$151&lt;='HIPOTESIS '!$F92),'HIPOTESIS '!$D92,0)</f>
        <v>0</v>
      </c>
      <c r="R227" s="749">
        <f>IF(AND(R$151&gt;='HIPOTESIS '!$E92,R$151&lt;='HIPOTESIS '!$F92),'HIPOTESIS '!$D92,0)</f>
        <v>0</v>
      </c>
      <c r="S227" s="749">
        <f>IF(AND(S$151&gt;='HIPOTESIS '!$E92,S$151&lt;='HIPOTESIS '!$F92),'HIPOTESIS '!$D92,0)</f>
        <v>0</v>
      </c>
      <c r="T227" s="749">
        <f>IF(AND(T$151&gt;='HIPOTESIS '!$E92,T$151&lt;='HIPOTESIS '!$F92),'HIPOTESIS '!$D92,0)</f>
        <v>0</v>
      </c>
      <c r="U227" s="749">
        <f>IF(AND(U$151&gt;='HIPOTESIS '!$E92,U$151&lt;='HIPOTESIS '!$F92),'HIPOTESIS '!$D92,0)</f>
        <v>0</v>
      </c>
      <c r="V227" s="749">
        <f>IF(AND(V$151&gt;='HIPOTESIS '!$E92,V$151&lt;='HIPOTESIS '!$F92),'HIPOTESIS '!$D92,0)</f>
        <v>0</v>
      </c>
      <c r="W227" s="749">
        <f>IF(AND(W$151&gt;='HIPOTESIS '!$E92,W$151&lt;='HIPOTESIS '!$F92),'HIPOTESIS '!$D92,0)</f>
        <v>0</v>
      </c>
      <c r="X227" s="749">
        <f>IF(AND(X$151&gt;='HIPOTESIS '!$E92,X$151&lt;='HIPOTESIS '!$F92),'HIPOTESIS '!$D92,0)</f>
        <v>0</v>
      </c>
      <c r="Y227" s="749">
        <f>IF(AND(Y$151&gt;='HIPOTESIS '!$E92,Y$151&lt;='HIPOTESIS '!$F92),'HIPOTESIS '!$D92,0)</f>
        <v>0</v>
      </c>
      <c r="Z227" s="749">
        <f>IF(AND(Z$151&gt;='HIPOTESIS '!$E92,Z$151&lt;='HIPOTESIS '!$F92),'HIPOTESIS '!$D92,0)</f>
        <v>0</v>
      </c>
      <c r="AA227" s="749">
        <f>IF(AND(AA$151&gt;='HIPOTESIS '!$E92,AA$151&lt;='HIPOTESIS '!$F92),'HIPOTESIS '!$D92,0)</f>
        <v>0</v>
      </c>
      <c r="AB227" s="748">
        <f>IF(AND(AB$151&gt;='HIPOTESIS '!$E92,AB$151&lt;='HIPOTESIS '!$F92),'HIPOTESIS '!$D92,0)</f>
        <v>0</v>
      </c>
      <c r="AC227" s="749">
        <f>IF(AND(AC$151&gt;='HIPOTESIS '!$E92,AC$151&lt;='HIPOTESIS '!$F92),'HIPOTESIS '!$D92,0)</f>
        <v>0</v>
      </c>
      <c r="AD227" s="749">
        <f>IF(AND(AD$151&gt;='HIPOTESIS '!$E92,AD$151&lt;='HIPOTESIS '!$F92),'HIPOTESIS '!$D92,0)</f>
        <v>0</v>
      </c>
      <c r="AE227" s="749">
        <f>IF(AND(AE$151&gt;='HIPOTESIS '!$E92,AE$151&lt;='HIPOTESIS '!$F92),'HIPOTESIS '!$D92,0)</f>
        <v>0</v>
      </c>
      <c r="AF227" s="749">
        <f>IF(AND(AF$151&gt;='HIPOTESIS '!$E92,AF$151&lt;='HIPOTESIS '!$F92),'HIPOTESIS '!$D92,0)</f>
        <v>0</v>
      </c>
      <c r="AG227" s="749">
        <f>IF(AND(AG$151&gt;='HIPOTESIS '!$E92,AG$151&lt;='HIPOTESIS '!$F92),'HIPOTESIS '!$D92,0)</f>
        <v>0</v>
      </c>
      <c r="AH227" s="749">
        <f>IF(AND(AH$151&gt;='HIPOTESIS '!$E92,AH$151&lt;='HIPOTESIS '!$F92),'HIPOTESIS '!$D92,0)</f>
        <v>0</v>
      </c>
      <c r="AI227" s="749">
        <f>IF(AND(AI$151&gt;='HIPOTESIS '!$E92,AI$151&lt;='HIPOTESIS '!$F92),'HIPOTESIS '!$D92,0)</f>
        <v>0</v>
      </c>
      <c r="AJ227" s="749">
        <f>IF(AND(AJ$151&gt;='HIPOTESIS '!$E92,AJ$151&lt;='HIPOTESIS '!$F92),'HIPOTESIS '!$D92,0)</f>
        <v>0</v>
      </c>
      <c r="AK227" s="749">
        <f>IF(AND(AK$151&gt;='HIPOTESIS '!$E92,AK$151&lt;='HIPOTESIS '!$F92),'HIPOTESIS '!$D92,0)</f>
        <v>0</v>
      </c>
      <c r="AL227" s="749">
        <f>IF(AND(AL$151&gt;='HIPOTESIS '!$E92,AL$151&lt;='HIPOTESIS '!$F92),'HIPOTESIS '!$D92,0)</f>
        <v>0</v>
      </c>
      <c r="AM227" s="749">
        <f>IF(AND(AM$151&gt;='HIPOTESIS '!$E92,AM$151&lt;='HIPOTESIS '!$F92),'HIPOTESIS '!$D92,0)</f>
        <v>0</v>
      </c>
      <c r="AN227" s="748">
        <f>IF(AND(AN$151&gt;='HIPOTESIS '!$E92,AN$151&lt;='HIPOTESIS '!$F92),'HIPOTESIS '!$D92,0)</f>
        <v>0</v>
      </c>
      <c r="AO227" s="749">
        <f>IF(AND(AO$151&gt;='HIPOTESIS '!$E92,AO$151&lt;='HIPOTESIS '!$F92),'HIPOTESIS '!$D92,0)</f>
        <v>0</v>
      </c>
      <c r="AP227" s="749">
        <f>IF(AND(AP$151&gt;='HIPOTESIS '!$E92,AP$151&lt;='HIPOTESIS '!$F92),'HIPOTESIS '!$D92,0)</f>
        <v>0</v>
      </c>
      <c r="AQ227" s="749">
        <f>IF(AND(AQ$151&gt;='HIPOTESIS '!$E92,AQ$151&lt;='HIPOTESIS '!$F92),'HIPOTESIS '!$D92,0)</f>
        <v>0</v>
      </c>
      <c r="AR227" s="749">
        <f>IF(AND(AR$151&gt;='HIPOTESIS '!$E92,AR$151&lt;='HIPOTESIS '!$F92),'HIPOTESIS '!$D92,0)</f>
        <v>0</v>
      </c>
      <c r="AS227" s="749">
        <f>IF(AND(AS$151&gt;='HIPOTESIS '!$E92,AS$151&lt;='HIPOTESIS '!$F92),'HIPOTESIS '!$D92,0)</f>
        <v>0</v>
      </c>
      <c r="AT227" s="749">
        <f>IF(AND(AT$151&gt;='HIPOTESIS '!$E92,AT$151&lt;='HIPOTESIS '!$F92),'HIPOTESIS '!$D92,0)</f>
        <v>0</v>
      </c>
      <c r="AU227" s="749">
        <f>IF(AND(AU$151&gt;='HIPOTESIS '!$E92,AU$151&lt;='HIPOTESIS '!$F92),'HIPOTESIS '!$D92,0)</f>
        <v>0</v>
      </c>
      <c r="AV227" s="749">
        <f>IF(AND(AV$151&gt;='HIPOTESIS '!$E92,AV$151&lt;='HIPOTESIS '!$F92),'HIPOTESIS '!$D92,0)</f>
        <v>0</v>
      </c>
      <c r="AW227" s="749">
        <f>IF(AND(AW$151&gt;='HIPOTESIS '!$E92,AW$151&lt;='HIPOTESIS '!$F92),'HIPOTESIS '!$D92,0)</f>
        <v>0</v>
      </c>
      <c r="AX227" s="749">
        <f>IF(AND(AX$151&gt;='HIPOTESIS '!$E92,AX$151&lt;='HIPOTESIS '!$F92),'HIPOTESIS '!$D92,0)</f>
        <v>0</v>
      </c>
      <c r="AY227" s="749">
        <f>IF(AND(AY$151&gt;='HIPOTESIS '!$E92,AY$151&lt;='HIPOTESIS '!$F92),'HIPOTESIS '!$D92,0)</f>
        <v>0</v>
      </c>
      <c r="AZ227" s="748">
        <f>IF(AND(AZ$151&gt;='HIPOTESIS '!$E92,AZ$151&lt;='HIPOTESIS '!$F92),'HIPOTESIS '!$D92,0)</f>
        <v>0</v>
      </c>
      <c r="BA227" s="749">
        <f>IF(AND(BA$151&gt;='HIPOTESIS '!$E92,BA$151&lt;='HIPOTESIS '!$F92),'HIPOTESIS '!$D92,0)</f>
        <v>0</v>
      </c>
      <c r="BB227" s="749">
        <f>IF(AND(BB$151&gt;='HIPOTESIS '!$E92,BB$151&lt;='HIPOTESIS '!$F92),'HIPOTESIS '!$D92,0)</f>
        <v>0</v>
      </c>
      <c r="BC227" s="749">
        <f>IF(AND(BC$151&gt;='HIPOTESIS '!$E92,BC$151&lt;='HIPOTESIS '!$F92),'HIPOTESIS '!$D92,0)</f>
        <v>0</v>
      </c>
      <c r="BD227" s="749">
        <f>IF(AND(BD$151&gt;='HIPOTESIS '!$E92,BD$151&lt;='HIPOTESIS '!$F92),'HIPOTESIS '!$D92,0)</f>
        <v>0</v>
      </c>
      <c r="BE227" s="749">
        <f>IF(AND(BE$151&gt;='HIPOTESIS '!$E92,BE$151&lt;='HIPOTESIS '!$F92),'HIPOTESIS '!$D92,0)</f>
        <v>0</v>
      </c>
      <c r="BF227" s="749">
        <f>IF(AND(BF$151&gt;='HIPOTESIS '!$E92,BF$151&lt;='HIPOTESIS '!$F92),'HIPOTESIS '!$D92,0)</f>
        <v>0</v>
      </c>
      <c r="BG227" s="749">
        <f>IF(AND(BG$151&gt;='HIPOTESIS '!$E92,BG$151&lt;='HIPOTESIS '!$F92),'HIPOTESIS '!$D92,0)</f>
        <v>0</v>
      </c>
      <c r="BH227" s="749">
        <f>IF(AND(BH$151&gt;='HIPOTESIS '!$E92,BH$151&lt;='HIPOTESIS '!$F92),'HIPOTESIS '!$D92,0)</f>
        <v>0</v>
      </c>
      <c r="BI227" s="749">
        <f>IF(AND(BI$151&gt;='HIPOTESIS '!$E92,BI$151&lt;='HIPOTESIS '!$F92),'HIPOTESIS '!$D92,0)</f>
        <v>0</v>
      </c>
      <c r="BJ227" s="749">
        <f>IF(AND(BJ$151&gt;='HIPOTESIS '!$E92,BJ$151&lt;='HIPOTESIS '!$F92),'HIPOTESIS '!$D92,0)</f>
        <v>0</v>
      </c>
      <c r="BK227" s="750">
        <f>IF(AND(BK$151&gt;='HIPOTESIS '!$E92,BK$151&lt;='HIPOTESIS '!$F92),'HIPOTESIS '!$D92,0)</f>
        <v>0</v>
      </c>
      <c r="BL227" s="138"/>
      <c r="BM227" s="138"/>
      <c r="BN227" s="138"/>
      <c r="BO227" s="138"/>
      <c r="BP227" s="138"/>
      <c r="BQ227" s="138"/>
      <c r="BR227" s="138"/>
      <c r="BS227" s="138"/>
      <c r="BT227" s="138"/>
      <c r="BU227" s="138"/>
      <c r="BV227" s="138"/>
      <c r="BW227" s="138"/>
      <c r="BX227" s="138"/>
      <c r="BY227" s="138"/>
      <c r="BZ227" s="138"/>
      <c r="CA227" s="138"/>
      <c r="CB227" s="138"/>
      <c r="CC227" s="138"/>
      <c r="CD227" s="138"/>
      <c r="CE227" s="138"/>
      <c r="CF227" s="138"/>
      <c r="CG227" s="138"/>
      <c r="CH227" s="138"/>
      <c r="CI227" s="138"/>
      <c r="CJ227" s="138"/>
      <c r="CK227" s="138"/>
      <c r="CL227" s="138"/>
      <c r="CM227" s="138"/>
      <c r="CN227" s="138"/>
      <c r="CO227" s="138"/>
      <c r="CP227" s="138"/>
      <c r="CQ227" s="138"/>
      <c r="CR227" s="138"/>
      <c r="CS227" s="138"/>
    </row>
    <row r="228" spans="1:97" ht="17.100000000000001" customHeight="1" x14ac:dyDescent="0.25">
      <c r="A228" s="138"/>
      <c r="B228" s="658" t="s">
        <v>215</v>
      </c>
      <c r="C228" s="748">
        <v>0</v>
      </c>
      <c r="D228" s="749">
        <f>IF(AND(D$151&gt;='HIPOTESIS '!$E93,D$151&lt;='HIPOTESIS '!$F93),'HIPOTESIS '!$D93,0)</f>
        <v>0</v>
      </c>
      <c r="E228" s="749">
        <f>IF(AND(E$151&gt;='HIPOTESIS '!$E93,E$151&lt;='HIPOTESIS '!$F93),'HIPOTESIS '!$D93,0)</f>
        <v>0</v>
      </c>
      <c r="F228" s="749">
        <f>IF(AND(F$151&gt;='HIPOTESIS '!$E93,F$151&lt;='HIPOTESIS '!$F93),'HIPOTESIS '!$D93,0)</f>
        <v>0</v>
      </c>
      <c r="G228" s="749">
        <f>IF(AND(G$151&gt;='HIPOTESIS '!$E93,G$151&lt;='HIPOTESIS '!$F93),'HIPOTESIS '!$D93,0)</f>
        <v>0</v>
      </c>
      <c r="H228" s="749">
        <f>IF(AND(H$151&gt;='HIPOTESIS '!$E93,H$151&lt;='HIPOTESIS '!$F93),'HIPOTESIS '!$D93,0)</f>
        <v>0</v>
      </c>
      <c r="I228" s="749">
        <f>IF(AND(I$151&gt;='HIPOTESIS '!$E93,I$151&lt;='HIPOTESIS '!$F93),'HIPOTESIS '!$D93,0)</f>
        <v>0</v>
      </c>
      <c r="J228" s="749">
        <f>IF(AND(J$151&gt;='HIPOTESIS '!$E93,J$151&lt;='HIPOTESIS '!$F93),'HIPOTESIS '!$D93,0)</f>
        <v>0</v>
      </c>
      <c r="K228" s="749">
        <f>IF(AND(K$151&gt;='HIPOTESIS '!$E93,K$151&lt;='HIPOTESIS '!$F93),'HIPOTESIS '!$D93,0)</f>
        <v>0</v>
      </c>
      <c r="L228" s="749">
        <f>IF(AND(L$151&gt;='HIPOTESIS '!$E93,L$151&lt;='HIPOTESIS '!$F93),'HIPOTESIS '!$D93,0)</f>
        <v>0</v>
      </c>
      <c r="M228" s="749">
        <f>IF(AND(M$151&gt;='HIPOTESIS '!$E93,M$151&lt;='HIPOTESIS '!$F93),'HIPOTESIS '!$D93,0)</f>
        <v>0</v>
      </c>
      <c r="N228" s="749">
        <f>IF(AND(N$151&gt;='HIPOTESIS '!$E93,N$151&lt;='HIPOTESIS '!$F93),'HIPOTESIS '!$D93,0)</f>
        <v>0</v>
      </c>
      <c r="O228" s="749">
        <f>IF(AND(O$151&gt;='HIPOTESIS '!$E93,O$151&lt;='HIPOTESIS '!$F93),'HIPOTESIS '!$D93,0)</f>
        <v>0</v>
      </c>
      <c r="P228" s="748">
        <f>IF(AND(P$151&gt;='HIPOTESIS '!$E93,P$151&lt;='HIPOTESIS '!$F93),'HIPOTESIS '!$D93,0)</f>
        <v>0</v>
      </c>
      <c r="Q228" s="749">
        <f>IF(AND(Q$151&gt;='HIPOTESIS '!$E93,Q$151&lt;='HIPOTESIS '!$F93),'HIPOTESIS '!$D93,0)</f>
        <v>0</v>
      </c>
      <c r="R228" s="749">
        <f>IF(AND(R$151&gt;='HIPOTESIS '!$E93,R$151&lt;='HIPOTESIS '!$F93),'HIPOTESIS '!$D93,0)</f>
        <v>0</v>
      </c>
      <c r="S228" s="749">
        <f>IF(AND(S$151&gt;='HIPOTESIS '!$E93,S$151&lt;='HIPOTESIS '!$F93),'HIPOTESIS '!$D93,0)</f>
        <v>0</v>
      </c>
      <c r="T228" s="749">
        <f>IF(AND(T$151&gt;='HIPOTESIS '!$E93,T$151&lt;='HIPOTESIS '!$F93),'HIPOTESIS '!$D93,0)</f>
        <v>0</v>
      </c>
      <c r="U228" s="749">
        <f>IF(AND(U$151&gt;='HIPOTESIS '!$E93,U$151&lt;='HIPOTESIS '!$F93),'HIPOTESIS '!$D93,0)</f>
        <v>0</v>
      </c>
      <c r="V228" s="749">
        <f>IF(AND(V$151&gt;='HIPOTESIS '!$E93,V$151&lt;='HIPOTESIS '!$F93),'HIPOTESIS '!$D93,0)</f>
        <v>0</v>
      </c>
      <c r="W228" s="749">
        <f>IF(AND(W$151&gt;='HIPOTESIS '!$E93,W$151&lt;='HIPOTESIS '!$F93),'HIPOTESIS '!$D93,0)</f>
        <v>0</v>
      </c>
      <c r="X228" s="749">
        <f>IF(AND(X$151&gt;='HIPOTESIS '!$E93,X$151&lt;='HIPOTESIS '!$F93),'HIPOTESIS '!$D93,0)</f>
        <v>0</v>
      </c>
      <c r="Y228" s="749">
        <f>IF(AND(Y$151&gt;='HIPOTESIS '!$E93,Y$151&lt;='HIPOTESIS '!$F93),'HIPOTESIS '!$D93,0)</f>
        <v>0</v>
      </c>
      <c r="Z228" s="749">
        <f>IF(AND(Z$151&gt;='HIPOTESIS '!$E93,Z$151&lt;='HIPOTESIS '!$F93),'HIPOTESIS '!$D93,0)</f>
        <v>0</v>
      </c>
      <c r="AA228" s="749">
        <f>IF(AND(AA$151&gt;='HIPOTESIS '!$E93,AA$151&lt;='HIPOTESIS '!$F93),'HIPOTESIS '!$D93,0)</f>
        <v>0</v>
      </c>
      <c r="AB228" s="748">
        <f>IF(AND(AB$151&gt;='HIPOTESIS '!$E93,AB$151&lt;='HIPOTESIS '!$F93),'HIPOTESIS '!$D93,0)</f>
        <v>0</v>
      </c>
      <c r="AC228" s="749">
        <f>IF(AND(AC$151&gt;='HIPOTESIS '!$E93,AC$151&lt;='HIPOTESIS '!$F93),'HIPOTESIS '!$D93,0)</f>
        <v>0</v>
      </c>
      <c r="AD228" s="749">
        <f>IF(AND(AD$151&gt;='HIPOTESIS '!$E93,AD$151&lt;='HIPOTESIS '!$F93),'HIPOTESIS '!$D93,0)</f>
        <v>0</v>
      </c>
      <c r="AE228" s="749">
        <f>IF(AND(AE$151&gt;='HIPOTESIS '!$E93,AE$151&lt;='HIPOTESIS '!$F93),'HIPOTESIS '!$D93,0)</f>
        <v>0</v>
      </c>
      <c r="AF228" s="749">
        <f>IF(AND(AF$151&gt;='HIPOTESIS '!$E93,AF$151&lt;='HIPOTESIS '!$F93),'HIPOTESIS '!$D93,0)</f>
        <v>0</v>
      </c>
      <c r="AG228" s="749">
        <f>IF(AND(AG$151&gt;='HIPOTESIS '!$E93,AG$151&lt;='HIPOTESIS '!$F93),'HIPOTESIS '!$D93,0)</f>
        <v>0</v>
      </c>
      <c r="AH228" s="749">
        <f>IF(AND(AH$151&gt;='HIPOTESIS '!$E93,AH$151&lt;='HIPOTESIS '!$F93),'HIPOTESIS '!$D93,0)</f>
        <v>0</v>
      </c>
      <c r="AI228" s="749">
        <f>IF(AND(AI$151&gt;='HIPOTESIS '!$E93,AI$151&lt;='HIPOTESIS '!$F93),'HIPOTESIS '!$D93,0)</f>
        <v>0</v>
      </c>
      <c r="AJ228" s="749">
        <f>IF(AND(AJ$151&gt;='HIPOTESIS '!$E93,AJ$151&lt;='HIPOTESIS '!$F93),'HIPOTESIS '!$D93,0)</f>
        <v>0</v>
      </c>
      <c r="AK228" s="749">
        <f>IF(AND(AK$151&gt;='HIPOTESIS '!$E93,AK$151&lt;='HIPOTESIS '!$F93),'HIPOTESIS '!$D93,0)</f>
        <v>0</v>
      </c>
      <c r="AL228" s="749">
        <f>IF(AND(AL$151&gt;='HIPOTESIS '!$E93,AL$151&lt;='HIPOTESIS '!$F93),'HIPOTESIS '!$D93,0)</f>
        <v>0</v>
      </c>
      <c r="AM228" s="749">
        <f>IF(AND(AM$151&gt;='HIPOTESIS '!$E93,AM$151&lt;='HIPOTESIS '!$F93),'HIPOTESIS '!$D93,0)</f>
        <v>0</v>
      </c>
      <c r="AN228" s="748">
        <f>IF(AND(AN$151&gt;='HIPOTESIS '!$E93,AN$151&lt;='HIPOTESIS '!$F93),'HIPOTESIS '!$D93,0)</f>
        <v>0</v>
      </c>
      <c r="AO228" s="749">
        <f>IF(AND(AO$151&gt;='HIPOTESIS '!$E93,AO$151&lt;='HIPOTESIS '!$F93),'HIPOTESIS '!$D93,0)</f>
        <v>0</v>
      </c>
      <c r="AP228" s="749">
        <f>IF(AND(AP$151&gt;='HIPOTESIS '!$E93,AP$151&lt;='HIPOTESIS '!$F93),'HIPOTESIS '!$D93,0)</f>
        <v>0</v>
      </c>
      <c r="AQ228" s="749">
        <f>IF(AND(AQ$151&gt;='HIPOTESIS '!$E93,AQ$151&lt;='HIPOTESIS '!$F93),'HIPOTESIS '!$D93,0)</f>
        <v>0</v>
      </c>
      <c r="AR228" s="749">
        <f>IF(AND(AR$151&gt;='HIPOTESIS '!$E93,AR$151&lt;='HIPOTESIS '!$F93),'HIPOTESIS '!$D93,0)</f>
        <v>0</v>
      </c>
      <c r="AS228" s="749">
        <f>IF(AND(AS$151&gt;='HIPOTESIS '!$E93,AS$151&lt;='HIPOTESIS '!$F93),'HIPOTESIS '!$D93,0)</f>
        <v>0</v>
      </c>
      <c r="AT228" s="749">
        <f>IF(AND(AT$151&gt;='HIPOTESIS '!$E93,AT$151&lt;='HIPOTESIS '!$F93),'HIPOTESIS '!$D93,0)</f>
        <v>0</v>
      </c>
      <c r="AU228" s="749">
        <f>IF(AND(AU$151&gt;='HIPOTESIS '!$E93,AU$151&lt;='HIPOTESIS '!$F93),'HIPOTESIS '!$D93,0)</f>
        <v>0</v>
      </c>
      <c r="AV228" s="749">
        <f>IF(AND(AV$151&gt;='HIPOTESIS '!$E93,AV$151&lt;='HIPOTESIS '!$F93),'HIPOTESIS '!$D93,0)</f>
        <v>0</v>
      </c>
      <c r="AW228" s="749">
        <f>IF(AND(AW$151&gt;='HIPOTESIS '!$E93,AW$151&lt;='HIPOTESIS '!$F93),'HIPOTESIS '!$D93,0)</f>
        <v>0</v>
      </c>
      <c r="AX228" s="749">
        <f>IF(AND(AX$151&gt;='HIPOTESIS '!$E93,AX$151&lt;='HIPOTESIS '!$F93),'HIPOTESIS '!$D93,0)</f>
        <v>0</v>
      </c>
      <c r="AY228" s="749">
        <f>IF(AND(AY$151&gt;='HIPOTESIS '!$E93,AY$151&lt;='HIPOTESIS '!$F93),'HIPOTESIS '!$D93,0)</f>
        <v>0</v>
      </c>
      <c r="AZ228" s="748">
        <f>IF(AND(AZ$151&gt;='HIPOTESIS '!$E93,AZ$151&lt;='HIPOTESIS '!$F93),'HIPOTESIS '!$D93,0)</f>
        <v>0</v>
      </c>
      <c r="BA228" s="749">
        <f>IF(AND(BA$151&gt;='HIPOTESIS '!$E93,BA$151&lt;='HIPOTESIS '!$F93),'HIPOTESIS '!$D93,0)</f>
        <v>0</v>
      </c>
      <c r="BB228" s="749">
        <f>IF(AND(BB$151&gt;='HIPOTESIS '!$E93,BB$151&lt;='HIPOTESIS '!$F93),'HIPOTESIS '!$D93,0)</f>
        <v>0</v>
      </c>
      <c r="BC228" s="749">
        <f>IF(AND(BC$151&gt;='HIPOTESIS '!$E93,BC$151&lt;='HIPOTESIS '!$F93),'HIPOTESIS '!$D93,0)</f>
        <v>0</v>
      </c>
      <c r="BD228" s="749">
        <f>IF(AND(BD$151&gt;='HIPOTESIS '!$E93,BD$151&lt;='HIPOTESIS '!$F93),'HIPOTESIS '!$D93,0)</f>
        <v>0</v>
      </c>
      <c r="BE228" s="749">
        <f>IF(AND(BE$151&gt;='HIPOTESIS '!$E93,BE$151&lt;='HIPOTESIS '!$F93),'HIPOTESIS '!$D93,0)</f>
        <v>0</v>
      </c>
      <c r="BF228" s="749">
        <f>IF(AND(BF$151&gt;='HIPOTESIS '!$E93,BF$151&lt;='HIPOTESIS '!$F93),'HIPOTESIS '!$D93,0)</f>
        <v>0</v>
      </c>
      <c r="BG228" s="749">
        <f>IF(AND(BG$151&gt;='HIPOTESIS '!$E93,BG$151&lt;='HIPOTESIS '!$F93),'HIPOTESIS '!$D93,0)</f>
        <v>0</v>
      </c>
      <c r="BH228" s="749">
        <f>IF(AND(BH$151&gt;='HIPOTESIS '!$E93,BH$151&lt;='HIPOTESIS '!$F93),'HIPOTESIS '!$D93,0)</f>
        <v>0</v>
      </c>
      <c r="BI228" s="749">
        <f>IF(AND(BI$151&gt;='HIPOTESIS '!$E93,BI$151&lt;='HIPOTESIS '!$F93),'HIPOTESIS '!$D93,0)</f>
        <v>0</v>
      </c>
      <c r="BJ228" s="749">
        <f>IF(AND(BJ$151&gt;='HIPOTESIS '!$E93,BJ$151&lt;='HIPOTESIS '!$F93),'HIPOTESIS '!$D93,0)</f>
        <v>0</v>
      </c>
      <c r="BK228" s="750">
        <f>IF(AND(BK$151&gt;='HIPOTESIS '!$E93,BK$151&lt;='HIPOTESIS '!$F93),'HIPOTESIS '!$D93,0)</f>
        <v>0</v>
      </c>
      <c r="BL228" s="138"/>
      <c r="BM228" s="138"/>
      <c r="BN228" s="138"/>
      <c r="BO228" s="138"/>
      <c r="BP228" s="138"/>
      <c r="BQ228" s="138"/>
      <c r="BR228" s="138"/>
      <c r="BS228" s="138"/>
      <c r="BT228" s="138"/>
      <c r="BU228" s="138"/>
      <c r="BV228" s="138"/>
      <c r="BW228" s="138"/>
      <c r="BX228" s="138"/>
      <c r="BY228" s="138"/>
      <c r="BZ228" s="138"/>
      <c r="CA228" s="138"/>
      <c r="CB228" s="138"/>
      <c r="CC228" s="138"/>
      <c r="CD228" s="138"/>
      <c r="CE228" s="138"/>
      <c r="CF228" s="138"/>
      <c r="CG228" s="138"/>
      <c r="CH228" s="138"/>
      <c r="CI228" s="138"/>
      <c r="CJ228" s="138"/>
      <c r="CK228" s="138"/>
      <c r="CL228" s="138"/>
      <c r="CM228" s="138"/>
      <c r="CN228" s="138"/>
      <c r="CO228" s="138"/>
      <c r="CP228" s="138"/>
      <c r="CQ228" s="138"/>
      <c r="CR228" s="138"/>
      <c r="CS228" s="138"/>
    </row>
    <row r="229" spans="1:97" ht="17.100000000000001" customHeight="1" x14ac:dyDescent="0.25">
      <c r="A229" s="138"/>
      <c r="B229" s="659" t="s">
        <v>216</v>
      </c>
      <c r="C229" s="748">
        <v>0</v>
      </c>
      <c r="D229" s="749">
        <f>IF(AND(D$151&gt;='HIPOTESIS '!$E94,D$151&lt;='HIPOTESIS '!$F94),'HIPOTESIS '!$D94,0)</f>
        <v>0</v>
      </c>
      <c r="E229" s="749">
        <f>IF(AND(E$151&gt;='HIPOTESIS '!$E94,E$151&lt;='HIPOTESIS '!$F94),'HIPOTESIS '!$D94,0)</f>
        <v>0</v>
      </c>
      <c r="F229" s="749">
        <f>IF(AND(F$151&gt;='HIPOTESIS '!$E94,F$151&lt;='HIPOTESIS '!$F94),'HIPOTESIS '!$D94,0)</f>
        <v>0</v>
      </c>
      <c r="G229" s="749">
        <f>IF(AND(G$151&gt;='HIPOTESIS '!$E94,G$151&lt;='HIPOTESIS '!$F94),'HIPOTESIS '!$D94,0)</f>
        <v>0</v>
      </c>
      <c r="H229" s="749">
        <f>IF(AND(H$151&gt;='HIPOTESIS '!$E94,H$151&lt;='HIPOTESIS '!$F94),'HIPOTESIS '!$D94,0)</f>
        <v>0</v>
      </c>
      <c r="I229" s="749">
        <f>IF(AND(I$151&gt;='HIPOTESIS '!$E94,I$151&lt;='HIPOTESIS '!$F94),'HIPOTESIS '!$D94,0)</f>
        <v>0</v>
      </c>
      <c r="J229" s="749">
        <f>IF(AND(J$151&gt;='HIPOTESIS '!$E94,J$151&lt;='HIPOTESIS '!$F94),'HIPOTESIS '!$D94,0)</f>
        <v>0</v>
      </c>
      <c r="K229" s="749">
        <f>IF(AND(K$151&gt;='HIPOTESIS '!$E94,K$151&lt;='HIPOTESIS '!$F94),'HIPOTESIS '!$D94,0)</f>
        <v>0</v>
      </c>
      <c r="L229" s="749">
        <f>IF(AND(L$151&gt;='HIPOTESIS '!$E94,L$151&lt;='HIPOTESIS '!$F94),'HIPOTESIS '!$D94,0)</f>
        <v>0</v>
      </c>
      <c r="M229" s="749">
        <f>IF(AND(M$151&gt;='HIPOTESIS '!$E94,M$151&lt;='HIPOTESIS '!$F94),'HIPOTESIS '!$D94,0)</f>
        <v>0</v>
      </c>
      <c r="N229" s="749">
        <f>IF(AND(N$151&gt;='HIPOTESIS '!$E94,N$151&lt;='HIPOTESIS '!$F94),'HIPOTESIS '!$D94,0)</f>
        <v>0</v>
      </c>
      <c r="O229" s="749">
        <f>IF(AND(O$151&gt;='HIPOTESIS '!$E94,O$151&lt;='HIPOTESIS '!$F94),'HIPOTESIS '!$D94,0)</f>
        <v>0</v>
      </c>
      <c r="P229" s="748">
        <f>IF(AND(P$151&gt;='HIPOTESIS '!$E94,P$151&lt;='HIPOTESIS '!$F94),'HIPOTESIS '!$D94,0)</f>
        <v>0</v>
      </c>
      <c r="Q229" s="749">
        <f>IF(AND(Q$151&gt;='HIPOTESIS '!$E94,Q$151&lt;='HIPOTESIS '!$F94),'HIPOTESIS '!$D94,0)</f>
        <v>0</v>
      </c>
      <c r="R229" s="749">
        <f>IF(AND(R$151&gt;='HIPOTESIS '!$E94,R$151&lt;='HIPOTESIS '!$F94),'HIPOTESIS '!$D94,0)</f>
        <v>0</v>
      </c>
      <c r="S229" s="749">
        <f>IF(AND(S$151&gt;='HIPOTESIS '!$E94,S$151&lt;='HIPOTESIS '!$F94),'HIPOTESIS '!$D94,0)</f>
        <v>0</v>
      </c>
      <c r="T229" s="749">
        <f>IF(AND(T$151&gt;='HIPOTESIS '!$E94,T$151&lt;='HIPOTESIS '!$F94),'HIPOTESIS '!$D94,0)</f>
        <v>0</v>
      </c>
      <c r="U229" s="749">
        <f>IF(AND(U$151&gt;='HIPOTESIS '!$E94,U$151&lt;='HIPOTESIS '!$F94),'HIPOTESIS '!$D94,0)</f>
        <v>0</v>
      </c>
      <c r="V229" s="749">
        <f>IF(AND(V$151&gt;='HIPOTESIS '!$E94,V$151&lt;='HIPOTESIS '!$F94),'HIPOTESIS '!$D94,0)</f>
        <v>0</v>
      </c>
      <c r="W229" s="749">
        <f>IF(AND(W$151&gt;='HIPOTESIS '!$E94,W$151&lt;='HIPOTESIS '!$F94),'HIPOTESIS '!$D94,0)</f>
        <v>0</v>
      </c>
      <c r="X229" s="749">
        <f>IF(AND(X$151&gt;='HIPOTESIS '!$E94,X$151&lt;='HIPOTESIS '!$F94),'HIPOTESIS '!$D94,0)</f>
        <v>0</v>
      </c>
      <c r="Y229" s="749">
        <f>IF(AND(Y$151&gt;='HIPOTESIS '!$E94,Y$151&lt;='HIPOTESIS '!$F94),'HIPOTESIS '!$D94,0)</f>
        <v>0</v>
      </c>
      <c r="Z229" s="749">
        <f>IF(AND(Z$151&gt;='HIPOTESIS '!$E94,Z$151&lt;='HIPOTESIS '!$F94),'HIPOTESIS '!$D94,0)</f>
        <v>0</v>
      </c>
      <c r="AA229" s="749">
        <f>IF(AND(AA$151&gt;='HIPOTESIS '!$E94,AA$151&lt;='HIPOTESIS '!$F94),'HIPOTESIS '!$D94,0)</f>
        <v>0</v>
      </c>
      <c r="AB229" s="748">
        <f>IF(AND(AB$151&gt;='HIPOTESIS '!$E94,AB$151&lt;='HIPOTESIS '!$F94),'HIPOTESIS '!$D94,0)</f>
        <v>0</v>
      </c>
      <c r="AC229" s="749">
        <f>IF(AND(AC$151&gt;='HIPOTESIS '!$E94,AC$151&lt;='HIPOTESIS '!$F94),'HIPOTESIS '!$D94,0)</f>
        <v>0</v>
      </c>
      <c r="AD229" s="749">
        <f>IF(AND(AD$151&gt;='HIPOTESIS '!$E94,AD$151&lt;='HIPOTESIS '!$F94),'HIPOTESIS '!$D94,0)</f>
        <v>0</v>
      </c>
      <c r="AE229" s="749">
        <f>IF(AND(AE$151&gt;='HIPOTESIS '!$E94,AE$151&lt;='HIPOTESIS '!$F94),'HIPOTESIS '!$D94,0)</f>
        <v>0</v>
      </c>
      <c r="AF229" s="749">
        <f>IF(AND(AF$151&gt;='HIPOTESIS '!$E94,AF$151&lt;='HIPOTESIS '!$F94),'HIPOTESIS '!$D94,0)</f>
        <v>0</v>
      </c>
      <c r="AG229" s="749">
        <f>IF(AND(AG$151&gt;='HIPOTESIS '!$E94,AG$151&lt;='HIPOTESIS '!$F94),'HIPOTESIS '!$D94,0)</f>
        <v>0</v>
      </c>
      <c r="AH229" s="749">
        <f>IF(AND(AH$151&gt;='HIPOTESIS '!$E94,AH$151&lt;='HIPOTESIS '!$F94),'HIPOTESIS '!$D94,0)</f>
        <v>0</v>
      </c>
      <c r="AI229" s="749">
        <f>IF(AND(AI$151&gt;='HIPOTESIS '!$E94,AI$151&lt;='HIPOTESIS '!$F94),'HIPOTESIS '!$D94,0)</f>
        <v>0</v>
      </c>
      <c r="AJ229" s="749">
        <f>IF(AND(AJ$151&gt;='HIPOTESIS '!$E94,AJ$151&lt;='HIPOTESIS '!$F94),'HIPOTESIS '!$D94,0)</f>
        <v>0</v>
      </c>
      <c r="AK229" s="749">
        <f>IF(AND(AK$151&gt;='HIPOTESIS '!$E94,AK$151&lt;='HIPOTESIS '!$F94),'HIPOTESIS '!$D94,0)</f>
        <v>0</v>
      </c>
      <c r="AL229" s="749">
        <f>IF(AND(AL$151&gt;='HIPOTESIS '!$E94,AL$151&lt;='HIPOTESIS '!$F94),'HIPOTESIS '!$D94,0)</f>
        <v>0</v>
      </c>
      <c r="AM229" s="749">
        <f>IF(AND(AM$151&gt;='HIPOTESIS '!$E94,AM$151&lt;='HIPOTESIS '!$F94),'HIPOTESIS '!$D94,0)</f>
        <v>0</v>
      </c>
      <c r="AN229" s="748">
        <f>IF(AND(AN$151&gt;='HIPOTESIS '!$E94,AN$151&lt;='HIPOTESIS '!$F94),'HIPOTESIS '!$D94,0)</f>
        <v>0</v>
      </c>
      <c r="AO229" s="749">
        <f>IF(AND(AO$151&gt;='HIPOTESIS '!$E94,AO$151&lt;='HIPOTESIS '!$F94),'HIPOTESIS '!$D94,0)</f>
        <v>0</v>
      </c>
      <c r="AP229" s="749">
        <f>IF(AND(AP$151&gt;='HIPOTESIS '!$E94,AP$151&lt;='HIPOTESIS '!$F94),'HIPOTESIS '!$D94,0)</f>
        <v>0</v>
      </c>
      <c r="AQ229" s="749">
        <f>IF(AND(AQ$151&gt;='HIPOTESIS '!$E94,AQ$151&lt;='HIPOTESIS '!$F94),'HIPOTESIS '!$D94,0)</f>
        <v>0</v>
      </c>
      <c r="AR229" s="749">
        <f>IF(AND(AR$151&gt;='HIPOTESIS '!$E94,AR$151&lt;='HIPOTESIS '!$F94),'HIPOTESIS '!$D94,0)</f>
        <v>0</v>
      </c>
      <c r="AS229" s="749">
        <f>IF(AND(AS$151&gt;='HIPOTESIS '!$E94,AS$151&lt;='HIPOTESIS '!$F94),'HIPOTESIS '!$D94,0)</f>
        <v>0</v>
      </c>
      <c r="AT229" s="749">
        <f>IF(AND(AT$151&gt;='HIPOTESIS '!$E94,AT$151&lt;='HIPOTESIS '!$F94),'HIPOTESIS '!$D94,0)</f>
        <v>0</v>
      </c>
      <c r="AU229" s="749">
        <f>IF(AND(AU$151&gt;='HIPOTESIS '!$E94,AU$151&lt;='HIPOTESIS '!$F94),'HIPOTESIS '!$D94,0)</f>
        <v>0</v>
      </c>
      <c r="AV229" s="749">
        <f>IF(AND(AV$151&gt;='HIPOTESIS '!$E94,AV$151&lt;='HIPOTESIS '!$F94),'HIPOTESIS '!$D94,0)</f>
        <v>0</v>
      </c>
      <c r="AW229" s="749">
        <f>IF(AND(AW$151&gt;='HIPOTESIS '!$E94,AW$151&lt;='HIPOTESIS '!$F94),'HIPOTESIS '!$D94,0)</f>
        <v>0</v>
      </c>
      <c r="AX229" s="749">
        <f>IF(AND(AX$151&gt;='HIPOTESIS '!$E94,AX$151&lt;='HIPOTESIS '!$F94),'HIPOTESIS '!$D94,0)</f>
        <v>0</v>
      </c>
      <c r="AY229" s="749">
        <f>IF(AND(AY$151&gt;='HIPOTESIS '!$E94,AY$151&lt;='HIPOTESIS '!$F94),'HIPOTESIS '!$D94,0)</f>
        <v>0</v>
      </c>
      <c r="AZ229" s="748">
        <f>IF(AND(AZ$151&gt;='HIPOTESIS '!$E94,AZ$151&lt;='HIPOTESIS '!$F94),'HIPOTESIS '!$D94,0)</f>
        <v>0</v>
      </c>
      <c r="BA229" s="749">
        <f>IF(AND(BA$151&gt;='HIPOTESIS '!$E94,BA$151&lt;='HIPOTESIS '!$F94),'HIPOTESIS '!$D94,0)</f>
        <v>0</v>
      </c>
      <c r="BB229" s="749">
        <f>IF(AND(BB$151&gt;='HIPOTESIS '!$E94,BB$151&lt;='HIPOTESIS '!$F94),'HIPOTESIS '!$D94,0)</f>
        <v>0</v>
      </c>
      <c r="BC229" s="749">
        <f>IF(AND(BC$151&gt;='HIPOTESIS '!$E94,BC$151&lt;='HIPOTESIS '!$F94),'HIPOTESIS '!$D94,0)</f>
        <v>0</v>
      </c>
      <c r="BD229" s="749">
        <f>IF(AND(BD$151&gt;='HIPOTESIS '!$E94,BD$151&lt;='HIPOTESIS '!$F94),'HIPOTESIS '!$D94,0)</f>
        <v>0</v>
      </c>
      <c r="BE229" s="749">
        <f>IF(AND(BE$151&gt;='HIPOTESIS '!$E94,BE$151&lt;='HIPOTESIS '!$F94),'HIPOTESIS '!$D94,0)</f>
        <v>0</v>
      </c>
      <c r="BF229" s="749">
        <f>IF(AND(BF$151&gt;='HIPOTESIS '!$E94,BF$151&lt;='HIPOTESIS '!$F94),'HIPOTESIS '!$D94,0)</f>
        <v>0</v>
      </c>
      <c r="BG229" s="749">
        <f>IF(AND(BG$151&gt;='HIPOTESIS '!$E94,BG$151&lt;='HIPOTESIS '!$F94),'HIPOTESIS '!$D94,0)</f>
        <v>0</v>
      </c>
      <c r="BH229" s="749">
        <f>IF(AND(BH$151&gt;='HIPOTESIS '!$E94,BH$151&lt;='HIPOTESIS '!$F94),'HIPOTESIS '!$D94,0)</f>
        <v>0</v>
      </c>
      <c r="BI229" s="749">
        <f>IF(AND(BI$151&gt;='HIPOTESIS '!$E94,BI$151&lt;='HIPOTESIS '!$F94),'HIPOTESIS '!$D94,0)</f>
        <v>0</v>
      </c>
      <c r="BJ229" s="749">
        <f>IF(AND(BJ$151&gt;='HIPOTESIS '!$E94,BJ$151&lt;='HIPOTESIS '!$F94),'HIPOTESIS '!$D94,0)</f>
        <v>0</v>
      </c>
      <c r="BK229" s="750">
        <f>IF(AND(BK$151&gt;='HIPOTESIS '!$E94,BK$151&lt;='HIPOTESIS '!$F94),'HIPOTESIS '!$D94,0)</f>
        <v>0</v>
      </c>
      <c r="BL229" s="138"/>
      <c r="BM229" s="138"/>
      <c r="BN229" s="138"/>
      <c r="BO229" s="138"/>
      <c r="BP229" s="138"/>
      <c r="BQ229" s="138"/>
      <c r="BR229" s="138"/>
      <c r="BS229" s="138"/>
      <c r="BT229" s="138"/>
      <c r="BU229" s="138"/>
      <c r="BV229" s="138"/>
      <c r="BW229" s="138"/>
      <c r="BX229" s="138"/>
      <c r="BY229" s="138"/>
      <c r="BZ229" s="138"/>
      <c r="CA229" s="138"/>
      <c r="CB229" s="138"/>
      <c r="CC229" s="138"/>
      <c r="CD229" s="138"/>
      <c r="CE229" s="138"/>
      <c r="CF229" s="138"/>
      <c r="CG229" s="138"/>
      <c r="CH229" s="138"/>
      <c r="CI229" s="138"/>
      <c r="CJ229" s="138"/>
      <c r="CK229" s="138"/>
      <c r="CL229" s="138"/>
      <c r="CM229" s="138"/>
      <c r="CN229" s="138"/>
      <c r="CO229" s="138"/>
      <c r="CP229" s="138"/>
      <c r="CQ229" s="138"/>
      <c r="CR229" s="138"/>
      <c r="CS229" s="138"/>
    </row>
    <row r="230" spans="1:97" ht="17.100000000000001" customHeight="1" x14ac:dyDescent="0.25">
      <c r="A230" s="138"/>
      <c r="B230" s="658" t="s">
        <v>408</v>
      </c>
      <c r="C230" s="748">
        <v>0</v>
      </c>
      <c r="D230" s="749">
        <f>IF(AND(D$151&gt;='HIPOTESIS '!$E95,D$151&lt;='HIPOTESIS '!$F95),'HIPOTESIS '!$D95,0)</f>
        <v>0</v>
      </c>
      <c r="E230" s="749">
        <f>IF(AND(E$151&gt;='HIPOTESIS '!$E95,E$151&lt;='HIPOTESIS '!$F95),'HIPOTESIS '!$D95,0)</f>
        <v>0</v>
      </c>
      <c r="F230" s="749">
        <f>IF(AND(F$151&gt;='HIPOTESIS '!$E95,F$151&lt;='HIPOTESIS '!$F95),'HIPOTESIS '!$D95,0)</f>
        <v>0</v>
      </c>
      <c r="G230" s="749">
        <f>IF(AND(G$151&gt;='HIPOTESIS '!$E95,G$151&lt;='HIPOTESIS '!$F95),'HIPOTESIS '!$D95,0)</f>
        <v>0</v>
      </c>
      <c r="H230" s="749">
        <f>IF(AND(H$151&gt;='HIPOTESIS '!$E95,H$151&lt;='HIPOTESIS '!$F95),'HIPOTESIS '!$D95,0)</f>
        <v>0</v>
      </c>
      <c r="I230" s="749">
        <f>IF(AND(I$151&gt;='HIPOTESIS '!$E95,I$151&lt;='HIPOTESIS '!$F95),'HIPOTESIS '!$D95,0)</f>
        <v>0</v>
      </c>
      <c r="J230" s="749">
        <f>IF(AND(J$151&gt;='HIPOTESIS '!$E95,J$151&lt;='HIPOTESIS '!$F95),'HIPOTESIS '!$D95,0)</f>
        <v>0</v>
      </c>
      <c r="K230" s="749">
        <f>IF(AND(K$151&gt;='HIPOTESIS '!$E95,K$151&lt;='HIPOTESIS '!$F95),'HIPOTESIS '!$D95,0)</f>
        <v>0</v>
      </c>
      <c r="L230" s="749">
        <f>IF(AND(L$151&gt;='HIPOTESIS '!$E95,L$151&lt;='HIPOTESIS '!$F95),'HIPOTESIS '!$D95,0)</f>
        <v>0</v>
      </c>
      <c r="M230" s="749">
        <f>IF(AND(M$151&gt;='HIPOTESIS '!$E95,M$151&lt;='HIPOTESIS '!$F95),'HIPOTESIS '!$D95,0)</f>
        <v>0</v>
      </c>
      <c r="N230" s="749">
        <f>IF(AND(N$151&gt;='HIPOTESIS '!$E95,N$151&lt;='HIPOTESIS '!$F95),'HIPOTESIS '!$D95,0)</f>
        <v>0</v>
      </c>
      <c r="O230" s="749">
        <f>IF(AND(O$151&gt;='HIPOTESIS '!$E95,O$151&lt;='HIPOTESIS '!$F95),'HIPOTESIS '!$D95,0)</f>
        <v>0</v>
      </c>
      <c r="P230" s="748">
        <f>IF(AND(P$151&gt;='HIPOTESIS '!$E95,P$151&lt;='HIPOTESIS '!$F95),'HIPOTESIS '!$D95,0)</f>
        <v>0</v>
      </c>
      <c r="Q230" s="749">
        <f>IF(AND(Q$151&gt;='HIPOTESIS '!$E95,Q$151&lt;='HIPOTESIS '!$F95),'HIPOTESIS '!$D95,0)</f>
        <v>0</v>
      </c>
      <c r="R230" s="749">
        <f>IF(AND(R$151&gt;='HIPOTESIS '!$E95,R$151&lt;='HIPOTESIS '!$F95),'HIPOTESIS '!$D95,0)</f>
        <v>0</v>
      </c>
      <c r="S230" s="749">
        <f>IF(AND(S$151&gt;='HIPOTESIS '!$E95,S$151&lt;='HIPOTESIS '!$F95),'HIPOTESIS '!$D95,0)</f>
        <v>0</v>
      </c>
      <c r="T230" s="749">
        <f>IF(AND(T$151&gt;='HIPOTESIS '!$E95,T$151&lt;='HIPOTESIS '!$F95),'HIPOTESIS '!$D95,0)</f>
        <v>0</v>
      </c>
      <c r="U230" s="749">
        <f>IF(AND(U$151&gt;='HIPOTESIS '!$E95,U$151&lt;='HIPOTESIS '!$F95),'HIPOTESIS '!$D95,0)</f>
        <v>0</v>
      </c>
      <c r="V230" s="749">
        <f>IF(AND(V$151&gt;='HIPOTESIS '!$E95,V$151&lt;='HIPOTESIS '!$F95),'HIPOTESIS '!$D95,0)</f>
        <v>0</v>
      </c>
      <c r="W230" s="749">
        <f>IF(AND(W$151&gt;='HIPOTESIS '!$E95,W$151&lt;='HIPOTESIS '!$F95),'HIPOTESIS '!$D95,0)</f>
        <v>0</v>
      </c>
      <c r="X230" s="749">
        <f>IF(AND(X$151&gt;='HIPOTESIS '!$E95,X$151&lt;='HIPOTESIS '!$F95),'HIPOTESIS '!$D95,0)</f>
        <v>0</v>
      </c>
      <c r="Y230" s="749">
        <f>IF(AND(Y$151&gt;='HIPOTESIS '!$E95,Y$151&lt;='HIPOTESIS '!$F95),'HIPOTESIS '!$D95,0)</f>
        <v>0</v>
      </c>
      <c r="Z230" s="749">
        <f>IF(AND(Z$151&gt;='HIPOTESIS '!$E95,Z$151&lt;='HIPOTESIS '!$F95),'HIPOTESIS '!$D95,0)</f>
        <v>0</v>
      </c>
      <c r="AA230" s="749">
        <f>IF(AND(AA$151&gt;='HIPOTESIS '!$E95,AA$151&lt;='HIPOTESIS '!$F95),'HIPOTESIS '!$D95,0)</f>
        <v>0</v>
      </c>
      <c r="AB230" s="748">
        <f>IF(AND(AB$151&gt;='HIPOTESIS '!$E95,AB$151&lt;='HIPOTESIS '!$F95),'HIPOTESIS '!$D95,0)</f>
        <v>0</v>
      </c>
      <c r="AC230" s="749">
        <f>IF(AND(AC$151&gt;='HIPOTESIS '!$E95,AC$151&lt;='HIPOTESIS '!$F95),'HIPOTESIS '!$D95,0)</f>
        <v>0</v>
      </c>
      <c r="AD230" s="749">
        <f>IF(AND(AD$151&gt;='HIPOTESIS '!$E95,AD$151&lt;='HIPOTESIS '!$F95),'HIPOTESIS '!$D95,0)</f>
        <v>0</v>
      </c>
      <c r="AE230" s="749">
        <f>IF(AND(AE$151&gt;='HIPOTESIS '!$E95,AE$151&lt;='HIPOTESIS '!$F95),'HIPOTESIS '!$D95,0)</f>
        <v>0</v>
      </c>
      <c r="AF230" s="749">
        <f>IF(AND(AF$151&gt;='HIPOTESIS '!$E95,AF$151&lt;='HIPOTESIS '!$F95),'HIPOTESIS '!$D95,0)</f>
        <v>0</v>
      </c>
      <c r="AG230" s="749">
        <f>IF(AND(AG$151&gt;='HIPOTESIS '!$E95,AG$151&lt;='HIPOTESIS '!$F95),'HIPOTESIS '!$D95,0)</f>
        <v>0</v>
      </c>
      <c r="AH230" s="749">
        <f>IF(AND(AH$151&gt;='HIPOTESIS '!$E95,AH$151&lt;='HIPOTESIS '!$F95),'HIPOTESIS '!$D95,0)</f>
        <v>0</v>
      </c>
      <c r="AI230" s="749">
        <f>IF(AND(AI$151&gt;='HIPOTESIS '!$E95,AI$151&lt;='HIPOTESIS '!$F95),'HIPOTESIS '!$D95,0)</f>
        <v>0</v>
      </c>
      <c r="AJ230" s="749">
        <f>IF(AND(AJ$151&gt;='HIPOTESIS '!$E95,AJ$151&lt;='HIPOTESIS '!$F95),'HIPOTESIS '!$D95,0)</f>
        <v>0</v>
      </c>
      <c r="AK230" s="749">
        <f>IF(AND(AK$151&gt;='HIPOTESIS '!$E95,AK$151&lt;='HIPOTESIS '!$F95),'HIPOTESIS '!$D95,0)</f>
        <v>0</v>
      </c>
      <c r="AL230" s="749">
        <f>IF(AND(AL$151&gt;='HIPOTESIS '!$E95,AL$151&lt;='HIPOTESIS '!$F95),'HIPOTESIS '!$D95,0)</f>
        <v>0</v>
      </c>
      <c r="AM230" s="749">
        <f>IF(AND(AM$151&gt;='HIPOTESIS '!$E95,AM$151&lt;='HIPOTESIS '!$F95),'HIPOTESIS '!$D95,0)</f>
        <v>0</v>
      </c>
      <c r="AN230" s="748">
        <f>IF(AND(AN$151&gt;='HIPOTESIS '!$E95,AN$151&lt;='HIPOTESIS '!$F95),'HIPOTESIS '!$D95,0)</f>
        <v>0</v>
      </c>
      <c r="AO230" s="749">
        <f>IF(AND(AO$151&gt;='HIPOTESIS '!$E95,AO$151&lt;='HIPOTESIS '!$F95),'HIPOTESIS '!$D95,0)</f>
        <v>0</v>
      </c>
      <c r="AP230" s="749">
        <f>IF(AND(AP$151&gt;='HIPOTESIS '!$E95,AP$151&lt;='HIPOTESIS '!$F95),'HIPOTESIS '!$D95,0)</f>
        <v>0</v>
      </c>
      <c r="AQ230" s="749">
        <f>IF(AND(AQ$151&gt;='HIPOTESIS '!$E95,AQ$151&lt;='HIPOTESIS '!$F95),'HIPOTESIS '!$D95,0)</f>
        <v>0</v>
      </c>
      <c r="AR230" s="749">
        <f>IF(AND(AR$151&gt;='HIPOTESIS '!$E95,AR$151&lt;='HIPOTESIS '!$F95),'HIPOTESIS '!$D95,0)</f>
        <v>0</v>
      </c>
      <c r="AS230" s="749">
        <f>IF(AND(AS$151&gt;='HIPOTESIS '!$E95,AS$151&lt;='HIPOTESIS '!$F95),'HIPOTESIS '!$D95,0)</f>
        <v>0</v>
      </c>
      <c r="AT230" s="749">
        <f>IF(AND(AT$151&gt;='HIPOTESIS '!$E95,AT$151&lt;='HIPOTESIS '!$F95),'HIPOTESIS '!$D95,0)</f>
        <v>0</v>
      </c>
      <c r="AU230" s="749">
        <f>IF(AND(AU$151&gt;='HIPOTESIS '!$E95,AU$151&lt;='HIPOTESIS '!$F95),'HIPOTESIS '!$D95,0)</f>
        <v>0</v>
      </c>
      <c r="AV230" s="749">
        <f>IF(AND(AV$151&gt;='HIPOTESIS '!$E95,AV$151&lt;='HIPOTESIS '!$F95),'HIPOTESIS '!$D95,0)</f>
        <v>0</v>
      </c>
      <c r="AW230" s="749">
        <f>IF(AND(AW$151&gt;='HIPOTESIS '!$E95,AW$151&lt;='HIPOTESIS '!$F95),'HIPOTESIS '!$D95,0)</f>
        <v>0</v>
      </c>
      <c r="AX230" s="749">
        <f>IF(AND(AX$151&gt;='HIPOTESIS '!$E95,AX$151&lt;='HIPOTESIS '!$F95),'HIPOTESIS '!$D95,0)</f>
        <v>0</v>
      </c>
      <c r="AY230" s="749">
        <f>IF(AND(AY$151&gt;='HIPOTESIS '!$E95,AY$151&lt;='HIPOTESIS '!$F95),'HIPOTESIS '!$D95,0)</f>
        <v>0</v>
      </c>
      <c r="AZ230" s="748">
        <f>IF(AND(AZ$151&gt;='HIPOTESIS '!$E95,AZ$151&lt;='HIPOTESIS '!$F95),'HIPOTESIS '!$D95,0)</f>
        <v>0</v>
      </c>
      <c r="BA230" s="749">
        <f>IF(AND(BA$151&gt;='HIPOTESIS '!$E95,BA$151&lt;='HIPOTESIS '!$F95),'HIPOTESIS '!$D95,0)</f>
        <v>0</v>
      </c>
      <c r="BB230" s="749">
        <f>IF(AND(BB$151&gt;='HIPOTESIS '!$E95,BB$151&lt;='HIPOTESIS '!$F95),'HIPOTESIS '!$D95,0)</f>
        <v>0</v>
      </c>
      <c r="BC230" s="749">
        <f>IF(AND(BC$151&gt;='HIPOTESIS '!$E95,BC$151&lt;='HIPOTESIS '!$F95),'HIPOTESIS '!$D95,0)</f>
        <v>0</v>
      </c>
      <c r="BD230" s="749">
        <f>IF(AND(BD$151&gt;='HIPOTESIS '!$E95,BD$151&lt;='HIPOTESIS '!$F95),'HIPOTESIS '!$D95,0)</f>
        <v>0</v>
      </c>
      <c r="BE230" s="749">
        <f>IF(AND(BE$151&gt;='HIPOTESIS '!$E95,BE$151&lt;='HIPOTESIS '!$F95),'HIPOTESIS '!$D95,0)</f>
        <v>0</v>
      </c>
      <c r="BF230" s="749">
        <f>IF(AND(BF$151&gt;='HIPOTESIS '!$E95,BF$151&lt;='HIPOTESIS '!$F95),'HIPOTESIS '!$D95,0)</f>
        <v>0</v>
      </c>
      <c r="BG230" s="749">
        <f>IF(AND(BG$151&gt;='HIPOTESIS '!$E95,BG$151&lt;='HIPOTESIS '!$F95),'HIPOTESIS '!$D95,0)</f>
        <v>0</v>
      </c>
      <c r="BH230" s="749">
        <f>IF(AND(BH$151&gt;='HIPOTESIS '!$E95,BH$151&lt;='HIPOTESIS '!$F95),'HIPOTESIS '!$D95,0)</f>
        <v>0</v>
      </c>
      <c r="BI230" s="749">
        <f>IF(AND(BI$151&gt;='HIPOTESIS '!$E95,BI$151&lt;='HIPOTESIS '!$F95),'HIPOTESIS '!$D95,0)</f>
        <v>0</v>
      </c>
      <c r="BJ230" s="749">
        <f>IF(AND(BJ$151&gt;='HIPOTESIS '!$E95,BJ$151&lt;='HIPOTESIS '!$F95),'HIPOTESIS '!$D95,0)</f>
        <v>0</v>
      </c>
      <c r="BK230" s="750">
        <f>IF(AND(BK$151&gt;='HIPOTESIS '!$E95,BK$151&lt;='HIPOTESIS '!$F95),'HIPOTESIS '!$D95,0)</f>
        <v>0</v>
      </c>
      <c r="BL230" s="138"/>
      <c r="BM230" s="138"/>
      <c r="BN230" s="138"/>
      <c r="BO230" s="138"/>
      <c r="BP230" s="138"/>
      <c r="BQ230" s="138"/>
      <c r="BR230" s="138"/>
      <c r="BS230" s="138"/>
      <c r="BT230" s="138"/>
      <c r="BU230" s="138"/>
      <c r="BV230" s="138"/>
      <c r="BW230" s="138"/>
      <c r="BX230" s="138"/>
      <c r="BY230" s="138"/>
      <c r="BZ230" s="138"/>
      <c r="CA230" s="138"/>
      <c r="CB230" s="138"/>
      <c r="CC230" s="138"/>
      <c r="CD230" s="138"/>
      <c r="CE230" s="138"/>
      <c r="CF230" s="138"/>
      <c r="CG230" s="138"/>
      <c r="CH230" s="138"/>
      <c r="CI230" s="138"/>
      <c r="CJ230" s="138"/>
      <c r="CK230" s="138"/>
      <c r="CL230" s="138"/>
      <c r="CM230" s="138"/>
      <c r="CN230" s="138"/>
      <c r="CO230" s="138"/>
      <c r="CP230" s="138"/>
      <c r="CQ230" s="138"/>
      <c r="CR230" s="138"/>
      <c r="CS230" s="138"/>
    </row>
    <row r="231" spans="1:97" ht="17.100000000000001" customHeight="1" x14ac:dyDescent="0.25">
      <c r="A231" s="138"/>
      <c r="B231" s="658" t="s">
        <v>409</v>
      </c>
      <c r="C231" s="748">
        <v>0</v>
      </c>
      <c r="D231" s="749">
        <f>IF(AND(D$151&gt;='HIPOTESIS '!$E96,D$151&lt;='HIPOTESIS '!$F96),'HIPOTESIS '!$D96,0)</f>
        <v>0</v>
      </c>
      <c r="E231" s="749">
        <f>IF(AND(E$151&gt;='HIPOTESIS '!$E96,E$151&lt;='HIPOTESIS '!$F96),'HIPOTESIS '!$D96,0)</f>
        <v>0</v>
      </c>
      <c r="F231" s="749">
        <f>IF(AND(F$151&gt;='HIPOTESIS '!$E96,F$151&lt;='HIPOTESIS '!$F96),'HIPOTESIS '!$D96,0)</f>
        <v>0</v>
      </c>
      <c r="G231" s="749">
        <f>IF(AND(G$151&gt;='HIPOTESIS '!$E96,G$151&lt;='HIPOTESIS '!$F96),'HIPOTESIS '!$D96,0)</f>
        <v>0</v>
      </c>
      <c r="H231" s="749">
        <f>IF(AND(H$151&gt;='HIPOTESIS '!$E96,H$151&lt;='HIPOTESIS '!$F96),'HIPOTESIS '!$D96,0)</f>
        <v>0</v>
      </c>
      <c r="I231" s="749">
        <f>IF(AND(I$151&gt;='HIPOTESIS '!$E96,I$151&lt;='HIPOTESIS '!$F96),'HIPOTESIS '!$D96,0)</f>
        <v>0</v>
      </c>
      <c r="J231" s="749">
        <f>IF(AND(J$151&gt;='HIPOTESIS '!$E96,J$151&lt;='HIPOTESIS '!$F96),'HIPOTESIS '!$D96,0)</f>
        <v>0</v>
      </c>
      <c r="K231" s="749">
        <f>IF(AND(K$151&gt;='HIPOTESIS '!$E96,K$151&lt;='HIPOTESIS '!$F96),'HIPOTESIS '!$D96,0)</f>
        <v>0</v>
      </c>
      <c r="L231" s="749">
        <f>IF(AND(L$151&gt;='HIPOTESIS '!$E96,L$151&lt;='HIPOTESIS '!$F96),'HIPOTESIS '!$D96,0)</f>
        <v>0</v>
      </c>
      <c r="M231" s="749">
        <f>IF(AND(M$151&gt;='HIPOTESIS '!$E96,M$151&lt;='HIPOTESIS '!$F96),'HIPOTESIS '!$D96,0)</f>
        <v>0</v>
      </c>
      <c r="N231" s="749">
        <f>IF(AND(N$151&gt;='HIPOTESIS '!$E96,N$151&lt;='HIPOTESIS '!$F96),'HIPOTESIS '!$D96,0)</f>
        <v>0</v>
      </c>
      <c r="O231" s="749">
        <f>IF(AND(O$151&gt;='HIPOTESIS '!$E96,O$151&lt;='HIPOTESIS '!$F96),'HIPOTESIS '!$D96,0)</f>
        <v>0</v>
      </c>
      <c r="P231" s="748">
        <f>IF(AND(P$151&gt;='HIPOTESIS '!$E96,P$151&lt;='HIPOTESIS '!$F96),'HIPOTESIS '!$D96,0)</f>
        <v>0</v>
      </c>
      <c r="Q231" s="749">
        <f>IF(AND(Q$151&gt;='HIPOTESIS '!$E96,Q$151&lt;='HIPOTESIS '!$F96),'HIPOTESIS '!$D96,0)</f>
        <v>0</v>
      </c>
      <c r="R231" s="749">
        <f>IF(AND(R$151&gt;='HIPOTESIS '!$E96,R$151&lt;='HIPOTESIS '!$F96),'HIPOTESIS '!$D96,0)</f>
        <v>0</v>
      </c>
      <c r="S231" s="749">
        <f>IF(AND(S$151&gt;='HIPOTESIS '!$E96,S$151&lt;='HIPOTESIS '!$F96),'HIPOTESIS '!$D96,0)</f>
        <v>0</v>
      </c>
      <c r="T231" s="749">
        <f>IF(AND(T$151&gt;='HIPOTESIS '!$E96,T$151&lt;='HIPOTESIS '!$F96),'HIPOTESIS '!$D96,0)</f>
        <v>0</v>
      </c>
      <c r="U231" s="749">
        <f>IF(AND(U$151&gt;='HIPOTESIS '!$E96,U$151&lt;='HIPOTESIS '!$F96),'HIPOTESIS '!$D96,0)</f>
        <v>0</v>
      </c>
      <c r="V231" s="749">
        <f>IF(AND(V$151&gt;='HIPOTESIS '!$E96,V$151&lt;='HIPOTESIS '!$F96),'HIPOTESIS '!$D96,0)</f>
        <v>0</v>
      </c>
      <c r="W231" s="749">
        <f>IF(AND(W$151&gt;='HIPOTESIS '!$E96,W$151&lt;='HIPOTESIS '!$F96),'HIPOTESIS '!$D96,0)</f>
        <v>0</v>
      </c>
      <c r="X231" s="749">
        <f>IF(AND(X$151&gt;='HIPOTESIS '!$E96,X$151&lt;='HIPOTESIS '!$F96),'HIPOTESIS '!$D96,0)</f>
        <v>0</v>
      </c>
      <c r="Y231" s="749">
        <f>IF(AND(Y$151&gt;='HIPOTESIS '!$E96,Y$151&lt;='HIPOTESIS '!$F96),'HIPOTESIS '!$D96,0)</f>
        <v>0</v>
      </c>
      <c r="Z231" s="749">
        <f>IF(AND(Z$151&gt;='HIPOTESIS '!$E96,Z$151&lt;='HIPOTESIS '!$F96),'HIPOTESIS '!$D96,0)</f>
        <v>0</v>
      </c>
      <c r="AA231" s="749">
        <f>IF(AND(AA$151&gt;='HIPOTESIS '!$E96,AA$151&lt;='HIPOTESIS '!$F96),'HIPOTESIS '!$D96,0)</f>
        <v>0</v>
      </c>
      <c r="AB231" s="748">
        <f>IF(AND(AB$151&gt;='HIPOTESIS '!$E96,AB$151&lt;='HIPOTESIS '!$F96),'HIPOTESIS '!$D96,0)</f>
        <v>0</v>
      </c>
      <c r="AC231" s="749">
        <f>IF(AND(AC$151&gt;='HIPOTESIS '!$E96,AC$151&lt;='HIPOTESIS '!$F96),'HIPOTESIS '!$D96,0)</f>
        <v>0</v>
      </c>
      <c r="AD231" s="749">
        <f>IF(AND(AD$151&gt;='HIPOTESIS '!$E96,AD$151&lt;='HIPOTESIS '!$F96),'HIPOTESIS '!$D96,0)</f>
        <v>0</v>
      </c>
      <c r="AE231" s="749">
        <f>IF(AND(AE$151&gt;='HIPOTESIS '!$E96,AE$151&lt;='HIPOTESIS '!$F96),'HIPOTESIS '!$D96,0)</f>
        <v>0</v>
      </c>
      <c r="AF231" s="749">
        <f>IF(AND(AF$151&gt;='HIPOTESIS '!$E96,AF$151&lt;='HIPOTESIS '!$F96),'HIPOTESIS '!$D96,0)</f>
        <v>0</v>
      </c>
      <c r="AG231" s="749">
        <f>IF(AND(AG$151&gt;='HIPOTESIS '!$E96,AG$151&lt;='HIPOTESIS '!$F96),'HIPOTESIS '!$D96,0)</f>
        <v>0</v>
      </c>
      <c r="AH231" s="749">
        <f>IF(AND(AH$151&gt;='HIPOTESIS '!$E96,AH$151&lt;='HIPOTESIS '!$F96),'HIPOTESIS '!$D96,0)</f>
        <v>0</v>
      </c>
      <c r="AI231" s="749">
        <f>IF(AND(AI$151&gt;='HIPOTESIS '!$E96,AI$151&lt;='HIPOTESIS '!$F96),'HIPOTESIS '!$D96,0)</f>
        <v>0</v>
      </c>
      <c r="AJ231" s="749">
        <f>IF(AND(AJ$151&gt;='HIPOTESIS '!$E96,AJ$151&lt;='HIPOTESIS '!$F96),'HIPOTESIS '!$D96,0)</f>
        <v>0</v>
      </c>
      <c r="AK231" s="749">
        <f>IF(AND(AK$151&gt;='HIPOTESIS '!$E96,AK$151&lt;='HIPOTESIS '!$F96),'HIPOTESIS '!$D96,0)</f>
        <v>0</v>
      </c>
      <c r="AL231" s="749">
        <f>IF(AND(AL$151&gt;='HIPOTESIS '!$E96,AL$151&lt;='HIPOTESIS '!$F96),'HIPOTESIS '!$D96,0)</f>
        <v>0</v>
      </c>
      <c r="AM231" s="749">
        <f>IF(AND(AM$151&gt;='HIPOTESIS '!$E96,AM$151&lt;='HIPOTESIS '!$F96),'HIPOTESIS '!$D96,0)</f>
        <v>0</v>
      </c>
      <c r="AN231" s="748">
        <f>IF(AND(AN$151&gt;='HIPOTESIS '!$E96,AN$151&lt;='HIPOTESIS '!$F96),'HIPOTESIS '!$D96,0)</f>
        <v>0</v>
      </c>
      <c r="AO231" s="749">
        <f>IF(AND(AO$151&gt;='HIPOTESIS '!$E96,AO$151&lt;='HIPOTESIS '!$F96),'HIPOTESIS '!$D96,0)</f>
        <v>0</v>
      </c>
      <c r="AP231" s="749">
        <f>IF(AND(AP$151&gt;='HIPOTESIS '!$E96,AP$151&lt;='HIPOTESIS '!$F96),'HIPOTESIS '!$D96,0)</f>
        <v>0</v>
      </c>
      <c r="AQ231" s="749">
        <f>IF(AND(AQ$151&gt;='HIPOTESIS '!$E96,AQ$151&lt;='HIPOTESIS '!$F96),'HIPOTESIS '!$D96,0)</f>
        <v>0</v>
      </c>
      <c r="AR231" s="749">
        <f>IF(AND(AR$151&gt;='HIPOTESIS '!$E96,AR$151&lt;='HIPOTESIS '!$F96),'HIPOTESIS '!$D96,0)</f>
        <v>0</v>
      </c>
      <c r="AS231" s="749">
        <f>IF(AND(AS$151&gt;='HIPOTESIS '!$E96,AS$151&lt;='HIPOTESIS '!$F96),'HIPOTESIS '!$D96,0)</f>
        <v>0</v>
      </c>
      <c r="AT231" s="749">
        <f>IF(AND(AT$151&gt;='HIPOTESIS '!$E96,AT$151&lt;='HIPOTESIS '!$F96),'HIPOTESIS '!$D96,0)</f>
        <v>0</v>
      </c>
      <c r="AU231" s="749">
        <f>IF(AND(AU$151&gt;='HIPOTESIS '!$E96,AU$151&lt;='HIPOTESIS '!$F96),'HIPOTESIS '!$D96,0)</f>
        <v>0</v>
      </c>
      <c r="AV231" s="749">
        <f>IF(AND(AV$151&gt;='HIPOTESIS '!$E96,AV$151&lt;='HIPOTESIS '!$F96),'HIPOTESIS '!$D96,0)</f>
        <v>0</v>
      </c>
      <c r="AW231" s="749">
        <f>IF(AND(AW$151&gt;='HIPOTESIS '!$E96,AW$151&lt;='HIPOTESIS '!$F96),'HIPOTESIS '!$D96,0)</f>
        <v>0</v>
      </c>
      <c r="AX231" s="749">
        <f>IF(AND(AX$151&gt;='HIPOTESIS '!$E96,AX$151&lt;='HIPOTESIS '!$F96),'HIPOTESIS '!$D96,0)</f>
        <v>0</v>
      </c>
      <c r="AY231" s="749">
        <f>IF(AND(AY$151&gt;='HIPOTESIS '!$E96,AY$151&lt;='HIPOTESIS '!$F96),'HIPOTESIS '!$D96,0)</f>
        <v>0</v>
      </c>
      <c r="AZ231" s="748">
        <f>IF(AND(AZ$151&gt;='HIPOTESIS '!$E96,AZ$151&lt;='HIPOTESIS '!$F96),'HIPOTESIS '!$D96,0)</f>
        <v>0</v>
      </c>
      <c r="BA231" s="749">
        <f>IF(AND(BA$151&gt;='HIPOTESIS '!$E96,BA$151&lt;='HIPOTESIS '!$F96),'HIPOTESIS '!$D96,0)</f>
        <v>0</v>
      </c>
      <c r="BB231" s="749">
        <f>IF(AND(BB$151&gt;='HIPOTESIS '!$E96,BB$151&lt;='HIPOTESIS '!$F96),'HIPOTESIS '!$D96,0)</f>
        <v>0</v>
      </c>
      <c r="BC231" s="749">
        <f>IF(AND(BC$151&gt;='HIPOTESIS '!$E96,BC$151&lt;='HIPOTESIS '!$F96),'HIPOTESIS '!$D96,0)</f>
        <v>0</v>
      </c>
      <c r="BD231" s="749">
        <f>IF(AND(BD$151&gt;='HIPOTESIS '!$E96,BD$151&lt;='HIPOTESIS '!$F96),'HIPOTESIS '!$D96,0)</f>
        <v>0</v>
      </c>
      <c r="BE231" s="749">
        <f>IF(AND(BE$151&gt;='HIPOTESIS '!$E96,BE$151&lt;='HIPOTESIS '!$F96),'HIPOTESIS '!$D96,0)</f>
        <v>0</v>
      </c>
      <c r="BF231" s="749">
        <f>IF(AND(BF$151&gt;='HIPOTESIS '!$E96,BF$151&lt;='HIPOTESIS '!$F96),'HIPOTESIS '!$D96,0)</f>
        <v>0</v>
      </c>
      <c r="BG231" s="749">
        <f>IF(AND(BG$151&gt;='HIPOTESIS '!$E96,BG$151&lt;='HIPOTESIS '!$F96),'HIPOTESIS '!$D96,0)</f>
        <v>0</v>
      </c>
      <c r="BH231" s="749">
        <f>IF(AND(BH$151&gt;='HIPOTESIS '!$E96,BH$151&lt;='HIPOTESIS '!$F96),'HIPOTESIS '!$D96,0)</f>
        <v>0</v>
      </c>
      <c r="BI231" s="749">
        <f>IF(AND(BI$151&gt;='HIPOTESIS '!$E96,BI$151&lt;='HIPOTESIS '!$F96),'HIPOTESIS '!$D96,0)</f>
        <v>0</v>
      </c>
      <c r="BJ231" s="749">
        <f>IF(AND(BJ$151&gt;='HIPOTESIS '!$E96,BJ$151&lt;='HIPOTESIS '!$F96),'HIPOTESIS '!$D96,0)</f>
        <v>0</v>
      </c>
      <c r="BK231" s="750">
        <f>IF(AND(BK$151&gt;='HIPOTESIS '!$E96,BK$151&lt;='HIPOTESIS '!$F96),'HIPOTESIS '!$D96,0)</f>
        <v>0</v>
      </c>
      <c r="BL231" s="138"/>
      <c r="BM231" s="138"/>
      <c r="BN231" s="138"/>
      <c r="BO231" s="138"/>
      <c r="BP231" s="138"/>
      <c r="BQ231" s="138"/>
      <c r="BR231" s="138"/>
      <c r="BS231" s="138"/>
      <c r="BT231" s="138"/>
      <c r="BU231" s="138"/>
      <c r="BV231" s="138"/>
      <c r="BW231" s="138"/>
      <c r="BX231" s="138"/>
      <c r="BY231" s="138"/>
      <c r="BZ231" s="138"/>
      <c r="CA231" s="138"/>
      <c r="CB231" s="138"/>
      <c r="CC231" s="138"/>
      <c r="CD231" s="138"/>
      <c r="CE231" s="138"/>
      <c r="CF231" s="138"/>
      <c r="CG231" s="138"/>
      <c r="CH231" s="138"/>
      <c r="CI231" s="138"/>
      <c r="CJ231" s="138"/>
      <c r="CK231" s="138"/>
      <c r="CL231" s="138"/>
      <c r="CM231" s="138"/>
      <c r="CN231" s="138"/>
      <c r="CO231" s="138"/>
      <c r="CP231" s="138"/>
      <c r="CQ231" s="138"/>
      <c r="CR231" s="138"/>
      <c r="CS231" s="138"/>
    </row>
    <row r="232" spans="1:97" ht="17.100000000000001" customHeight="1" x14ac:dyDescent="0.25">
      <c r="A232" s="138"/>
      <c r="B232" s="658" t="s">
        <v>410</v>
      </c>
      <c r="C232" s="748">
        <v>0</v>
      </c>
      <c r="D232" s="749">
        <f>IF(AND(D$151&gt;='HIPOTESIS '!$E97,D$151&lt;='HIPOTESIS '!$F97),'HIPOTESIS '!$D97,0)</f>
        <v>0</v>
      </c>
      <c r="E232" s="749">
        <f>IF(AND(E$151&gt;='HIPOTESIS '!$E97,E$151&lt;='HIPOTESIS '!$F97),'HIPOTESIS '!$D97,0)</f>
        <v>0</v>
      </c>
      <c r="F232" s="749">
        <f>IF(AND(F$151&gt;='HIPOTESIS '!$E97,F$151&lt;='HIPOTESIS '!$F97),'HIPOTESIS '!$D97,0)</f>
        <v>0</v>
      </c>
      <c r="G232" s="749">
        <f>IF(AND(G$151&gt;='HIPOTESIS '!$E97,G$151&lt;='HIPOTESIS '!$F97),'HIPOTESIS '!$D97,0)</f>
        <v>0</v>
      </c>
      <c r="H232" s="749">
        <f>IF(AND(H$151&gt;='HIPOTESIS '!$E97,H$151&lt;='HIPOTESIS '!$F97),'HIPOTESIS '!$D97,0)</f>
        <v>0</v>
      </c>
      <c r="I232" s="749">
        <f>IF(AND(I$151&gt;='HIPOTESIS '!$E97,I$151&lt;='HIPOTESIS '!$F97),'HIPOTESIS '!$D97,0)</f>
        <v>0</v>
      </c>
      <c r="J232" s="749">
        <f>IF(AND(J$151&gt;='HIPOTESIS '!$E97,J$151&lt;='HIPOTESIS '!$F97),'HIPOTESIS '!$D97,0)</f>
        <v>0</v>
      </c>
      <c r="K232" s="749">
        <f>IF(AND(K$151&gt;='HIPOTESIS '!$E97,K$151&lt;='HIPOTESIS '!$F97),'HIPOTESIS '!$D97,0)</f>
        <v>0</v>
      </c>
      <c r="L232" s="749">
        <f>IF(AND(L$151&gt;='HIPOTESIS '!$E97,L$151&lt;='HIPOTESIS '!$F97),'HIPOTESIS '!$D97,0)</f>
        <v>0</v>
      </c>
      <c r="M232" s="749">
        <f>IF(AND(M$151&gt;='HIPOTESIS '!$E97,M$151&lt;='HIPOTESIS '!$F97),'HIPOTESIS '!$D97,0)</f>
        <v>0</v>
      </c>
      <c r="N232" s="749">
        <f>IF(AND(N$151&gt;='HIPOTESIS '!$E97,N$151&lt;='HIPOTESIS '!$F97),'HIPOTESIS '!$D97,0)</f>
        <v>0</v>
      </c>
      <c r="O232" s="749">
        <f>IF(AND(O$151&gt;='HIPOTESIS '!$E97,O$151&lt;='HIPOTESIS '!$F97),'HIPOTESIS '!$D97,0)</f>
        <v>0</v>
      </c>
      <c r="P232" s="748">
        <f>IF(AND(P$151&gt;='HIPOTESIS '!$E97,P$151&lt;='HIPOTESIS '!$F97),'HIPOTESIS '!$D97,0)</f>
        <v>0</v>
      </c>
      <c r="Q232" s="749">
        <f>IF(AND(Q$151&gt;='HIPOTESIS '!$E97,Q$151&lt;='HIPOTESIS '!$F97),'HIPOTESIS '!$D97,0)</f>
        <v>0</v>
      </c>
      <c r="R232" s="749">
        <f>IF(AND(R$151&gt;='HIPOTESIS '!$E97,R$151&lt;='HIPOTESIS '!$F97),'HIPOTESIS '!$D97,0)</f>
        <v>0</v>
      </c>
      <c r="S232" s="749">
        <f>IF(AND(S$151&gt;='HIPOTESIS '!$E97,S$151&lt;='HIPOTESIS '!$F97),'HIPOTESIS '!$D97,0)</f>
        <v>0</v>
      </c>
      <c r="T232" s="749">
        <f>IF(AND(T$151&gt;='HIPOTESIS '!$E97,T$151&lt;='HIPOTESIS '!$F97),'HIPOTESIS '!$D97,0)</f>
        <v>0</v>
      </c>
      <c r="U232" s="749">
        <f>IF(AND(U$151&gt;='HIPOTESIS '!$E97,U$151&lt;='HIPOTESIS '!$F97),'HIPOTESIS '!$D97,0)</f>
        <v>0</v>
      </c>
      <c r="V232" s="749">
        <f>IF(AND(V$151&gt;='HIPOTESIS '!$E97,V$151&lt;='HIPOTESIS '!$F97),'HIPOTESIS '!$D97,0)</f>
        <v>0</v>
      </c>
      <c r="W232" s="749">
        <f>IF(AND(W$151&gt;='HIPOTESIS '!$E97,W$151&lt;='HIPOTESIS '!$F97),'HIPOTESIS '!$D97,0)</f>
        <v>0</v>
      </c>
      <c r="X232" s="749">
        <f>IF(AND(X$151&gt;='HIPOTESIS '!$E97,X$151&lt;='HIPOTESIS '!$F97),'HIPOTESIS '!$D97,0)</f>
        <v>0</v>
      </c>
      <c r="Y232" s="749">
        <f>IF(AND(Y$151&gt;='HIPOTESIS '!$E97,Y$151&lt;='HIPOTESIS '!$F97),'HIPOTESIS '!$D97,0)</f>
        <v>0</v>
      </c>
      <c r="Z232" s="749">
        <f>IF(AND(Z$151&gt;='HIPOTESIS '!$E97,Z$151&lt;='HIPOTESIS '!$F97),'HIPOTESIS '!$D97,0)</f>
        <v>0</v>
      </c>
      <c r="AA232" s="749">
        <f>IF(AND(AA$151&gt;='HIPOTESIS '!$E97,AA$151&lt;='HIPOTESIS '!$F97),'HIPOTESIS '!$D97,0)</f>
        <v>0</v>
      </c>
      <c r="AB232" s="748">
        <f>IF(AND(AB$151&gt;='HIPOTESIS '!$E97,AB$151&lt;='HIPOTESIS '!$F97),'HIPOTESIS '!$D97,0)</f>
        <v>0</v>
      </c>
      <c r="AC232" s="749">
        <f>IF(AND(AC$151&gt;='HIPOTESIS '!$E97,AC$151&lt;='HIPOTESIS '!$F97),'HIPOTESIS '!$D97,0)</f>
        <v>0</v>
      </c>
      <c r="AD232" s="749">
        <f>IF(AND(AD$151&gt;='HIPOTESIS '!$E97,AD$151&lt;='HIPOTESIS '!$F97),'HIPOTESIS '!$D97,0)</f>
        <v>0</v>
      </c>
      <c r="AE232" s="749">
        <f>IF(AND(AE$151&gt;='HIPOTESIS '!$E97,AE$151&lt;='HIPOTESIS '!$F97),'HIPOTESIS '!$D97,0)</f>
        <v>0</v>
      </c>
      <c r="AF232" s="749">
        <f>IF(AND(AF$151&gt;='HIPOTESIS '!$E97,AF$151&lt;='HIPOTESIS '!$F97),'HIPOTESIS '!$D97,0)</f>
        <v>0</v>
      </c>
      <c r="AG232" s="749">
        <f>IF(AND(AG$151&gt;='HIPOTESIS '!$E97,AG$151&lt;='HIPOTESIS '!$F97),'HIPOTESIS '!$D97,0)</f>
        <v>0</v>
      </c>
      <c r="AH232" s="749">
        <f>IF(AND(AH$151&gt;='HIPOTESIS '!$E97,AH$151&lt;='HIPOTESIS '!$F97),'HIPOTESIS '!$D97,0)</f>
        <v>0</v>
      </c>
      <c r="AI232" s="749">
        <f>IF(AND(AI$151&gt;='HIPOTESIS '!$E97,AI$151&lt;='HIPOTESIS '!$F97),'HIPOTESIS '!$D97,0)</f>
        <v>0</v>
      </c>
      <c r="AJ232" s="749">
        <f>IF(AND(AJ$151&gt;='HIPOTESIS '!$E97,AJ$151&lt;='HIPOTESIS '!$F97),'HIPOTESIS '!$D97,0)</f>
        <v>0</v>
      </c>
      <c r="AK232" s="749">
        <f>IF(AND(AK$151&gt;='HIPOTESIS '!$E97,AK$151&lt;='HIPOTESIS '!$F97),'HIPOTESIS '!$D97,0)</f>
        <v>0</v>
      </c>
      <c r="AL232" s="749">
        <f>IF(AND(AL$151&gt;='HIPOTESIS '!$E97,AL$151&lt;='HIPOTESIS '!$F97),'HIPOTESIS '!$D97,0)</f>
        <v>0</v>
      </c>
      <c r="AM232" s="749">
        <f>IF(AND(AM$151&gt;='HIPOTESIS '!$E97,AM$151&lt;='HIPOTESIS '!$F97),'HIPOTESIS '!$D97,0)</f>
        <v>0</v>
      </c>
      <c r="AN232" s="748">
        <f>IF(AND(AN$151&gt;='HIPOTESIS '!$E97,AN$151&lt;='HIPOTESIS '!$F97),'HIPOTESIS '!$D97,0)</f>
        <v>0</v>
      </c>
      <c r="AO232" s="749">
        <f>IF(AND(AO$151&gt;='HIPOTESIS '!$E97,AO$151&lt;='HIPOTESIS '!$F97),'HIPOTESIS '!$D97,0)</f>
        <v>0</v>
      </c>
      <c r="AP232" s="749">
        <f>IF(AND(AP$151&gt;='HIPOTESIS '!$E97,AP$151&lt;='HIPOTESIS '!$F97),'HIPOTESIS '!$D97,0)</f>
        <v>0</v>
      </c>
      <c r="AQ232" s="749">
        <f>IF(AND(AQ$151&gt;='HIPOTESIS '!$E97,AQ$151&lt;='HIPOTESIS '!$F97),'HIPOTESIS '!$D97,0)</f>
        <v>0</v>
      </c>
      <c r="AR232" s="749">
        <f>IF(AND(AR$151&gt;='HIPOTESIS '!$E97,AR$151&lt;='HIPOTESIS '!$F97),'HIPOTESIS '!$D97,0)</f>
        <v>0</v>
      </c>
      <c r="AS232" s="749">
        <f>IF(AND(AS$151&gt;='HIPOTESIS '!$E97,AS$151&lt;='HIPOTESIS '!$F97),'HIPOTESIS '!$D97,0)</f>
        <v>0</v>
      </c>
      <c r="AT232" s="749">
        <f>IF(AND(AT$151&gt;='HIPOTESIS '!$E97,AT$151&lt;='HIPOTESIS '!$F97),'HIPOTESIS '!$D97,0)</f>
        <v>0</v>
      </c>
      <c r="AU232" s="749">
        <f>IF(AND(AU$151&gt;='HIPOTESIS '!$E97,AU$151&lt;='HIPOTESIS '!$F97),'HIPOTESIS '!$D97,0)</f>
        <v>0</v>
      </c>
      <c r="AV232" s="749">
        <f>IF(AND(AV$151&gt;='HIPOTESIS '!$E97,AV$151&lt;='HIPOTESIS '!$F97),'HIPOTESIS '!$D97,0)</f>
        <v>0</v>
      </c>
      <c r="AW232" s="749">
        <f>IF(AND(AW$151&gt;='HIPOTESIS '!$E97,AW$151&lt;='HIPOTESIS '!$F97),'HIPOTESIS '!$D97,0)</f>
        <v>0</v>
      </c>
      <c r="AX232" s="749">
        <f>IF(AND(AX$151&gt;='HIPOTESIS '!$E97,AX$151&lt;='HIPOTESIS '!$F97),'HIPOTESIS '!$D97,0)</f>
        <v>0</v>
      </c>
      <c r="AY232" s="749">
        <f>IF(AND(AY$151&gt;='HIPOTESIS '!$E97,AY$151&lt;='HIPOTESIS '!$F97),'HIPOTESIS '!$D97,0)</f>
        <v>0</v>
      </c>
      <c r="AZ232" s="748">
        <f>IF(AND(AZ$151&gt;='HIPOTESIS '!$E97,AZ$151&lt;='HIPOTESIS '!$F97),'HIPOTESIS '!$D97,0)</f>
        <v>0</v>
      </c>
      <c r="BA232" s="749">
        <f>IF(AND(BA$151&gt;='HIPOTESIS '!$E97,BA$151&lt;='HIPOTESIS '!$F97),'HIPOTESIS '!$D97,0)</f>
        <v>0</v>
      </c>
      <c r="BB232" s="749">
        <f>IF(AND(BB$151&gt;='HIPOTESIS '!$E97,BB$151&lt;='HIPOTESIS '!$F97),'HIPOTESIS '!$D97,0)</f>
        <v>0</v>
      </c>
      <c r="BC232" s="749">
        <f>IF(AND(BC$151&gt;='HIPOTESIS '!$E97,BC$151&lt;='HIPOTESIS '!$F97),'HIPOTESIS '!$D97,0)</f>
        <v>0</v>
      </c>
      <c r="BD232" s="749">
        <f>IF(AND(BD$151&gt;='HIPOTESIS '!$E97,BD$151&lt;='HIPOTESIS '!$F97),'HIPOTESIS '!$D97,0)</f>
        <v>0</v>
      </c>
      <c r="BE232" s="749">
        <f>IF(AND(BE$151&gt;='HIPOTESIS '!$E97,BE$151&lt;='HIPOTESIS '!$F97),'HIPOTESIS '!$D97,0)</f>
        <v>0</v>
      </c>
      <c r="BF232" s="749">
        <f>IF(AND(BF$151&gt;='HIPOTESIS '!$E97,BF$151&lt;='HIPOTESIS '!$F97),'HIPOTESIS '!$D97,0)</f>
        <v>0</v>
      </c>
      <c r="BG232" s="749">
        <f>IF(AND(BG$151&gt;='HIPOTESIS '!$E97,BG$151&lt;='HIPOTESIS '!$F97),'HIPOTESIS '!$D97,0)</f>
        <v>0</v>
      </c>
      <c r="BH232" s="749">
        <f>IF(AND(BH$151&gt;='HIPOTESIS '!$E97,BH$151&lt;='HIPOTESIS '!$F97),'HIPOTESIS '!$D97,0)</f>
        <v>0</v>
      </c>
      <c r="BI232" s="749">
        <f>IF(AND(BI$151&gt;='HIPOTESIS '!$E97,BI$151&lt;='HIPOTESIS '!$F97),'HIPOTESIS '!$D97,0)</f>
        <v>0</v>
      </c>
      <c r="BJ232" s="749">
        <f>IF(AND(BJ$151&gt;='HIPOTESIS '!$E97,BJ$151&lt;='HIPOTESIS '!$F97),'HIPOTESIS '!$D97,0)</f>
        <v>0</v>
      </c>
      <c r="BK232" s="750">
        <f>IF(AND(BK$151&gt;='HIPOTESIS '!$E97,BK$151&lt;='HIPOTESIS '!$F97),'HIPOTESIS '!$D97,0)</f>
        <v>0</v>
      </c>
      <c r="BL232" s="138"/>
      <c r="BM232" s="138"/>
      <c r="BN232" s="138"/>
      <c r="BO232" s="138"/>
      <c r="BP232" s="138"/>
      <c r="BQ232" s="138"/>
      <c r="BR232" s="138"/>
      <c r="BS232" s="138"/>
      <c r="BT232" s="138"/>
      <c r="BU232" s="138"/>
      <c r="BV232" s="138"/>
      <c r="BW232" s="138"/>
      <c r="BX232" s="138"/>
      <c r="BY232" s="138"/>
      <c r="BZ232" s="138"/>
      <c r="CA232" s="138"/>
      <c r="CB232" s="138"/>
      <c r="CC232" s="138"/>
      <c r="CD232" s="138"/>
      <c r="CE232" s="138"/>
      <c r="CF232" s="138"/>
      <c r="CG232" s="138"/>
      <c r="CH232" s="138"/>
      <c r="CI232" s="138"/>
      <c r="CJ232" s="138"/>
      <c r="CK232" s="138"/>
      <c r="CL232" s="138"/>
      <c r="CM232" s="138"/>
      <c r="CN232" s="138"/>
      <c r="CO232" s="138"/>
      <c r="CP232" s="138"/>
      <c r="CQ232" s="138"/>
      <c r="CR232" s="138"/>
      <c r="CS232" s="138"/>
    </row>
    <row r="233" spans="1:97" ht="17.100000000000001" customHeight="1" x14ac:dyDescent="0.25">
      <c r="A233" s="138"/>
      <c r="B233" s="658" t="s">
        <v>411</v>
      </c>
      <c r="C233" s="748">
        <v>0</v>
      </c>
      <c r="D233" s="749">
        <f>IF(AND(D$151&gt;='HIPOTESIS '!$E98,D$151&lt;='HIPOTESIS '!$F98),'HIPOTESIS '!$D98,0)</f>
        <v>0</v>
      </c>
      <c r="E233" s="749">
        <f>IF(AND(E$151&gt;='HIPOTESIS '!$E98,E$151&lt;='HIPOTESIS '!$F98),'HIPOTESIS '!$D98,0)</f>
        <v>0</v>
      </c>
      <c r="F233" s="749">
        <f>IF(AND(F$151&gt;='HIPOTESIS '!$E98,F$151&lt;='HIPOTESIS '!$F98),'HIPOTESIS '!$D98,0)</f>
        <v>0</v>
      </c>
      <c r="G233" s="749">
        <f>IF(AND(G$151&gt;='HIPOTESIS '!$E98,G$151&lt;='HIPOTESIS '!$F98),'HIPOTESIS '!$D98,0)</f>
        <v>0</v>
      </c>
      <c r="H233" s="749">
        <f>IF(AND(H$151&gt;='HIPOTESIS '!$E98,H$151&lt;='HIPOTESIS '!$F98),'HIPOTESIS '!$D98,0)</f>
        <v>0</v>
      </c>
      <c r="I233" s="749">
        <f>IF(AND(I$151&gt;='HIPOTESIS '!$E98,I$151&lt;='HIPOTESIS '!$F98),'HIPOTESIS '!$D98,0)</f>
        <v>0</v>
      </c>
      <c r="J233" s="749">
        <f>IF(AND(J$151&gt;='HIPOTESIS '!$E98,J$151&lt;='HIPOTESIS '!$F98),'HIPOTESIS '!$D98,0)</f>
        <v>0</v>
      </c>
      <c r="K233" s="749">
        <f>IF(AND(K$151&gt;='HIPOTESIS '!$E98,K$151&lt;='HIPOTESIS '!$F98),'HIPOTESIS '!$D98,0)</f>
        <v>0</v>
      </c>
      <c r="L233" s="749">
        <f>IF(AND(L$151&gt;='HIPOTESIS '!$E98,L$151&lt;='HIPOTESIS '!$F98),'HIPOTESIS '!$D98,0)</f>
        <v>0</v>
      </c>
      <c r="M233" s="749">
        <f>IF(AND(M$151&gt;='HIPOTESIS '!$E98,M$151&lt;='HIPOTESIS '!$F98),'HIPOTESIS '!$D98,0)</f>
        <v>0</v>
      </c>
      <c r="N233" s="749">
        <f>IF(AND(N$151&gt;='HIPOTESIS '!$E98,N$151&lt;='HIPOTESIS '!$F98),'HIPOTESIS '!$D98,0)</f>
        <v>0</v>
      </c>
      <c r="O233" s="749">
        <f>IF(AND(O$151&gt;='HIPOTESIS '!$E98,O$151&lt;='HIPOTESIS '!$F98),'HIPOTESIS '!$D98,0)</f>
        <v>0</v>
      </c>
      <c r="P233" s="748">
        <f>IF(AND(P$151&gt;='HIPOTESIS '!$E98,P$151&lt;='HIPOTESIS '!$F98),'HIPOTESIS '!$D98,0)</f>
        <v>0</v>
      </c>
      <c r="Q233" s="749">
        <f>IF(AND(Q$151&gt;='HIPOTESIS '!$E98,Q$151&lt;='HIPOTESIS '!$F98),'HIPOTESIS '!$D98,0)</f>
        <v>0</v>
      </c>
      <c r="R233" s="749">
        <f>IF(AND(R$151&gt;='HIPOTESIS '!$E98,R$151&lt;='HIPOTESIS '!$F98),'HIPOTESIS '!$D98,0)</f>
        <v>0</v>
      </c>
      <c r="S233" s="749">
        <f>IF(AND(S$151&gt;='HIPOTESIS '!$E98,S$151&lt;='HIPOTESIS '!$F98),'HIPOTESIS '!$D98,0)</f>
        <v>0</v>
      </c>
      <c r="T233" s="749">
        <f>IF(AND(T$151&gt;='HIPOTESIS '!$E98,T$151&lt;='HIPOTESIS '!$F98),'HIPOTESIS '!$D98,0)</f>
        <v>0</v>
      </c>
      <c r="U233" s="749">
        <f>IF(AND(U$151&gt;='HIPOTESIS '!$E98,U$151&lt;='HIPOTESIS '!$F98),'HIPOTESIS '!$D98,0)</f>
        <v>0</v>
      </c>
      <c r="V233" s="749">
        <f>IF(AND(V$151&gt;='HIPOTESIS '!$E98,V$151&lt;='HIPOTESIS '!$F98),'HIPOTESIS '!$D98,0)</f>
        <v>0</v>
      </c>
      <c r="W233" s="749">
        <f>IF(AND(W$151&gt;='HIPOTESIS '!$E98,W$151&lt;='HIPOTESIS '!$F98),'HIPOTESIS '!$D98,0)</f>
        <v>0</v>
      </c>
      <c r="X233" s="749">
        <f>IF(AND(X$151&gt;='HIPOTESIS '!$E98,X$151&lt;='HIPOTESIS '!$F98),'HIPOTESIS '!$D98,0)</f>
        <v>0</v>
      </c>
      <c r="Y233" s="749">
        <f>IF(AND(Y$151&gt;='HIPOTESIS '!$E98,Y$151&lt;='HIPOTESIS '!$F98),'HIPOTESIS '!$D98,0)</f>
        <v>0</v>
      </c>
      <c r="Z233" s="749">
        <f>IF(AND(Z$151&gt;='HIPOTESIS '!$E98,Z$151&lt;='HIPOTESIS '!$F98),'HIPOTESIS '!$D98,0)</f>
        <v>0</v>
      </c>
      <c r="AA233" s="749">
        <f>IF(AND(AA$151&gt;='HIPOTESIS '!$E98,AA$151&lt;='HIPOTESIS '!$F98),'HIPOTESIS '!$D98,0)</f>
        <v>0</v>
      </c>
      <c r="AB233" s="748">
        <f>IF(AND(AB$151&gt;='HIPOTESIS '!$E98,AB$151&lt;='HIPOTESIS '!$F98),'HIPOTESIS '!$D98,0)</f>
        <v>0</v>
      </c>
      <c r="AC233" s="749">
        <f>IF(AND(AC$151&gt;='HIPOTESIS '!$E98,AC$151&lt;='HIPOTESIS '!$F98),'HIPOTESIS '!$D98,0)</f>
        <v>0</v>
      </c>
      <c r="AD233" s="749">
        <f>IF(AND(AD$151&gt;='HIPOTESIS '!$E98,AD$151&lt;='HIPOTESIS '!$F98),'HIPOTESIS '!$D98,0)</f>
        <v>0</v>
      </c>
      <c r="AE233" s="749">
        <f>IF(AND(AE$151&gt;='HIPOTESIS '!$E98,AE$151&lt;='HIPOTESIS '!$F98),'HIPOTESIS '!$D98,0)</f>
        <v>0</v>
      </c>
      <c r="AF233" s="749">
        <f>IF(AND(AF$151&gt;='HIPOTESIS '!$E98,AF$151&lt;='HIPOTESIS '!$F98),'HIPOTESIS '!$D98,0)</f>
        <v>0</v>
      </c>
      <c r="AG233" s="749">
        <f>IF(AND(AG$151&gt;='HIPOTESIS '!$E98,AG$151&lt;='HIPOTESIS '!$F98),'HIPOTESIS '!$D98,0)</f>
        <v>0</v>
      </c>
      <c r="AH233" s="749">
        <f>IF(AND(AH$151&gt;='HIPOTESIS '!$E98,AH$151&lt;='HIPOTESIS '!$F98),'HIPOTESIS '!$D98,0)</f>
        <v>0</v>
      </c>
      <c r="AI233" s="749">
        <f>IF(AND(AI$151&gt;='HIPOTESIS '!$E98,AI$151&lt;='HIPOTESIS '!$F98),'HIPOTESIS '!$D98,0)</f>
        <v>0</v>
      </c>
      <c r="AJ233" s="749">
        <f>IF(AND(AJ$151&gt;='HIPOTESIS '!$E98,AJ$151&lt;='HIPOTESIS '!$F98),'HIPOTESIS '!$D98,0)</f>
        <v>0</v>
      </c>
      <c r="AK233" s="749">
        <f>IF(AND(AK$151&gt;='HIPOTESIS '!$E98,AK$151&lt;='HIPOTESIS '!$F98),'HIPOTESIS '!$D98,0)</f>
        <v>0</v>
      </c>
      <c r="AL233" s="749">
        <f>IF(AND(AL$151&gt;='HIPOTESIS '!$E98,AL$151&lt;='HIPOTESIS '!$F98),'HIPOTESIS '!$D98,0)</f>
        <v>0</v>
      </c>
      <c r="AM233" s="749">
        <f>IF(AND(AM$151&gt;='HIPOTESIS '!$E98,AM$151&lt;='HIPOTESIS '!$F98),'HIPOTESIS '!$D98,0)</f>
        <v>0</v>
      </c>
      <c r="AN233" s="748">
        <f>IF(AND(AN$151&gt;='HIPOTESIS '!$E98,AN$151&lt;='HIPOTESIS '!$F98),'HIPOTESIS '!$D98,0)</f>
        <v>0</v>
      </c>
      <c r="AO233" s="749">
        <f>IF(AND(AO$151&gt;='HIPOTESIS '!$E98,AO$151&lt;='HIPOTESIS '!$F98),'HIPOTESIS '!$D98,0)</f>
        <v>0</v>
      </c>
      <c r="AP233" s="749">
        <f>IF(AND(AP$151&gt;='HIPOTESIS '!$E98,AP$151&lt;='HIPOTESIS '!$F98),'HIPOTESIS '!$D98,0)</f>
        <v>0</v>
      </c>
      <c r="AQ233" s="749">
        <f>IF(AND(AQ$151&gt;='HIPOTESIS '!$E98,AQ$151&lt;='HIPOTESIS '!$F98),'HIPOTESIS '!$D98,0)</f>
        <v>0</v>
      </c>
      <c r="AR233" s="749">
        <f>IF(AND(AR$151&gt;='HIPOTESIS '!$E98,AR$151&lt;='HIPOTESIS '!$F98),'HIPOTESIS '!$D98,0)</f>
        <v>0</v>
      </c>
      <c r="AS233" s="749">
        <f>IF(AND(AS$151&gt;='HIPOTESIS '!$E98,AS$151&lt;='HIPOTESIS '!$F98),'HIPOTESIS '!$D98,0)</f>
        <v>0</v>
      </c>
      <c r="AT233" s="749">
        <f>IF(AND(AT$151&gt;='HIPOTESIS '!$E98,AT$151&lt;='HIPOTESIS '!$F98),'HIPOTESIS '!$D98,0)</f>
        <v>0</v>
      </c>
      <c r="AU233" s="749">
        <f>IF(AND(AU$151&gt;='HIPOTESIS '!$E98,AU$151&lt;='HIPOTESIS '!$F98),'HIPOTESIS '!$D98,0)</f>
        <v>0</v>
      </c>
      <c r="AV233" s="749">
        <f>IF(AND(AV$151&gt;='HIPOTESIS '!$E98,AV$151&lt;='HIPOTESIS '!$F98),'HIPOTESIS '!$D98,0)</f>
        <v>0</v>
      </c>
      <c r="AW233" s="749">
        <f>IF(AND(AW$151&gt;='HIPOTESIS '!$E98,AW$151&lt;='HIPOTESIS '!$F98),'HIPOTESIS '!$D98,0)</f>
        <v>0</v>
      </c>
      <c r="AX233" s="749">
        <f>IF(AND(AX$151&gt;='HIPOTESIS '!$E98,AX$151&lt;='HIPOTESIS '!$F98),'HIPOTESIS '!$D98,0)</f>
        <v>0</v>
      </c>
      <c r="AY233" s="749">
        <f>IF(AND(AY$151&gt;='HIPOTESIS '!$E98,AY$151&lt;='HIPOTESIS '!$F98),'HIPOTESIS '!$D98,0)</f>
        <v>0</v>
      </c>
      <c r="AZ233" s="748">
        <f>IF(AND(AZ$151&gt;='HIPOTESIS '!$E98,AZ$151&lt;='HIPOTESIS '!$F98),'HIPOTESIS '!$D98,0)</f>
        <v>0</v>
      </c>
      <c r="BA233" s="749">
        <f>IF(AND(BA$151&gt;='HIPOTESIS '!$E98,BA$151&lt;='HIPOTESIS '!$F98),'HIPOTESIS '!$D98,0)</f>
        <v>0</v>
      </c>
      <c r="BB233" s="749">
        <f>IF(AND(BB$151&gt;='HIPOTESIS '!$E98,BB$151&lt;='HIPOTESIS '!$F98),'HIPOTESIS '!$D98,0)</f>
        <v>0</v>
      </c>
      <c r="BC233" s="749">
        <f>IF(AND(BC$151&gt;='HIPOTESIS '!$E98,BC$151&lt;='HIPOTESIS '!$F98),'HIPOTESIS '!$D98,0)</f>
        <v>0</v>
      </c>
      <c r="BD233" s="749">
        <f>IF(AND(BD$151&gt;='HIPOTESIS '!$E98,BD$151&lt;='HIPOTESIS '!$F98),'HIPOTESIS '!$D98,0)</f>
        <v>0</v>
      </c>
      <c r="BE233" s="749">
        <f>IF(AND(BE$151&gt;='HIPOTESIS '!$E98,BE$151&lt;='HIPOTESIS '!$F98),'HIPOTESIS '!$D98,0)</f>
        <v>0</v>
      </c>
      <c r="BF233" s="749">
        <f>IF(AND(BF$151&gt;='HIPOTESIS '!$E98,BF$151&lt;='HIPOTESIS '!$F98),'HIPOTESIS '!$D98,0)</f>
        <v>0</v>
      </c>
      <c r="BG233" s="749">
        <f>IF(AND(BG$151&gt;='HIPOTESIS '!$E98,BG$151&lt;='HIPOTESIS '!$F98),'HIPOTESIS '!$D98,0)</f>
        <v>0</v>
      </c>
      <c r="BH233" s="749">
        <f>IF(AND(BH$151&gt;='HIPOTESIS '!$E98,BH$151&lt;='HIPOTESIS '!$F98),'HIPOTESIS '!$D98,0)</f>
        <v>0</v>
      </c>
      <c r="BI233" s="749">
        <f>IF(AND(BI$151&gt;='HIPOTESIS '!$E98,BI$151&lt;='HIPOTESIS '!$F98),'HIPOTESIS '!$D98,0)</f>
        <v>0</v>
      </c>
      <c r="BJ233" s="749">
        <f>IF(AND(BJ$151&gt;='HIPOTESIS '!$E98,BJ$151&lt;='HIPOTESIS '!$F98),'HIPOTESIS '!$D98,0)</f>
        <v>0</v>
      </c>
      <c r="BK233" s="750">
        <f>IF(AND(BK$151&gt;='HIPOTESIS '!$E98,BK$151&lt;='HIPOTESIS '!$F98),'HIPOTESIS '!$D98,0)</f>
        <v>0</v>
      </c>
      <c r="BL233" s="138"/>
      <c r="BM233" s="138"/>
      <c r="BN233" s="138"/>
      <c r="BO233" s="138"/>
      <c r="BP233" s="138"/>
      <c r="BQ233" s="138"/>
      <c r="BR233" s="138"/>
      <c r="BS233" s="138"/>
      <c r="BT233" s="138"/>
      <c r="BU233" s="138"/>
      <c r="BV233" s="138"/>
      <c r="BW233" s="138"/>
      <c r="BX233" s="138"/>
      <c r="BY233" s="138"/>
      <c r="BZ233" s="138"/>
      <c r="CA233" s="138"/>
      <c r="CB233" s="138"/>
      <c r="CC233" s="138"/>
      <c r="CD233" s="138"/>
      <c r="CE233" s="138"/>
      <c r="CF233" s="138"/>
      <c r="CG233" s="138"/>
      <c r="CH233" s="138"/>
      <c r="CI233" s="138"/>
      <c r="CJ233" s="138"/>
      <c r="CK233" s="138"/>
      <c r="CL233" s="138"/>
      <c r="CM233" s="138"/>
      <c r="CN233" s="138"/>
      <c r="CO233" s="138"/>
      <c r="CP233" s="138"/>
      <c r="CQ233" s="138"/>
      <c r="CR233" s="138"/>
      <c r="CS233" s="138"/>
    </row>
    <row r="234" spans="1:97" ht="17.100000000000001" customHeight="1" x14ac:dyDescent="0.25">
      <c r="A234" s="138"/>
      <c r="B234" s="659" t="s">
        <v>412</v>
      </c>
      <c r="C234" s="748">
        <v>0</v>
      </c>
      <c r="D234" s="749">
        <f>IF(AND(D$151&gt;='HIPOTESIS '!$E99,D$151&lt;='HIPOTESIS '!$F99),'HIPOTESIS '!$D99,0)</f>
        <v>0</v>
      </c>
      <c r="E234" s="749">
        <f>IF(AND(E$151&gt;='HIPOTESIS '!$E99,E$151&lt;='HIPOTESIS '!$F99),'HIPOTESIS '!$D99,0)</f>
        <v>0</v>
      </c>
      <c r="F234" s="749">
        <f>IF(AND(F$151&gt;='HIPOTESIS '!$E99,F$151&lt;='HIPOTESIS '!$F99),'HIPOTESIS '!$D99,0)</f>
        <v>0</v>
      </c>
      <c r="G234" s="749">
        <f>IF(AND(G$151&gt;='HIPOTESIS '!$E99,G$151&lt;='HIPOTESIS '!$F99),'HIPOTESIS '!$D99,0)</f>
        <v>0</v>
      </c>
      <c r="H234" s="749">
        <f>IF(AND(H$151&gt;='HIPOTESIS '!$E99,H$151&lt;='HIPOTESIS '!$F99),'HIPOTESIS '!$D99,0)</f>
        <v>0</v>
      </c>
      <c r="I234" s="749">
        <f>IF(AND(I$151&gt;='HIPOTESIS '!$E99,I$151&lt;='HIPOTESIS '!$F99),'HIPOTESIS '!$D99,0)</f>
        <v>0</v>
      </c>
      <c r="J234" s="749">
        <f>IF(AND(J$151&gt;='HIPOTESIS '!$E99,J$151&lt;='HIPOTESIS '!$F99),'HIPOTESIS '!$D99,0)</f>
        <v>0</v>
      </c>
      <c r="K234" s="749">
        <f>IF(AND(K$151&gt;='HIPOTESIS '!$E99,K$151&lt;='HIPOTESIS '!$F99),'HIPOTESIS '!$D99,0)</f>
        <v>0</v>
      </c>
      <c r="L234" s="749">
        <f>IF(AND(L$151&gt;='HIPOTESIS '!$E99,L$151&lt;='HIPOTESIS '!$F99),'HIPOTESIS '!$D99,0)</f>
        <v>0</v>
      </c>
      <c r="M234" s="749">
        <f>IF(AND(M$151&gt;='HIPOTESIS '!$E99,M$151&lt;='HIPOTESIS '!$F99),'HIPOTESIS '!$D99,0)</f>
        <v>0</v>
      </c>
      <c r="N234" s="749">
        <f>IF(AND(N$151&gt;='HIPOTESIS '!$E99,N$151&lt;='HIPOTESIS '!$F99),'HIPOTESIS '!$D99,0)</f>
        <v>0</v>
      </c>
      <c r="O234" s="749">
        <f>IF(AND(O$151&gt;='HIPOTESIS '!$E99,O$151&lt;='HIPOTESIS '!$F99),'HIPOTESIS '!$D99,0)</f>
        <v>0</v>
      </c>
      <c r="P234" s="748">
        <f>IF(AND(P$151&gt;='HIPOTESIS '!$E99,P$151&lt;='HIPOTESIS '!$F99),'HIPOTESIS '!$D99,0)</f>
        <v>0</v>
      </c>
      <c r="Q234" s="749">
        <f>IF(AND(Q$151&gt;='HIPOTESIS '!$E99,Q$151&lt;='HIPOTESIS '!$F99),'HIPOTESIS '!$D99,0)</f>
        <v>0</v>
      </c>
      <c r="R234" s="749">
        <f>IF(AND(R$151&gt;='HIPOTESIS '!$E99,R$151&lt;='HIPOTESIS '!$F99),'HIPOTESIS '!$D99,0)</f>
        <v>0</v>
      </c>
      <c r="S234" s="749">
        <f>IF(AND(S$151&gt;='HIPOTESIS '!$E99,S$151&lt;='HIPOTESIS '!$F99),'HIPOTESIS '!$D99,0)</f>
        <v>0</v>
      </c>
      <c r="T234" s="749">
        <f>IF(AND(T$151&gt;='HIPOTESIS '!$E99,T$151&lt;='HIPOTESIS '!$F99),'HIPOTESIS '!$D99,0)</f>
        <v>0</v>
      </c>
      <c r="U234" s="749">
        <f>IF(AND(U$151&gt;='HIPOTESIS '!$E99,U$151&lt;='HIPOTESIS '!$F99),'HIPOTESIS '!$D99,0)</f>
        <v>0</v>
      </c>
      <c r="V234" s="749">
        <f>IF(AND(V$151&gt;='HIPOTESIS '!$E99,V$151&lt;='HIPOTESIS '!$F99),'HIPOTESIS '!$D99,0)</f>
        <v>0</v>
      </c>
      <c r="W234" s="749">
        <f>IF(AND(W$151&gt;='HIPOTESIS '!$E99,W$151&lt;='HIPOTESIS '!$F99),'HIPOTESIS '!$D99,0)</f>
        <v>0</v>
      </c>
      <c r="X234" s="749">
        <f>IF(AND(X$151&gt;='HIPOTESIS '!$E99,X$151&lt;='HIPOTESIS '!$F99),'HIPOTESIS '!$D99,0)</f>
        <v>0</v>
      </c>
      <c r="Y234" s="749">
        <f>IF(AND(Y$151&gt;='HIPOTESIS '!$E99,Y$151&lt;='HIPOTESIS '!$F99),'HIPOTESIS '!$D99,0)</f>
        <v>0</v>
      </c>
      <c r="Z234" s="749">
        <f>IF(AND(Z$151&gt;='HIPOTESIS '!$E99,Z$151&lt;='HIPOTESIS '!$F99),'HIPOTESIS '!$D99,0)</f>
        <v>0</v>
      </c>
      <c r="AA234" s="749">
        <f>IF(AND(AA$151&gt;='HIPOTESIS '!$E99,AA$151&lt;='HIPOTESIS '!$F99),'HIPOTESIS '!$D99,0)</f>
        <v>0</v>
      </c>
      <c r="AB234" s="748">
        <f>IF(AND(AB$151&gt;='HIPOTESIS '!$E99,AB$151&lt;='HIPOTESIS '!$F99),'HIPOTESIS '!$D99,0)</f>
        <v>0</v>
      </c>
      <c r="AC234" s="749">
        <f>IF(AND(AC$151&gt;='HIPOTESIS '!$E99,AC$151&lt;='HIPOTESIS '!$F99),'HIPOTESIS '!$D99,0)</f>
        <v>0</v>
      </c>
      <c r="AD234" s="749">
        <f>IF(AND(AD$151&gt;='HIPOTESIS '!$E99,AD$151&lt;='HIPOTESIS '!$F99),'HIPOTESIS '!$D99,0)</f>
        <v>0</v>
      </c>
      <c r="AE234" s="749">
        <f>IF(AND(AE$151&gt;='HIPOTESIS '!$E99,AE$151&lt;='HIPOTESIS '!$F99),'HIPOTESIS '!$D99,0)</f>
        <v>0</v>
      </c>
      <c r="AF234" s="749">
        <f>IF(AND(AF$151&gt;='HIPOTESIS '!$E99,AF$151&lt;='HIPOTESIS '!$F99),'HIPOTESIS '!$D99,0)</f>
        <v>0</v>
      </c>
      <c r="AG234" s="749">
        <f>IF(AND(AG$151&gt;='HIPOTESIS '!$E99,AG$151&lt;='HIPOTESIS '!$F99),'HIPOTESIS '!$D99,0)</f>
        <v>0</v>
      </c>
      <c r="AH234" s="749">
        <f>IF(AND(AH$151&gt;='HIPOTESIS '!$E99,AH$151&lt;='HIPOTESIS '!$F99),'HIPOTESIS '!$D99,0)</f>
        <v>0</v>
      </c>
      <c r="AI234" s="749">
        <f>IF(AND(AI$151&gt;='HIPOTESIS '!$E99,AI$151&lt;='HIPOTESIS '!$F99),'HIPOTESIS '!$D99,0)</f>
        <v>0</v>
      </c>
      <c r="AJ234" s="749">
        <f>IF(AND(AJ$151&gt;='HIPOTESIS '!$E99,AJ$151&lt;='HIPOTESIS '!$F99),'HIPOTESIS '!$D99,0)</f>
        <v>0</v>
      </c>
      <c r="AK234" s="749">
        <f>IF(AND(AK$151&gt;='HIPOTESIS '!$E99,AK$151&lt;='HIPOTESIS '!$F99),'HIPOTESIS '!$D99,0)</f>
        <v>0</v>
      </c>
      <c r="AL234" s="749">
        <f>IF(AND(AL$151&gt;='HIPOTESIS '!$E99,AL$151&lt;='HIPOTESIS '!$F99),'HIPOTESIS '!$D99,0)</f>
        <v>0</v>
      </c>
      <c r="AM234" s="749">
        <f>IF(AND(AM$151&gt;='HIPOTESIS '!$E99,AM$151&lt;='HIPOTESIS '!$F99),'HIPOTESIS '!$D99,0)</f>
        <v>0</v>
      </c>
      <c r="AN234" s="748">
        <f>IF(AND(AN$151&gt;='HIPOTESIS '!$E99,AN$151&lt;='HIPOTESIS '!$F99),'HIPOTESIS '!$D99,0)</f>
        <v>0</v>
      </c>
      <c r="AO234" s="749">
        <f>IF(AND(AO$151&gt;='HIPOTESIS '!$E99,AO$151&lt;='HIPOTESIS '!$F99),'HIPOTESIS '!$D99,0)</f>
        <v>0</v>
      </c>
      <c r="AP234" s="749">
        <f>IF(AND(AP$151&gt;='HIPOTESIS '!$E99,AP$151&lt;='HIPOTESIS '!$F99),'HIPOTESIS '!$D99,0)</f>
        <v>0</v>
      </c>
      <c r="AQ234" s="749">
        <f>IF(AND(AQ$151&gt;='HIPOTESIS '!$E99,AQ$151&lt;='HIPOTESIS '!$F99),'HIPOTESIS '!$D99,0)</f>
        <v>0</v>
      </c>
      <c r="AR234" s="749">
        <f>IF(AND(AR$151&gt;='HIPOTESIS '!$E99,AR$151&lt;='HIPOTESIS '!$F99),'HIPOTESIS '!$D99,0)</f>
        <v>0</v>
      </c>
      <c r="AS234" s="749">
        <f>IF(AND(AS$151&gt;='HIPOTESIS '!$E99,AS$151&lt;='HIPOTESIS '!$F99),'HIPOTESIS '!$D99,0)</f>
        <v>0</v>
      </c>
      <c r="AT234" s="749">
        <f>IF(AND(AT$151&gt;='HIPOTESIS '!$E99,AT$151&lt;='HIPOTESIS '!$F99),'HIPOTESIS '!$D99,0)</f>
        <v>0</v>
      </c>
      <c r="AU234" s="749">
        <f>IF(AND(AU$151&gt;='HIPOTESIS '!$E99,AU$151&lt;='HIPOTESIS '!$F99),'HIPOTESIS '!$D99,0)</f>
        <v>0</v>
      </c>
      <c r="AV234" s="749">
        <f>IF(AND(AV$151&gt;='HIPOTESIS '!$E99,AV$151&lt;='HIPOTESIS '!$F99),'HIPOTESIS '!$D99,0)</f>
        <v>0</v>
      </c>
      <c r="AW234" s="749">
        <f>IF(AND(AW$151&gt;='HIPOTESIS '!$E99,AW$151&lt;='HIPOTESIS '!$F99),'HIPOTESIS '!$D99,0)</f>
        <v>0</v>
      </c>
      <c r="AX234" s="749">
        <f>IF(AND(AX$151&gt;='HIPOTESIS '!$E99,AX$151&lt;='HIPOTESIS '!$F99),'HIPOTESIS '!$D99,0)</f>
        <v>0</v>
      </c>
      <c r="AY234" s="749">
        <f>IF(AND(AY$151&gt;='HIPOTESIS '!$E99,AY$151&lt;='HIPOTESIS '!$F99),'HIPOTESIS '!$D99,0)</f>
        <v>0</v>
      </c>
      <c r="AZ234" s="748">
        <f>IF(AND(AZ$151&gt;='HIPOTESIS '!$E99,AZ$151&lt;='HIPOTESIS '!$F99),'HIPOTESIS '!$D99,0)</f>
        <v>0</v>
      </c>
      <c r="BA234" s="749">
        <f>IF(AND(BA$151&gt;='HIPOTESIS '!$E99,BA$151&lt;='HIPOTESIS '!$F99),'HIPOTESIS '!$D99,0)</f>
        <v>0</v>
      </c>
      <c r="BB234" s="749">
        <f>IF(AND(BB$151&gt;='HIPOTESIS '!$E99,BB$151&lt;='HIPOTESIS '!$F99),'HIPOTESIS '!$D99,0)</f>
        <v>0</v>
      </c>
      <c r="BC234" s="749">
        <f>IF(AND(BC$151&gt;='HIPOTESIS '!$E99,BC$151&lt;='HIPOTESIS '!$F99),'HIPOTESIS '!$D99,0)</f>
        <v>0</v>
      </c>
      <c r="BD234" s="749">
        <f>IF(AND(BD$151&gt;='HIPOTESIS '!$E99,BD$151&lt;='HIPOTESIS '!$F99),'HIPOTESIS '!$D99,0)</f>
        <v>0</v>
      </c>
      <c r="BE234" s="749">
        <f>IF(AND(BE$151&gt;='HIPOTESIS '!$E99,BE$151&lt;='HIPOTESIS '!$F99),'HIPOTESIS '!$D99,0)</f>
        <v>0</v>
      </c>
      <c r="BF234" s="749">
        <f>IF(AND(BF$151&gt;='HIPOTESIS '!$E99,BF$151&lt;='HIPOTESIS '!$F99),'HIPOTESIS '!$D99,0)</f>
        <v>0</v>
      </c>
      <c r="BG234" s="749">
        <f>IF(AND(BG$151&gt;='HIPOTESIS '!$E99,BG$151&lt;='HIPOTESIS '!$F99),'HIPOTESIS '!$D99,0)</f>
        <v>0</v>
      </c>
      <c r="BH234" s="749">
        <f>IF(AND(BH$151&gt;='HIPOTESIS '!$E99,BH$151&lt;='HIPOTESIS '!$F99),'HIPOTESIS '!$D99,0)</f>
        <v>0</v>
      </c>
      <c r="BI234" s="749">
        <f>IF(AND(BI$151&gt;='HIPOTESIS '!$E99,BI$151&lt;='HIPOTESIS '!$F99),'HIPOTESIS '!$D99,0)</f>
        <v>0</v>
      </c>
      <c r="BJ234" s="749">
        <f>IF(AND(BJ$151&gt;='HIPOTESIS '!$E99,BJ$151&lt;='HIPOTESIS '!$F99),'HIPOTESIS '!$D99,0)</f>
        <v>0</v>
      </c>
      <c r="BK234" s="750">
        <f>IF(AND(BK$151&gt;='HIPOTESIS '!$E99,BK$151&lt;='HIPOTESIS '!$F99),'HIPOTESIS '!$D99,0)</f>
        <v>0</v>
      </c>
      <c r="BL234" s="138"/>
      <c r="BM234" s="138"/>
      <c r="BN234" s="138"/>
      <c r="BO234" s="138"/>
      <c r="BP234" s="138"/>
      <c r="BQ234" s="138"/>
      <c r="BR234" s="138"/>
      <c r="BS234" s="138"/>
      <c r="BT234" s="138"/>
      <c r="BU234" s="138"/>
      <c r="BV234" s="138"/>
      <c r="BW234" s="138"/>
      <c r="BX234" s="138"/>
      <c r="BY234" s="138"/>
      <c r="BZ234" s="138"/>
      <c r="CA234" s="138"/>
      <c r="CB234" s="138"/>
      <c r="CC234" s="138"/>
      <c r="CD234" s="138"/>
      <c r="CE234" s="138"/>
      <c r="CF234" s="138"/>
      <c r="CG234" s="138"/>
      <c r="CH234" s="138"/>
      <c r="CI234" s="138"/>
      <c r="CJ234" s="138"/>
      <c r="CK234" s="138"/>
      <c r="CL234" s="138"/>
      <c r="CM234" s="138"/>
      <c r="CN234" s="138"/>
      <c r="CO234" s="138"/>
      <c r="CP234" s="138"/>
      <c r="CQ234" s="138"/>
      <c r="CR234" s="138"/>
      <c r="CS234" s="138"/>
    </row>
    <row r="235" spans="1:97" ht="17.100000000000001" customHeight="1" x14ac:dyDescent="0.25">
      <c r="A235" s="138"/>
      <c r="B235" s="658" t="s">
        <v>413</v>
      </c>
      <c r="C235" s="748">
        <v>0</v>
      </c>
      <c r="D235" s="749">
        <f>IF(AND(D$151&gt;='HIPOTESIS '!$E100,D$151&lt;='HIPOTESIS '!$F100),'HIPOTESIS '!$D100,0)</f>
        <v>0</v>
      </c>
      <c r="E235" s="749">
        <f>IF(AND(E$151&gt;='HIPOTESIS '!$E100,E$151&lt;='HIPOTESIS '!$F100),'HIPOTESIS '!$D100,0)</f>
        <v>0</v>
      </c>
      <c r="F235" s="749">
        <f>IF(AND(F$151&gt;='HIPOTESIS '!$E100,F$151&lt;='HIPOTESIS '!$F100),'HIPOTESIS '!$D100,0)</f>
        <v>0</v>
      </c>
      <c r="G235" s="749">
        <f>IF(AND(G$151&gt;='HIPOTESIS '!$E100,G$151&lt;='HIPOTESIS '!$F100),'HIPOTESIS '!$D100,0)</f>
        <v>0</v>
      </c>
      <c r="H235" s="749">
        <f>IF(AND(H$151&gt;='HIPOTESIS '!$E100,H$151&lt;='HIPOTESIS '!$F100),'HIPOTESIS '!$D100,0)</f>
        <v>0</v>
      </c>
      <c r="I235" s="749">
        <f>IF(AND(I$151&gt;='HIPOTESIS '!$E100,I$151&lt;='HIPOTESIS '!$F100),'HIPOTESIS '!$D100,0)</f>
        <v>0</v>
      </c>
      <c r="J235" s="749">
        <f>IF(AND(J$151&gt;='HIPOTESIS '!$E100,J$151&lt;='HIPOTESIS '!$F100),'HIPOTESIS '!$D100,0)</f>
        <v>0</v>
      </c>
      <c r="K235" s="749">
        <f>IF(AND(K$151&gt;='HIPOTESIS '!$E100,K$151&lt;='HIPOTESIS '!$F100),'HIPOTESIS '!$D100,0)</f>
        <v>0</v>
      </c>
      <c r="L235" s="749">
        <f>IF(AND(L$151&gt;='HIPOTESIS '!$E100,L$151&lt;='HIPOTESIS '!$F100),'HIPOTESIS '!$D100,0)</f>
        <v>0</v>
      </c>
      <c r="M235" s="749">
        <f>IF(AND(M$151&gt;='HIPOTESIS '!$E100,M$151&lt;='HIPOTESIS '!$F100),'HIPOTESIS '!$D100,0)</f>
        <v>0</v>
      </c>
      <c r="N235" s="749">
        <f>IF(AND(N$151&gt;='HIPOTESIS '!$E100,N$151&lt;='HIPOTESIS '!$F100),'HIPOTESIS '!$D100,0)</f>
        <v>0</v>
      </c>
      <c r="O235" s="749">
        <f>IF(AND(O$151&gt;='HIPOTESIS '!$E100,O$151&lt;='HIPOTESIS '!$F100),'HIPOTESIS '!$D100,0)</f>
        <v>0</v>
      </c>
      <c r="P235" s="748">
        <f>IF(AND(P$151&gt;='HIPOTESIS '!$E100,P$151&lt;='HIPOTESIS '!$F100),'HIPOTESIS '!$D100,0)</f>
        <v>0</v>
      </c>
      <c r="Q235" s="749">
        <f>IF(AND(Q$151&gt;='HIPOTESIS '!$E100,Q$151&lt;='HIPOTESIS '!$F100),'HIPOTESIS '!$D100,0)</f>
        <v>0</v>
      </c>
      <c r="R235" s="749">
        <f>IF(AND(R$151&gt;='HIPOTESIS '!$E100,R$151&lt;='HIPOTESIS '!$F100),'HIPOTESIS '!$D100,0)</f>
        <v>0</v>
      </c>
      <c r="S235" s="749">
        <f>IF(AND(S$151&gt;='HIPOTESIS '!$E100,S$151&lt;='HIPOTESIS '!$F100),'HIPOTESIS '!$D100,0)</f>
        <v>0</v>
      </c>
      <c r="T235" s="749">
        <f>IF(AND(T$151&gt;='HIPOTESIS '!$E100,T$151&lt;='HIPOTESIS '!$F100),'HIPOTESIS '!$D100,0)</f>
        <v>0</v>
      </c>
      <c r="U235" s="749">
        <f>IF(AND(U$151&gt;='HIPOTESIS '!$E100,U$151&lt;='HIPOTESIS '!$F100),'HIPOTESIS '!$D100,0)</f>
        <v>0</v>
      </c>
      <c r="V235" s="749">
        <f>IF(AND(V$151&gt;='HIPOTESIS '!$E100,V$151&lt;='HIPOTESIS '!$F100),'HIPOTESIS '!$D100,0)</f>
        <v>0</v>
      </c>
      <c r="W235" s="749">
        <f>IF(AND(W$151&gt;='HIPOTESIS '!$E100,W$151&lt;='HIPOTESIS '!$F100),'HIPOTESIS '!$D100,0)</f>
        <v>0</v>
      </c>
      <c r="X235" s="749">
        <f>IF(AND(X$151&gt;='HIPOTESIS '!$E100,X$151&lt;='HIPOTESIS '!$F100),'HIPOTESIS '!$D100,0)</f>
        <v>0</v>
      </c>
      <c r="Y235" s="749">
        <f>IF(AND(Y$151&gt;='HIPOTESIS '!$E100,Y$151&lt;='HIPOTESIS '!$F100),'HIPOTESIS '!$D100,0)</f>
        <v>0</v>
      </c>
      <c r="Z235" s="749">
        <f>IF(AND(Z$151&gt;='HIPOTESIS '!$E100,Z$151&lt;='HIPOTESIS '!$F100),'HIPOTESIS '!$D100,0)</f>
        <v>0</v>
      </c>
      <c r="AA235" s="749">
        <f>IF(AND(AA$151&gt;='HIPOTESIS '!$E100,AA$151&lt;='HIPOTESIS '!$F100),'HIPOTESIS '!$D100,0)</f>
        <v>0</v>
      </c>
      <c r="AB235" s="748">
        <f>IF(AND(AB$151&gt;='HIPOTESIS '!$E100,AB$151&lt;='HIPOTESIS '!$F100),'HIPOTESIS '!$D100,0)</f>
        <v>0</v>
      </c>
      <c r="AC235" s="749">
        <f>IF(AND(AC$151&gt;='HIPOTESIS '!$E100,AC$151&lt;='HIPOTESIS '!$F100),'HIPOTESIS '!$D100,0)</f>
        <v>0</v>
      </c>
      <c r="AD235" s="749">
        <f>IF(AND(AD$151&gt;='HIPOTESIS '!$E100,AD$151&lt;='HIPOTESIS '!$F100),'HIPOTESIS '!$D100,0)</f>
        <v>0</v>
      </c>
      <c r="AE235" s="749">
        <f>IF(AND(AE$151&gt;='HIPOTESIS '!$E100,AE$151&lt;='HIPOTESIS '!$F100),'HIPOTESIS '!$D100,0)</f>
        <v>0</v>
      </c>
      <c r="AF235" s="749">
        <f>IF(AND(AF$151&gt;='HIPOTESIS '!$E100,AF$151&lt;='HIPOTESIS '!$F100),'HIPOTESIS '!$D100,0)</f>
        <v>0</v>
      </c>
      <c r="AG235" s="749">
        <f>IF(AND(AG$151&gt;='HIPOTESIS '!$E100,AG$151&lt;='HIPOTESIS '!$F100),'HIPOTESIS '!$D100,0)</f>
        <v>0</v>
      </c>
      <c r="AH235" s="749">
        <f>IF(AND(AH$151&gt;='HIPOTESIS '!$E100,AH$151&lt;='HIPOTESIS '!$F100),'HIPOTESIS '!$D100,0)</f>
        <v>0</v>
      </c>
      <c r="AI235" s="749">
        <f>IF(AND(AI$151&gt;='HIPOTESIS '!$E100,AI$151&lt;='HIPOTESIS '!$F100),'HIPOTESIS '!$D100,0)</f>
        <v>0</v>
      </c>
      <c r="AJ235" s="749">
        <f>IF(AND(AJ$151&gt;='HIPOTESIS '!$E100,AJ$151&lt;='HIPOTESIS '!$F100),'HIPOTESIS '!$D100,0)</f>
        <v>0</v>
      </c>
      <c r="AK235" s="749">
        <f>IF(AND(AK$151&gt;='HIPOTESIS '!$E100,AK$151&lt;='HIPOTESIS '!$F100),'HIPOTESIS '!$D100,0)</f>
        <v>0</v>
      </c>
      <c r="AL235" s="749">
        <f>IF(AND(AL$151&gt;='HIPOTESIS '!$E100,AL$151&lt;='HIPOTESIS '!$F100),'HIPOTESIS '!$D100,0)</f>
        <v>0</v>
      </c>
      <c r="AM235" s="749">
        <f>IF(AND(AM$151&gt;='HIPOTESIS '!$E100,AM$151&lt;='HIPOTESIS '!$F100),'HIPOTESIS '!$D100,0)</f>
        <v>0</v>
      </c>
      <c r="AN235" s="748">
        <f>IF(AND(AN$151&gt;='HIPOTESIS '!$E100,AN$151&lt;='HIPOTESIS '!$F100),'HIPOTESIS '!$D100,0)</f>
        <v>0</v>
      </c>
      <c r="AO235" s="749">
        <f>IF(AND(AO$151&gt;='HIPOTESIS '!$E100,AO$151&lt;='HIPOTESIS '!$F100),'HIPOTESIS '!$D100,0)</f>
        <v>0</v>
      </c>
      <c r="AP235" s="749">
        <f>IF(AND(AP$151&gt;='HIPOTESIS '!$E100,AP$151&lt;='HIPOTESIS '!$F100),'HIPOTESIS '!$D100,0)</f>
        <v>0</v>
      </c>
      <c r="AQ235" s="749">
        <f>IF(AND(AQ$151&gt;='HIPOTESIS '!$E100,AQ$151&lt;='HIPOTESIS '!$F100),'HIPOTESIS '!$D100,0)</f>
        <v>0</v>
      </c>
      <c r="AR235" s="749">
        <f>IF(AND(AR$151&gt;='HIPOTESIS '!$E100,AR$151&lt;='HIPOTESIS '!$F100),'HIPOTESIS '!$D100,0)</f>
        <v>0</v>
      </c>
      <c r="AS235" s="749">
        <f>IF(AND(AS$151&gt;='HIPOTESIS '!$E100,AS$151&lt;='HIPOTESIS '!$F100),'HIPOTESIS '!$D100,0)</f>
        <v>0</v>
      </c>
      <c r="AT235" s="749">
        <f>IF(AND(AT$151&gt;='HIPOTESIS '!$E100,AT$151&lt;='HIPOTESIS '!$F100),'HIPOTESIS '!$D100,0)</f>
        <v>0</v>
      </c>
      <c r="AU235" s="749">
        <f>IF(AND(AU$151&gt;='HIPOTESIS '!$E100,AU$151&lt;='HIPOTESIS '!$F100),'HIPOTESIS '!$D100,0)</f>
        <v>0</v>
      </c>
      <c r="AV235" s="749">
        <f>IF(AND(AV$151&gt;='HIPOTESIS '!$E100,AV$151&lt;='HIPOTESIS '!$F100),'HIPOTESIS '!$D100,0)</f>
        <v>0</v>
      </c>
      <c r="AW235" s="749">
        <f>IF(AND(AW$151&gt;='HIPOTESIS '!$E100,AW$151&lt;='HIPOTESIS '!$F100),'HIPOTESIS '!$D100,0)</f>
        <v>0</v>
      </c>
      <c r="AX235" s="749">
        <f>IF(AND(AX$151&gt;='HIPOTESIS '!$E100,AX$151&lt;='HIPOTESIS '!$F100),'HIPOTESIS '!$D100,0)</f>
        <v>0</v>
      </c>
      <c r="AY235" s="749">
        <f>IF(AND(AY$151&gt;='HIPOTESIS '!$E100,AY$151&lt;='HIPOTESIS '!$F100),'HIPOTESIS '!$D100,0)</f>
        <v>0</v>
      </c>
      <c r="AZ235" s="748">
        <f>IF(AND(AZ$151&gt;='HIPOTESIS '!$E100,AZ$151&lt;='HIPOTESIS '!$F100),'HIPOTESIS '!$D100,0)</f>
        <v>0</v>
      </c>
      <c r="BA235" s="749">
        <f>IF(AND(BA$151&gt;='HIPOTESIS '!$E100,BA$151&lt;='HIPOTESIS '!$F100),'HIPOTESIS '!$D100,0)</f>
        <v>0</v>
      </c>
      <c r="BB235" s="749">
        <f>IF(AND(BB$151&gt;='HIPOTESIS '!$E100,BB$151&lt;='HIPOTESIS '!$F100),'HIPOTESIS '!$D100,0)</f>
        <v>0</v>
      </c>
      <c r="BC235" s="749">
        <f>IF(AND(BC$151&gt;='HIPOTESIS '!$E100,BC$151&lt;='HIPOTESIS '!$F100),'HIPOTESIS '!$D100,0)</f>
        <v>0</v>
      </c>
      <c r="BD235" s="749">
        <f>IF(AND(BD$151&gt;='HIPOTESIS '!$E100,BD$151&lt;='HIPOTESIS '!$F100),'HIPOTESIS '!$D100,0)</f>
        <v>0</v>
      </c>
      <c r="BE235" s="749">
        <f>IF(AND(BE$151&gt;='HIPOTESIS '!$E100,BE$151&lt;='HIPOTESIS '!$F100),'HIPOTESIS '!$D100,0)</f>
        <v>0</v>
      </c>
      <c r="BF235" s="749">
        <f>IF(AND(BF$151&gt;='HIPOTESIS '!$E100,BF$151&lt;='HIPOTESIS '!$F100),'HIPOTESIS '!$D100,0)</f>
        <v>0</v>
      </c>
      <c r="BG235" s="749">
        <f>IF(AND(BG$151&gt;='HIPOTESIS '!$E100,BG$151&lt;='HIPOTESIS '!$F100),'HIPOTESIS '!$D100,0)</f>
        <v>0</v>
      </c>
      <c r="BH235" s="749">
        <f>IF(AND(BH$151&gt;='HIPOTESIS '!$E100,BH$151&lt;='HIPOTESIS '!$F100),'HIPOTESIS '!$D100,0)</f>
        <v>0</v>
      </c>
      <c r="BI235" s="749">
        <f>IF(AND(BI$151&gt;='HIPOTESIS '!$E100,BI$151&lt;='HIPOTESIS '!$F100),'HIPOTESIS '!$D100,0)</f>
        <v>0</v>
      </c>
      <c r="BJ235" s="749">
        <f>IF(AND(BJ$151&gt;='HIPOTESIS '!$E100,BJ$151&lt;='HIPOTESIS '!$F100),'HIPOTESIS '!$D100,0)</f>
        <v>0</v>
      </c>
      <c r="BK235" s="750">
        <f>IF(AND(BK$151&gt;='HIPOTESIS '!$E100,BK$151&lt;='HIPOTESIS '!$F100),'HIPOTESIS '!$D100,0)</f>
        <v>0</v>
      </c>
      <c r="BL235" s="138"/>
      <c r="BM235" s="138"/>
      <c r="BN235" s="138"/>
      <c r="BO235" s="138"/>
      <c r="BP235" s="138"/>
      <c r="BQ235" s="138"/>
      <c r="BR235" s="138"/>
      <c r="BS235" s="138"/>
      <c r="BT235" s="138"/>
      <c r="BU235" s="138"/>
      <c r="BV235" s="138"/>
      <c r="BW235" s="138"/>
      <c r="BX235" s="138"/>
      <c r="BY235" s="138"/>
      <c r="BZ235" s="138"/>
      <c r="CA235" s="138"/>
      <c r="CB235" s="138"/>
      <c r="CC235" s="138"/>
      <c r="CD235" s="138"/>
      <c r="CE235" s="138"/>
      <c r="CF235" s="138"/>
      <c r="CG235" s="138"/>
      <c r="CH235" s="138"/>
      <c r="CI235" s="138"/>
      <c r="CJ235" s="138"/>
      <c r="CK235" s="138"/>
      <c r="CL235" s="138"/>
      <c r="CM235" s="138"/>
      <c r="CN235" s="138"/>
      <c r="CO235" s="138"/>
      <c r="CP235" s="138"/>
      <c r="CQ235" s="138"/>
      <c r="CR235" s="138"/>
      <c r="CS235" s="138"/>
    </row>
    <row r="236" spans="1:97" ht="17.100000000000001" customHeight="1" x14ac:dyDescent="0.25">
      <c r="A236" s="138"/>
      <c r="B236" s="658" t="s">
        <v>414</v>
      </c>
      <c r="C236" s="748">
        <v>0</v>
      </c>
      <c r="D236" s="749">
        <f>IF(AND(D$151&gt;='HIPOTESIS '!$E101,D$151&lt;='HIPOTESIS '!$F101),'HIPOTESIS '!$D101,0)</f>
        <v>0</v>
      </c>
      <c r="E236" s="749">
        <f>IF(AND(E$151&gt;='HIPOTESIS '!$E101,E$151&lt;='HIPOTESIS '!$F101),'HIPOTESIS '!$D101,0)</f>
        <v>0</v>
      </c>
      <c r="F236" s="749">
        <f>IF(AND(F$151&gt;='HIPOTESIS '!$E101,F$151&lt;='HIPOTESIS '!$F101),'HIPOTESIS '!$D101,0)</f>
        <v>0</v>
      </c>
      <c r="G236" s="749">
        <f>IF(AND(G$151&gt;='HIPOTESIS '!$E101,G$151&lt;='HIPOTESIS '!$F101),'HIPOTESIS '!$D101,0)</f>
        <v>0</v>
      </c>
      <c r="H236" s="749">
        <f>IF(AND(H$151&gt;='HIPOTESIS '!$E101,H$151&lt;='HIPOTESIS '!$F101),'HIPOTESIS '!$D101,0)</f>
        <v>0</v>
      </c>
      <c r="I236" s="749">
        <f>IF(AND(I$151&gt;='HIPOTESIS '!$E101,I$151&lt;='HIPOTESIS '!$F101),'HIPOTESIS '!$D101,0)</f>
        <v>0</v>
      </c>
      <c r="J236" s="749">
        <f>IF(AND(J$151&gt;='HIPOTESIS '!$E101,J$151&lt;='HIPOTESIS '!$F101),'HIPOTESIS '!$D101,0)</f>
        <v>0</v>
      </c>
      <c r="K236" s="749">
        <f>IF(AND(K$151&gt;='HIPOTESIS '!$E101,K$151&lt;='HIPOTESIS '!$F101),'HIPOTESIS '!$D101,0)</f>
        <v>0</v>
      </c>
      <c r="L236" s="749">
        <f>IF(AND(L$151&gt;='HIPOTESIS '!$E101,L$151&lt;='HIPOTESIS '!$F101),'HIPOTESIS '!$D101,0)</f>
        <v>0</v>
      </c>
      <c r="M236" s="749">
        <f>IF(AND(M$151&gt;='HIPOTESIS '!$E101,M$151&lt;='HIPOTESIS '!$F101),'HIPOTESIS '!$D101,0)</f>
        <v>0</v>
      </c>
      <c r="N236" s="749">
        <f>IF(AND(N$151&gt;='HIPOTESIS '!$E101,N$151&lt;='HIPOTESIS '!$F101),'HIPOTESIS '!$D101,0)</f>
        <v>0</v>
      </c>
      <c r="O236" s="749">
        <f>IF(AND(O$151&gt;='HIPOTESIS '!$E101,O$151&lt;='HIPOTESIS '!$F101),'HIPOTESIS '!$D101,0)</f>
        <v>0</v>
      </c>
      <c r="P236" s="748">
        <f>IF(AND(P$151&gt;='HIPOTESIS '!$E101,P$151&lt;='HIPOTESIS '!$F101),'HIPOTESIS '!$D101,0)</f>
        <v>0</v>
      </c>
      <c r="Q236" s="749">
        <f>IF(AND(Q$151&gt;='HIPOTESIS '!$E101,Q$151&lt;='HIPOTESIS '!$F101),'HIPOTESIS '!$D101,0)</f>
        <v>0</v>
      </c>
      <c r="R236" s="749">
        <f>IF(AND(R$151&gt;='HIPOTESIS '!$E101,R$151&lt;='HIPOTESIS '!$F101),'HIPOTESIS '!$D101,0)</f>
        <v>0</v>
      </c>
      <c r="S236" s="749">
        <f>IF(AND(S$151&gt;='HIPOTESIS '!$E101,S$151&lt;='HIPOTESIS '!$F101),'HIPOTESIS '!$D101,0)</f>
        <v>0</v>
      </c>
      <c r="T236" s="749">
        <f>IF(AND(T$151&gt;='HIPOTESIS '!$E101,T$151&lt;='HIPOTESIS '!$F101),'HIPOTESIS '!$D101,0)</f>
        <v>0</v>
      </c>
      <c r="U236" s="749">
        <f>IF(AND(U$151&gt;='HIPOTESIS '!$E101,U$151&lt;='HIPOTESIS '!$F101),'HIPOTESIS '!$D101,0)</f>
        <v>0</v>
      </c>
      <c r="V236" s="749">
        <f>IF(AND(V$151&gt;='HIPOTESIS '!$E101,V$151&lt;='HIPOTESIS '!$F101),'HIPOTESIS '!$D101,0)</f>
        <v>0</v>
      </c>
      <c r="W236" s="749">
        <f>IF(AND(W$151&gt;='HIPOTESIS '!$E101,W$151&lt;='HIPOTESIS '!$F101),'HIPOTESIS '!$D101,0)</f>
        <v>0</v>
      </c>
      <c r="X236" s="749">
        <f>IF(AND(X$151&gt;='HIPOTESIS '!$E101,X$151&lt;='HIPOTESIS '!$F101),'HIPOTESIS '!$D101,0)</f>
        <v>0</v>
      </c>
      <c r="Y236" s="749">
        <f>IF(AND(Y$151&gt;='HIPOTESIS '!$E101,Y$151&lt;='HIPOTESIS '!$F101),'HIPOTESIS '!$D101,0)</f>
        <v>0</v>
      </c>
      <c r="Z236" s="749">
        <f>IF(AND(Z$151&gt;='HIPOTESIS '!$E101,Z$151&lt;='HIPOTESIS '!$F101),'HIPOTESIS '!$D101,0)</f>
        <v>0</v>
      </c>
      <c r="AA236" s="749">
        <f>IF(AND(AA$151&gt;='HIPOTESIS '!$E101,AA$151&lt;='HIPOTESIS '!$F101),'HIPOTESIS '!$D101,0)</f>
        <v>0</v>
      </c>
      <c r="AB236" s="748">
        <f>IF(AND(AB$151&gt;='HIPOTESIS '!$E101,AB$151&lt;='HIPOTESIS '!$F101),'HIPOTESIS '!$D101,0)</f>
        <v>0</v>
      </c>
      <c r="AC236" s="749">
        <f>IF(AND(AC$151&gt;='HIPOTESIS '!$E101,AC$151&lt;='HIPOTESIS '!$F101),'HIPOTESIS '!$D101,0)</f>
        <v>0</v>
      </c>
      <c r="AD236" s="749">
        <f>IF(AND(AD$151&gt;='HIPOTESIS '!$E101,AD$151&lt;='HIPOTESIS '!$F101),'HIPOTESIS '!$D101,0)</f>
        <v>0</v>
      </c>
      <c r="AE236" s="749">
        <f>IF(AND(AE$151&gt;='HIPOTESIS '!$E101,AE$151&lt;='HIPOTESIS '!$F101),'HIPOTESIS '!$D101,0)</f>
        <v>0</v>
      </c>
      <c r="AF236" s="749">
        <f>IF(AND(AF$151&gt;='HIPOTESIS '!$E101,AF$151&lt;='HIPOTESIS '!$F101),'HIPOTESIS '!$D101,0)</f>
        <v>0</v>
      </c>
      <c r="AG236" s="749">
        <f>IF(AND(AG$151&gt;='HIPOTESIS '!$E101,AG$151&lt;='HIPOTESIS '!$F101),'HIPOTESIS '!$D101,0)</f>
        <v>0</v>
      </c>
      <c r="AH236" s="749">
        <f>IF(AND(AH$151&gt;='HIPOTESIS '!$E101,AH$151&lt;='HIPOTESIS '!$F101),'HIPOTESIS '!$D101,0)</f>
        <v>0</v>
      </c>
      <c r="AI236" s="749">
        <f>IF(AND(AI$151&gt;='HIPOTESIS '!$E101,AI$151&lt;='HIPOTESIS '!$F101),'HIPOTESIS '!$D101,0)</f>
        <v>0</v>
      </c>
      <c r="AJ236" s="749">
        <f>IF(AND(AJ$151&gt;='HIPOTESIS '!$E101,AJ$151&lt;='HIPOTESIS '!$F101),'HIPOTESIS '!$D101,0)</f>
        <v>0</v>
      </c>
      <c r="AK236" s="749">
        <f>IF(AND(AK$151&gt;='HIPOTESIS '!$E101,AK$151&lt;='HIPOTESIS '!$F101),'HIPOTESIS '!$D101,0)</f>
        <v>0</v>
      </c>
      <c r="AL236" s="749">
        <f>IF(AND(AL$151&gt;='HIPOTESIS '!$E101,AL$151&lt;='HIPOTESIS '!$F101),'HIPOTESIS '!$D101,0)</f>
        <v>0</v>
      </c>
      <c r="AM236" s="749">
        <f>IF(AND(AM$151&gt;='HIPOTESIS '!$E101,AM$151&lt;='HIPOTESIS '!$F101),'HIPOTESIS '!$D101,0)</f>
        <v>0</v>
      </c>
      <c r="AN236" s="748">
        <f>IF(AND(AN$151&gt;='HIPOTESIS '!$E101,AN$151&lt;='HIPOTESIS '!$F101),'HIPOTESIS '!$D101,0)</f>
        <v>0</v>
      </c>
      <c r="AO236" s="749">
        <f>IF(AND(AO$151&gt;='HIPOTESIS '!$E101,AO$151&lt;='HIPOTESIS '!$F101),'HIPOTESIS '!$D101,0)</f>
        <v>0</v>
      </c>
      <c r="AP236" s="749">
        <f>IF(AND(AP$151&gt;='HIPOTESIS '!$E101,AP$151&lt;='HIPOTESIS '!$F101),'HIPOTESIS '!$D101,0)</f>
        <v>0</v>
      </c>
      <c r="AQ236" s="749">
        <f>IF(AND(AQ$151&gt;='HIPOTESIS '!$E101,AQ$151&lt;='HIPOTESIS '!$F101),'HIPOTESIS '!$D101,0)</f>
        <v>0</v>
      </c>
      <c r="AR236" s="749">
        <f>IF(AND(AR$151&gt;='HIPOTESIS '!$E101,AR$151&lt;='HIPOTESIS '!$F101),'HIPOTESIS '!$D101,0)</f>
        <v>0</v>
      </c>
      <c r="AS236" s="749">
        <f>IF(AND(AS$151&gt;='HIPOTESIS '!$E101,AS$151&lt;='HIPOTESIS '!$F101),'HIPOTESIS '!$D101,0)</f>
        <v>0</v>
      </c>
      <c r="AT236" s="749">
        <f>IF(AND(AT$151&gt;='HIPOTESIS '!$E101,AT$151&lt;='HIPOTESIS '!$F101),'HIPOTESIS '!$D101,0)</f>
        <v>0</v>
      </c>
      <c r="AU236" s="749">
        <f>IF(AND(AU$151&gt;='HIPOTESIS '!$E101,AU$151&lt;='HIPOTESIS '!$F101),'HIPOTESIS '!$D101,0)</f>
        <v>0</v>
      </c>
      <c r="AV236" s="749">
        <f>IF(AND(AV$151&gt;='HIPOTESIS '!$E101,AV$151&lt;='HIPOTESIS '!$F101),'HIPOTESIS '!$D101,0)</f>
        <v>0</v>
      </c>
      <c r="AW236" s="749">
        <f>IF(AND(AW$151&gt;='HIPOTESIS '!$E101,AW$151&lt;='HIPOTESIS '!$F101),'HIPOTESIS '!$D101,0)</f>
        <v>0</v>
      </c>
      <c r="AX236" s="749">
        <f>IF(AND(AX$151&gt;='HIPOTESIS '!$E101,AX$151&lt;='HIPOTESIS '!$F101),'HIPOTESIS '!$D101,0)</f>
        <v>0</v>
      </c>
      <c r="AY236" s="749">
        <f>IF(AND(AY$151&gt;='HIPOTESIS '!$E101,AY$151&lt;='HIPOTESIS '!$F101),'HIPOTESIS '!$D101,0)</f>
        <v>0</v>
      </c>
      <c r="AZ236" s="748">
        <f>IF(AND(AZ$151&gt;='HIPOTESIS '!$E101,AZ$151&lt;='HIPOTESIS '!$F101),'HIPOTESIS '!$D101,0)</f>
        <v>0</v>
      </c>
      <c r="BA236" s="749">
        <f>IF(AND(BA$151&gt;='HIPOTESIS '!$E101,BA$151&lt;='HIPOTESIS '!$F101),'HIPOTESIS '!$D101,0)</f>
        <v>0</v>
      </c>
      <c r="BB236" s="749">
        <f>IF(AND(BB$151&gt;='HIPOTESIS '!$E101,BB$151&lt;='HIPOTESIS '!$F101),'HIPOTESIS '!$D101,0)</f>
        <v>0</v>
      </c>
      <c r="BC236" s="749">
        <f>IF(AND(BC$151&gt;='HIPOTESIS '!$E101,BC$151&lt;='HIPOTESIS '!$F101),'HIPOTESIS '!$D101,0)</f>
        <v>0</v>
      </c>
      <c r="BD236" s="749">
        <f>IF(AND(BD$151&gt;='HIPOTESIS '!$E101,BD$151&lt;='HIPOTESIS '!$F101),'HIPOTESIS '!$D101,0)</f>
        <v>0</v>
      </c>
      <c r="BE236" s="749">
        <f>IF(AND(BE$151&gt;='HIPOTESIS '!$E101,BE$151&lt;='HIPOTESIS '!$F101),'HIPOTESIS '!$D101,0)</f>
        <v>0</v>
      </c>
      <c r="BF236" s="749">
        <f>IF(AND(BF$151&gt;='HIPOTESIS '!$E101,BF$151&lt;='HIPOTESIS '!$F101),'HIPOTESIS '!$D101,0)</f>
        <v>0</v>
      </c>
      <c r="BG236" s="749">
        <f>IF(AND(BG$151&gt;='HIPOTESIS '!$E101,BG$151&lt;='HIPOTESIS '!$F101),'HIPOTESIS '!$D101,0)</f>
        <v>0</v>
      </c>
      <c r="BH236" s="749">
        <f>IF(AND(BH$151&gt;='HIPOTESIS '!$E101,BH$151&lt;='HIPOTESIS '!$F101),'HIPOTESIS '!$D101,0)</f>
        <v>0</v>
      </c>
      <c r="BI236" s="749">
        <f>IF(AND(BI$151&gt;='HIPOTESIS '!$E101,BI$151&lt;='HIPOTESIS '!$F101),'HIPOTESIS '!$D101,0)</f>
        <v>0</v>
      </c>
      <c r="BJ236" s="749">
        <f>IF(AND(BJ$151&gt;='HIPOTESIS '!$E101,BJ$151&lt;='HIPOTESIS '!$F101),'HIPOTESIS '!$D101,0)</f>
        <v>0</v>
      </c>
      <c r="BK236" s="750">
        <f>IF(AND(BK$151&gt;='HIPOTESIS '!$E101,BK$151&lt;='HIPOTESIS '!$F101),'HIPOTESIS '!$D101,0)</f>
        <v>0</v>
      </c>
      <c r="BL236" s="138"/>
      <c r="BM236" s="138"/>
      <c r="BN236" s="138"/>
      <c r="BO236" s="138"/>
      <c r="BP236" s="138"/>
      <c r="BQ236" s="138"/>
      <c r="BR236" s="138"/>
      <c r="BS236" s="138"/>
      <c r="BT236" s="138"/>
      <c r="BU236" s="138"/>
      <c r="BV236" s="138"/>
      <c r="BW236" s="138"/>
      <c r="BX236" s="138"/>
      <c r="BY236" s="138"/>
      <c r="BZ236" s="138"/>
      <c r="CA236" s="138"/>
      <c r="CB236" s="138"/>
      <c r="CC236" s="138"/>
      <c r="CD236" s="138"/>
      <c r="CE236" s="138"/>
      <c r="CF236" s="138"/>
      <c r="CG236" s="138"/>
      <c r="CH236" s="138"/>
      <c r="CI236" s="138"/>
      <c r="CJ236" s="138"/>
      <c r="CK236" s="138"/>
      <c r="CL236" s="138"/>
      <c r="CM236" s="138"/>
      <c r="CN236" s="138"/>
      <c r="CO236" s="138"/>
      <c r="CP236" s="138"/>
      <c r="CQ236" s="138"/>
      <c r="CR236" s="138"/>
      <c r="CS236" s="138"/>
    </row>
    <row r="237" spans="1:97" ht="17.100000000000001" customHeight="1" x14ac:dyDescent="0.25">
      <c r="A237" s="138"/>
      <c r="B237" s="658" t="s">
        <v>415</v>
      </c>
      <c r="C237" s="748">
        <v>0</v>
      </c>
      <c r="D237" s="749">
        <f>IF(AND(D$151&gt;='HIPOTESIS '!$E102,D$151&lt;='HIPOTESIS '!$F102),'HIPOTESIS '!$D102,0)</f>
        <v>0</v>
      </c>
      <c r="E237" s="749">
        <f>IF(AND(E$151&gt;='HIPOTESIS '!$E102,E$151&lt;='HIPOTESIS '!$F102),'HIPOTESIS '!$D102,0)</f>
        <v>0</v>
      </c>
      <c r="F237" s="749">
        <f>IF(AND(F$151&gt;='HIPOTESIS '!$E102,F$151&lt;='HIPOTESIS '!$F102),'HIPOTESIS '!$D102,0)</f>
        <v>0</v>
      </c>
      <c r="G237" s="749">
        <f>IF(AND(G$151&gt;='HIPOTESIS '!$E102,G$151&lt;='HIPOTESIS '!$F102),'HIPOTESIS '!$D102,0)</f>
        <v>0</v>
      </c>
      <c r="H237" s="749">
        <f>IF(AND(H$151&gt;='HIPOTESIS '!$E102,H$151&lt;='HIPOTESIS '!$F102),'HIPOTESIS '!$D102,0)</f>
        <v>0</v>
      </c>
      <c r="I237" s="749">
        <f>IF(AND(I$151&gt;='HIPOTESIS '!$E102,I$151&lt;='HIPOTESIS '!$F102),'HIPOTESIS '!$D102,0)</f>
        <v>0</v>
      </c>
      <c r="J237" s="749">
        <f>IF(AND(J$151&gt;='HIPOTESIS '!$E102,J$151&lt;='HIPOTESIS '!$F102),'HIPOTESIS '!$D102,0)</f>
        <v>0</v>
      </c>
      <c r="K237" s="749">
        <f>IF(AND(K$151&gt;='HIPOTESIS '!$E102,K$151&lt;='HIPOTESIS '!$F102),'HIPOTESIS '!$D102,0)</f>
        <v>0</v>
      </c>
      <c r="L237" s="749">
        <f>IF(AND(L$151&gt;='HIPOTESIS '!$E102,L$151&lt;='HIPOTESIS '!$F102),'HIPOTESIS '!$D102,0)</f>
        <v>0</v>
      </c>
      <c r="M237" s="749">
        <f>IF(AND(M$151&gt;='HIPOTESIS '!$E102,M$151&lt;='HIPOTESIS '!$F102),'HIPOTESIS '!$D102,0)</f>
        <v>0</v>
      </c>
      <c r="N237" s="749">
        <f>IF(AND(N$151&gt;='HIPOTESIS '!$E102,N$151&lt;='HIPOTESIS '!$F102),'HIPOTESIS '!$D102,0)</f>
        <v>0</v>
      </c>
      <c r="O237" s="749">
        <f>IF(AND(O$151&gt;='HIPOTESIS '!$E102,O$151&lt;='HIPOTESIS '!$F102),'HIPOTESIS '!$D102,0)</f>
        <v>0</v>
      </c>
      <c r="P237" s="748">
        <f>IF(AND(P$151&gt;='HIPOTESIS '!$E102,P$151&lt;='HIPOTESIS '!$F102),'HIPOTESIS '!$D102,0)</f>
        <v>0</v>
      </c>
      <c r="Q237" s="749">
        <f>IF(AND(Q$151&gt;='HIPOTESIS '!$E102,Q$151&lt;='HIPOTESIS '!$F102),'HIPOTESIS '!$D102,0)</f>
        <v>0</v>
      </c>
      <c r="R237" s="749">
        <f>IF(AND(R$151&gt;='HIPOTESIS '!$E102,R$151&lt;='HIPOTESIS '!$F102),'HIPOTESIS '!$D102,0)</f>
        <v>0</v>
      </c>
      <c r="S237" s="749">
        <f>IF(AND(S$151&gt;='HIPOTESIS '!$E102,S$151&lt;='HIPOTESIS '!$F102),'HIPOTESIS '!$D102,0)</f>
        <v>0</v>
      </c>
      <c r="T237" s="749">
        <f>IF(AND(T$151&gt;='HIPOTESIS '!$E102,T$151&lt;='HIPOTESIS '!$F102),'HIPOTESIS '!$D102,0)</f>
        <v>0</v>
      </c>
      <c r="U237" s="749">
        <f>IF(AND(U$151&gt;='HIPOTESIS '!$E102,U$151&lt;='HIPOTESIS '!$F102),'HIPOTESIS '!$D102,0)</f>
        <v>0</v>
      </c>
      <c r="V237" s="749">
        <f>IF(AND(V$151&gt;='HIPOTESIS '!$E102,V$151&lt;='HIPOTESIS '!$F102),'HIPOTESIS '!$D102,0)</f>
        <v>0</v>
      </c>
      <c r="W237" s="749">
        <f>IF(AND(W$151&gt;='HIPOTESIS '!$E102,W$151&lt;='HIPOTESIS '!$F102),'HIPOTESIS '!$D102,0)</f>
        <v>0</v>
      </c>
      <c r="X237" s="749">
        <f>IF(AND(X$151&gt;='HIPOTESIS '!$E102,X$151&lt;='HIPOTESIS '!$F102),'HIPOTESIS '!$D102,0)</f>
        <v>0</v>
      </c>
      <c r="Y237" s="749">
        <f>IF(AND(Y$151&gt;='HIPOTESIS '!$E102,Y$151&lt;='HIPOTESIS '!$F102),'HIPOTESIS '!$D102,0)</f>
        <v>0</v>
      </c>
      <c r="Z237" s="749">
        <f>IF(AND(Z$151&gt;='HIPOTESIS '!$E102,Z$151&lt;='HIPOTESIS '!$F102),'HIPOTESIS '!$D102,0)</f>
        <v>0</v>
      </c>
      <c r="AA237" s="749">
        <f>IF(AND(AA$151&gt;='HIPOTESIS '!$E102,AA$151&lt;='HIPOTESIS '!$F102),'HIPOTESIS '!$D102,0)</f>
        <v>0</v>
      </c>
      <c r="AB237" s="748">
        <f>IF(AND(AB$151&gt;='HIPOTESIS '!$E102,AB$151&lt;='HIPOTESIS '!$F102),'HIPOTESIS '!$D102,0)</f>
        <v>0</v>
      </c>
      <c r="AC237" s="749">
        <f>IF(AND(AC$151&gt;='HIPOTESIS '!$E102,AC$151&lt;='HIPOTESIS '!$F102),'HIPOTESIS '!$D102,0)</f>
        <v>0</v>
      </c>
      <c r="AD237" s="749">
        <f>IF(AND(AD$151&gt;='HIPOTESIS '!$E102,AD$151&lt;='HIPOTESIS '!$F102),'HIPOTESIS '!$D102,0)</f>
        <v>0</v>
      </c>
      <c r="AE237" s="749">
        <f>IF(AND(AE$151&gt;='HIPOTESIS '!$E102,AE$151&lt;='HIPOTESIS '!$F102),'HIPOTESIS '!$D102,0)</f>
        <v>0</v>
      </c>
      <c r="AF237" s="749">
        <f>IF(AND(AF$151&gt;='HIPOTESIS '!$E102,AF$151&lt;='HIPOTESIS '!$F102),'HIPOTESIS '!$D102,0)</f>
        <v>0</v>
      </c>
      <c r="AG237" s="749">
        <f>IF(AND(AG$151&gt;='HIPOTESIS '!$E102,AG$151&lt;='HIPOTESIS '!$F102),'HIPOTESIS '!$D102,0)</f>
        <v>0</v>
      </c>
      <c r="AH237" s="749">
        <f>IF(AND(AH$151&gt;='HIPOTESIS '!$E102,AH$151&lt;='HIPOTESIS '!$F102),'HIPOTESIS '!$D102,0)</f>
        <v>0</v>
      </c>
      <c r="AI237" s="749">
        <f>IF(AND(AI$151&gt;='HIPOTESIS '!$E102,AI$151&lt;='HIPOTESIS '!$F102),'HIPOTESIS '!$D102,0)</f>
        <v>0</v>
      </c>
      <c r="AJ237" s="749">
        <f>IF(AND(AJ$151&gt;='HIPOTESIS '!$E102,AJ$151&lt;='HIPOTESIS '!$F102),'HIPOTESIS '!$D102,0)</f>
        <v>0</v>
      </c>
      <c r="AK237" s="749">
        <f>IF(AND(AK$151&gt;='HIPOTESIS '!$E102,AK$151&lt;='HIPOTESIS '!$F102),'HIPOTESIS '!$D102,0)</f>
        <v>0</v>
      </c>
      <c r="AL237" s="749">
        <f>IF(AND(AL$151&gt;='HIPOTESIS '!$E102,AL$151&lt;='HIPOTESIS '!$F102),'HIPOTESIS '!$D102,0)</f>
        <v>0</v>
      </c>
      <c r="AM237" s="749">
        <f>IF(AND(AM$151&gt;='HIPOTESIS '!$E102,AM$151&lt;='HIPOTESIS '!$F102),'HIPOTESIS '!$D102,0)</f>
        <v>0</v>
      </c>
      <c r="AN237" s="748">
        <f>IF(AND(AN$151&gt;='HIPOTESIS '!$E102,AN$151&lt;='HIPOTESIS '!$F102),'HIPOTESIS '!$D102,0)</f>
        <v>0</v>
      </c>
      <c r="AO237" s="749">
        <f>IF(AND(AO$151&gt;='HIPOTESIS '!$E102,AO$151&lt;='HIPOTESIS '!$F102),'HIPOTESIS '!$D102,0)</f>
        <v>0</v>
      </c>
      <c r="AP237" s="749">
        <f>IF(AND(AP$151&gt;='HIPOTESIS '!$E102,AP$151&lt;='HIPOTESIS '!$F102),'HIPOTESIS '!$D102,0)</f>
        <v>0</v>
      </c>
      <c r="AQ237" s="749">
        <f>IF(AND(AQ$151&gt;='HIPOTESIS '!$E102,AQ$151&lt;='HIPOTESIS '!$F102),'HIPOTESIS '!$D102,0)</f>
        <v>0</v>
      </c>
      <c r="AR237" s="749">
        <f>IF(AND(AR$151&gt;='HIPOTESIS '!$E102,AR$151&lt;='HIPOTESIS '!$F102),'HIPOTESIS '!$D102,0)</f>
        <v>0</v>
      </c>
      <c r="AS237" s="749">
        <f>IF(AND(AS$151&gt;='HIPOTESIS '!$E102,AS$151&lt;='HIPOTESIS '!$F102),'HIPOTESIS '!$D102,0)</f>
        <v>0</v>
      </c>
      <c r="AT237" s="749">
        <f>IF(AND(AT$151&gt;='HIPOTESIS '!$E102,AT$151&lt;='HIPOTESIS '!$F102),'HIPOTESIS '!$D102,0)</f>
        <v>0</v>
      </c>
      <c r="AU237" s="749">
        <f>IF(AND(AU$151&gt;='HIPOTESIS '!$E102,AU$151&lt;='HIPOTESIS '!$F102),'HIPOTESIS '!$D102,0)</f>
        <v>0</v>
      </c>
      <c r="AV237" s="749">
        <f>IF(AND(AV$151&gt;='HIPOTESIS '!$E102,AV$151&lt;='HIPOTESIS '!$F102),'HIPOTESIS '!$D102,0)</f>
        <v>0</v>
      </c>
      <c r="AW237" s="749">
        <f>IF(AND(AW$151&gt;='HIPOTESIS '!$E102,AW$151&lt;='HIPOTESIS '!$F102),'HIPOTESIS '!$D102,0)</f>
        <v>0</v>
      </c>
      <c r="AX237" s="749">
        <f>IF(AND(AX$151&gt;='HIPOTESIS '!$E102,AX$151&lt;='HIPOTESIS '!$F102),'HIPOTESIS '!$D102,0)</f>
        <v>0</v>
      </c>
      <c r="AY237" s="749">
        <f>IF(AND(AY$151&gt;='HIPOTESIS '!$E102,AY$151&lt;='HIPOTESIS '!$F102),'HIPOTESIS '!$D102,0)</f>
        <v>0</v>
      </c>
      <c r="AZ237" s="748">
        <f>IF(AND(AZ$151&gt;='HIPOTESIS '!$E102,AZ$151&lt;='HIPOTESIS '!$F102),'HIPOTESIS '!$D102,0)</f>
        <v>0</v>
      </c>
      <c r="BA237" s="749">
        <f>IF(AND(BA$151&gt;='HIPOTESIS '!$E102,BA$151&lt;='HIPOTESIS '!$F102),'HIPOTESIS '!$D102,0)</f>
        <v>0</v>
      </c>
      <c r="BB237" s="749">
        <f>IF(AND(BB$151&gt;='HIPOTESIS '!$E102,BB$151&lt;='HIPOTESIS '!$F102),'HIPOTESIS '!$D102,0)</f>
        <v>0</v>
      </c>
      <c r="BC237" s="749">
        <f>IF(AND(BC$151&gt;='HIPOTESIS '!$E102,BC$151&lt;='HIPOTESIS '!$F102),'HIPOTESIS '!$D102,0)</f>
        <v>0</v>
      </c>
      <c r="BD237" s="749">
        <f>IF(AND(BD$151&gt;='HIPOTESIS '!$E102,BD$151&lt;='HIPOTESIS '!$F102),'HIPOTESIS '!$D102,0)</f>
        <v>0</v>
      </c>
      <c r="BE237" s="749">
        <f>IF(AND(BE$151&gt;='HIPOTESIS '!$E102,BE$151&lt;='HIPOTESIS '!$F102),'HIPOTESIS '!$D102,0)</f>
        <v>0</v>
      </c>
      <c r="BF237" s="749">
        <f>IF(AND(BF$151&gt;='HIPOTESIS '!$E102,BF$151&lt;='HIPOTESIS '!$F102),'HIPOTESIS '!$D102,0)</f>
        <v>0</v>
      </c>
      <c r="BG237" s="749">
        <f>IF(AND(BG$151&gt;='HIPOTESIS '!$E102,BG$151&lt;='HIPOTESIS '!$F102),'HIPOTESIS '!$D102,0)</f>
        <v>0</v>
      </c>
      <c r="BH237" s="749">
        <f>IF(AND(BH$151&gt;='HIPOTESIS '!$E102,BH$151&lt;='HIPOTESIS '!$F102),'HIPOTESIS '!$D102,0)</f>
        <v>0</v>
      </c>
      <c r="BI237" s="749">
        <f>IF(AND(BI$151&gt;='HIPOTESIS '!$E102,BI$151&lt;='HIPOTESIS '!$F102),'HIPOTESIS '!$D102,0)</f>
        <v>0</v>
      </c>
      <c r="BJ237" s="749">
        <f>IF(AND(BJ$151&gt;='HIPOTESIS '!$E102,BJ$151&lt;='HIPOTESIS '!$F102),'HIPOTESIS '!$D102,0)</f>
        <v>0</v>
      </c>
      <c r="BK237" s="750">
        <f>IF(AND(BK$151&gt;='HIPOTESIS '!$E102,BK$151&lt;='HIPOTESIS '!$F102),'HIPOTESIS '!$D102,0)</f>
        <v>0</v>
      </c>
      <c r="BL237" s="138"/>
      <c r="BM237" s="138"/>
      <c r="BN237" s="138"/>
      <c r="BO237" s="138"/>
      <c r="BP237" s="138"/>
      <c r="BQ237" s="138"/>
      <c r="BR237" s="138"/>
      <c r="BS237" s="138"/>
      <c r="BT237" s="138"/>
      <c r="BU237" s="138"/>
      <c r="BV237" s="138"/>
      <c r="BW237" s="138"/>
      <c r="BX237" s="138"/>
      <c r="BY237" s="138"/>
      <c r="BZ237" s="138"/>
      <c r="CA237" s="138"/>
      <c r="CB237" s="138"/>
      <c r="CC237" s="138"/>
      <c r="CD237" s="138"/>
      <c r="CE237" s="138"/>
      <c r="CF237" s="138"/>
      <c r="CG237" s="138"/>
      <c r="CH237" s="138"/>
      <c r="CI237" s="138"/>
      <c r="CJ237" s="138"/>
      <c r="CK237" s="138"/>
      <c r="CL237" s="138"/>
      <c r="CM237" s="138"/>
      <c r="CN237" s="138"/>
      <c r="CO237" s="138"/>
      <c r="CP237" s="138"/>
      <c r="CQ237" s="138"/>
      <c r="CR237" s="138"/>
      <c r="CS237" s="138"/>
    </row>
    <row r="238" spans="1:97" ht="17.100000000000001" customHeight="1" x14ac:dyDescent="0.25">
      <c r="A238" s="138"/>
      <c r="B238" s="658" t="s">
        <v>416</v>
      </c>
      <c r="C238" s="748">
        <v>0</v>
      </c>
      <c r="D238" s="749">
        <f>IF(AND(D$151&gt;='HIPOTESIS '!$E103,D$151&lt;='HIPOTESIS '!$F103),'HIPOTESIS '!$D103,0)</f>
        <v>0</v>
      </c>
      <c r="E238" s="749">
        <f>IF(AND(E$151&gt;='HIPOTESIS '!$E103,E$151&lt;='HIPOTESIS '!$F103),'HIPOTESIS '!$D103,0)</f>
        <v>0</v>
      </c>
      <c r="F238" s="749">
        <f>IF(AND(F$151&gt;='HIPOTESIS '!$E103,F$151&lt;='HIPOTESIS '!$F103),'HIPOTESIS '!$D103,0)</f>
        <v>0</v>
      </c>
      <c r="G238" s="749">
        <f>IF(AND(G$151&gt;='HIPOTESIS '!$E103,G$151&lt;='HIPOTESIS '!$F103),'HIPOTESIS '!$D103,0)</f>
        <v>0</v>
      </c>
      <c r="H238" s="749">
        <f>IF(AND(H$151&gt;='HIPOTESIS '!$E103,H$151&lt;='HIPOTESIS '!$F103),'HIPOTESIS '!$D103,0)</f>
        <v>0</v>
      </c>
      <c r="I238" s="749">
        <f>IF(AND(I$151&gt;='HIPOTESIS '!$E103,I$151&lt;='HIPOTESIS '!$F103),'HIPOTESIS '!$D103,0)</f>
        <v>0</v>
      </c>
      <c r="J238" s="749">
        <f>IF(AND(J$151&gt;='HIPOTESIS '!$E103,J$151&lt;='HIPOTESIS '!$F103),'HIPOTESIS '!$D103,0)</f>
        <v>0</v>
      </c>
      <c r="K238" s="749">
        <f>IF(AND(K$151&gt;='HIPOTESIS '!$E103,K$151&lt;='HIPOTESIS '!$F103),'HIPOTESIS '!$D103,0)</f>
        <v>0</v>
      </c>
      <c r="L238" s="749">
        <f>IF(AND(L$151&gt;='HIPOTESIS '!$E103,L$151&lt;='HIPOTESIS '!$F103),'HIPOTESIS '!$D103,0)</f>
        <v>0</v>
      </c>
      <c r="M238" s="749">
        <f>IF(AND(M$151&gt;='HIPOTESIS '!$E103,M$151&lt;='HIPOTESIS '!$F103),'HIPOTESIS '!$D103,0)</f>
        <v>0</v>
      </c>
      <c r="N238" s="749">
        <f>IF(AND(N$151&gt;='HIPOTESIS '!$E103,N$151&lt;='HIPOTESIS '!$F103),'HIPOTESIS '!$D103,0)</f>
        <v>0</v>
      </c>
      <c r="O238" s="749">
        <f>IF(AND(O$151&gt;='HIPOTESIS '!$E103,O$151&lt;='HIPOTESIS '!$F103),'HIPOTESIS '!$D103,0)</f>
        <v>0</v>
      </c>
      <c r="P238" s="748">
        <f>IF(AND(P$151&gt;='HIPOTESIS '!$E103,P$151&lt;='HIPOTESIS '!$F103),'HIPOTESIS '!$D103,0)</f>
        <v>0</v>
      </c>
      <c r="Q238" s="749">
        <f>IF(AND(Q$151&gt;='HIPOTESIS '!$E103,Q$151&lt;='HIPOTESIS '!$F103),'HIPOTESIS '!$D103,0)</f>
        <v>0</v>
      </c>
      <c r="R238" s="749">
        <f>IF(AND(R$151&gt;='HIPOTESIS '!$E103,R$151&lt;='HIPOTESIS '!$F103),'HIPOTESIS '!$D103,0)</f>
        <v>0</v>
      </c>
      <c r="S238" s="749">
        <f>IF(AND(S$151&gt;='HIPOTESIS '!$E103,S$151&lt;='HIPOTESIS '!$F103),'HIPOTESIS '!$D103,0)</f>
        <v>0</v>
      </c>
      <c r="T238" s="749">
        <f>IF(AND(T$151&gt;='HIPOTESIS '!$E103,T$151&lt;='HIPOTESIS '!$F103),'HIPOTESIS '!$D103,0)</f>
        <v>0</v>
      </c>
      <c r="U238" s="749">
        <f>IF(AND(U$151&gt;='HIPOTESIS '!$E103,U$151&lt;='HIPOTESIS '!$F103),'HIPOTESIS '!$D103,0)</f>
        <v>0</v>
      </c>
      <c r="V238" s="749">
        <f>IF(AND(V$151&gt;='HIPOTESIS '!$E103,V$151&lt;='HIPOTESIS '!$F103),'HIPOTESIS '!$D103,0)</f>
        <v>0</v>
      </c>
      <c r="W238" s="749">
        <f>IF(AND(W$151&gt;='HIPOTESIS '!$E103,W$151&lt;='HIPOTESIS '!$F103),'HIPOTESIS '!$D103,0)</f>
        <v>0</v>
      </c>
      <c r="X238" s="749">
        <f>IF(AND(X$151&gt;='HIPOTESIS '!$E103,X$151&lt;='HIPOTESIS '!$F103),'HIPOTESIS '!$D103,0)</f>
        <v>0</v>
      </c>
      <c r="Y238" s="749">
        <f>IF(AND(Y$151&gt;='HIPOTESIS '!$E103,Y$151&lt;='HIPOTESIS '!$F103),'HIPOTESIS '!$D103,0)</f>
        <v>0</v>
      </c>
      <c r="Z238" s="749">
        <f>IF(AND(Z$151&gt;='HIPOTESIS '!$E103,Z$151&lt;='HIPOTESIS '!$F103),'HIPOTESIS '!$D103,0)</f>
        <v>0</v>
      </c>
      <c r="AA238" s="749">
        <f>IF(AND(AA$151&gt;='HIPOTESIS '!$E103,AA$151&lt;='HIPOTESIS '!$F103),'HIPOTESIS '!$D103,0)</f>
        <v>0</v>
      </c>
      <c r="AB238" s="748">
        <f>IF(AND(AB$151&gt;='HIPOTESIS '!$E103,AB$151&lt;='HIPOTESIS '!$F103),'HIPOTESIS '!$D103,0)</f>
        <v>0</v>
      </c>
      <c r="AC238" s="749">
        <f>IF(AND(AC$151&gt;='HIPOTESIS '!$E103,AC$151&lt;='HIPOTESIS '!$F103),'HIPOTESIS '!$D103,0)</f>
        <v>0</v>
      </c>
      <c r="AD238" s="749">
        <f>IF(AND(AD$151&gt;='HIPOTESIS '!$E103,AD$151&lt;='HIPOTESIS '!$F103),'HIPOTESIS '!$D103,0)</f>
        <v>0</v>
      </c>
      <c r="AE238" s="749">
        <f>IF(AND(AE$151&gt;='HIPOTESIS '!$E103,AE$151&lt;='HIPOTESIS '!$F103),'HIPOTESIS '!$D103,0)</f>
        <v>0</v>
      </c>
      <c r="AF238" s="749">
        <f>IF(AND(AF$151&gt;='HIPOTESIS '!$E103,AF$151&lt;='HIPOTESIS '!$F103),'HIPOTESIS '!$D103,0)</f>
        <v>0</v>
      </c>
      <c r="AG238" s="749">
        <f>IF(AND(AG$151&gt;='HIPOTESIS '!$E103,AG$151&lt;='HIPOTESIS '!$F103),'HIPOTESIS '!$D103,0)</f>
        <v>0</v>
      </c>
      <c r="AH238" s="749">
        <f>IF(AND(AH$151&gt;='HIPOTESIS '!$E103,AH$151&lt;='HIPOTESIS '!$F103),'HIPOTESIS '!$D103,0)</f>
        <v>0</v>
      </c>
      <c r="AI238" s="749">
        <f>IF(AND(AI$151&gt;='HIPOTESIS '!$E103,AI$151&lt;='HIPOTESIS '!$F103),'HIPOTESIS '!$D103,0)</f>
        <v>0</v>
      </c>
      <c r="AJ238" s="749">
        <f>IF(AND(AJ$151&gt;='HIPOTESIS '!$E103,AJ$151&lt;='HIPOTESIS '!$F103),'HIPOTESIS '!$D103,0)</f>
        <v>0</v>
      </c>
      <c r="AK238" s="749">
        <f>IF(AND(AK$151&gt;='HIPOTESIS '!$E103,AK$151&lt;='HIPOTESIS '!$F103),'HIPOTESIS '!$D103,0)</f>
        <v>0</v>
      </c>
      <c r="AL238" s="749">
        <f>IF(AND(AL$151&gt;='HIPOTESIS '!$E103,AL$151&lt;='HIPOTESIS '!$F103),'HIPOTESIS '!$D103,0)</f>
        <v>0</v>
      </c>
      <c r="AM238" s="749">
        <f>IF(AND(AM$151&gt;='HIPOTESIS '!$E103,AM$151&lt;='HIPOTESIS '!$F103),'HIPOTESIS '!$D103,0)</f>
        <v>0</v>
      </c>
      <c r="AN238" s="748">
        <f>IF(AND(AN$151&gt;='HIPOTESIS '!$E103,AN$151&lt;='HIPOTESIS '!$F103),'HIPOTESIS '!$D103,0)</f>
        <v>0</v>
      </c>
      <c r="AO238" s="749">
        <f>IF(AND(AO$151&gt;='HIPOTESIS '!$E103,AO$151&lt;='HIPOTESIS '!$F103),'HIPOTESIS '!$D103,0)</f>
        <v>0</v>
      </c>
      <c r="AP238" s="749">
        <f>IF(AND(AP$151&gt;='HIPOTESIS '!$E103,AP$151&lt;='HIPOTESIS '!$F103),'HIPOTESIS '!$D103,0)</f>
        <v>0</v>
      </c>
      <c r="AQ238" s="749">
        <f>IF(AND(AQ$151&gt;='HIPOTESIS '!$E103,AQ$151&lt;='HIPOTESIS '!$F103),'HIPOTESIS '!$D103,0)</f>
        <v>0</v>
      </c>
      <c r="AR238" s="749">
        <f>IF(AND(AR$151&gt;='HIPOTESIS '!$E103,AR$151&lt;='HIPOTESIS '!$F103),'HIPOTESIS '!$D103,0)</f>
        <v>0</v>
      </c>
      <c r="AS238" s="749">
        <f>IF(AND(AS$151&gt;='HIPOTESIS '!$E103,AS$151&lt;='HIPOTESIS '!$F103),'HIPOTESIS '!$D103,0)</f>
        <v>0</v>
      </c>
      <c r="AT238" s="749">
        <f>IF(AND(AT$151&gt;='HIPOTESIS '!$E103,AT$151&lt;='HIPOTESIS '!$F103),'HIPOTESIS '!$D103,0)</f>
        <v>0</v>
      </c>
      <c r="AU238" s="749">
        <f>IF(AND(AU$151&gt;='HIPOTESIS '!$E103,AU$151&lt;='HIPOTESIS '!$F103),'HIPOTESIS '!$D103,0)</f>
        <v>0</v>
      </c>
      <c r="AV238" s="749">
        <f>IF(AND(AV$151&gt;='HIPOTESIS '!$E103,AV$151&lt;='HIPOTESIS '!$F103),'HIPOTESIS '!$D103,0)</f>
        <v>0</v>
      </c>
      <c r="AW238" s="749">
        <f>IF(AND(AW$151&gt;='HIPOTESIS '!$E103,AW$151&lt;='HIPOTESIS '!$F103),'HIPOTESIS '!$D103,0)</f>
        <v>0</v>
      </c>
      <c r="AX238" s="749">
        <f>IF(AND(AX$151&gt;='HIPOTESIS '!$E103,AX$151&lt;='HIPOTESIS '!$F103),'HIPOTESIS '!$D103,0)</f>
        <v>0</v>
      </c>
      <c r="AY238" s="749">
        <f>IF(AND(AY$151&gt;='HIPOTESIS '!$E103,AY$151&lt;='HIPOTESIS '!$F103),'HIPOTESIS '!$D103,0)</f>
        <v>0</v>
      </c>
      <c r="AZ238" s="748">
        <f>IF(AND(AZ$151&gt;='HIPOTESIS '!$E103,AZ$151&lt;='HIPOTESIS '!$F103),'HIPOTESIS '!$D103,0)</f>
        <v>0</v>
      </c>
      <c r="BA238" s="749">
        <f>IF(AND(BA$151&gt;='HIPOTESIS '!$E103,BA$151&lt;='HIPOTESIS '!$F103),'HIPOTESIS '!$D103,0)</f>
        <v>0</v>
      </c>
      <c r="BB238" s="749">
        <f>IF(AND(BB$151&gt;='HIPOTESIS '!$E103,BB$151&lt;='HIPOTESIS '!$F103),'HIPOTESIS '!$D103,0)</f>
        <v>0</v>
      </c>
      <c r="BC238" s="749">
        <f>IF(AND(BC$151&gt;='HIPOTESIS '!$E103,BC$151&lt;='HIPOTESIS '!$F103),'HIPOTESIS '!$D103,0)</f>
        <v>0</v>
      </c>
      <c r="BD238" s="749">
        <f>IF(AND(BD$151&gt;='HIPOTESIS '!$E103,BD$151&lt;='HIPOTESIS '!$F103),'HIPOTESIS '!$D103,0)</f>
        <v>0</v>
      </c>
      <c r="BE238" s="749">
        <f>IF(AND(BE$151&gt;='HIPOTESIS '!$E103,BE$151&lt;='HIPOTESIS '!$F103),'HIPOTESIS '!$D103,0)</f>
        <v>0</v>
      </c>
      <c r="BF238" s="749">
        <f>IF(AND(BF$151&gt;='HIPOTESIS '!$E103,BF$151&lt;='HIPOTESIS '!$F103),'HIPOTESIS '!$D103,0)</f>
        <v>0</v>
      </c>
      <c r="BG238" s="749">
        <f>IF(AND(BG$151&gt;='HIPOTESIS '!$E103,BG$151&lt;='HIPOTESIS '!$F103),'HIPOTESIS '!$D103,0)</f>
        <v>0</v>
      </c>
      <c r="BH238" s="749">
        <f>IF(AND(BH$151&gt;='HIPOTESIS '!$E103,BH$151&lt;='HIPOTESIS '!$F103),'HIPOTESIS '!$D103,0)</f>
        <v>0</v>
      </c>
      <c r="BI238" s="749">
        <f>IF(AND(BI$151&gt;='HIPOTESIS '!$E103,BI$151&lt;='HIPOTESIS '!$F103),'HIPOTESIS '!$D103,0)</f>
        <v>0</v>
      </c>
      <c r="BJ238" s="749">
        <f>IF(AND(BJ$151&gt;='HIPOTESIS '!$E103,BJ$151&lt;='HIPOTESIS '!$F103),'HIPOTESIS '!$D103,0)</f>
        <v>0</v>
      </c>
      <c r="BK238" s="750">
        <f>IF(AND(BK$151&gt;='HIPOTESIS '!$E103,BK$151&lt;='HIPOTESIS '!$F103),'HIPOTESIS '!$D103,0)</f>
        <v>0</v>
      </c>
      <c r="BL238" s="138"/>
      <c r="BM238" s="138"/>
      <c r="BN238" s="138"/>
      <c r="BO238" s="138"/>
      <c r="BP238" s="138"/>
      <c r="BQ238" s="138"/>
      <c r="BR238" s="138"/>
      <c r="BS238" s="138"/>
      <c r="BT238" s="138"/>
      <c r="BU238" s="138"/>
      <c r="BV238" s="138"/>
      <c r="BW238" s="138"/>
      <c r="BX238" s="138"/>
      <c r="BY238" s="138"/>
      <c r="BZ238" s="138"/>
      <c r="CA238" s="138"/>
      <c r="CB238" s="138"/>
      <c r="CC238" s="138"/>
      <c r="CD238" s="138"/>
      <c r="CE238" s="138"/>
      <c r="CF238" s="138"/>
      <c r="CG238" s="138"/>
      <c r="CH238" s="138"/>
      <c r="CI238" s="138"/>
      <c r="CJ238" s="138"/>
      <c r="CK238" s="138"/>
      <c r="CL238" s="138"/>
      <c r="CM238" s="138"/>
      <c r="CN238" s="138"/>
      <c r="CO238" s="138"/>
      <c r="CP238" s="138"/>
      <c r="CQ238" s="138"/>
      <c r="CR238" s="138"/>
      <c r="CS238" s="138"/>
    </row>
    <row r="239" spans="1:97" ht="17.100000000000001" customHeight="1" x14ac:dyDescent="0.25">
      <c r="A239" s="138"/>
      <c r="B239" s="658" t="s">
        <v>417</v>
      </c>
      <c r="C239" s="748">
        <v>0</v>
      </c>
      <c r="D239" s="749">
        <f>IF(AND(D$151&gt;='HIPOTESIS '!$E104,D$151&lt;='HIPOTESIS '!$F104),'HIPOTESIS '!$D104,0)</f>
        <v>0</v>
      </c>
      <c r="E239" s="749">
        <f>IF(AND(E$151&gt;='HIPOTESIS '!$E104,E$151&lt;='HIPOTESIS '!$F104),'HIPOTESIS '!$D104,0)</f>
        <v>0</v>
      </c>
      <c r="F239" s="749">
        <f>IF(AND(F$151&gt;='HIPOTESIS '!$E104,F$151&lt;='HIPOTESIS '!$F104),'HIPOTESIS '!$D104,0)</f>
        <v>0</v>
      </c>
      <c r="G239" s="749">
        <f>IF(AND(G$151&gt;='HIPOTESIS '!$E104,G$151&lt;='HIPOTESIS '!$F104),'HIPOTESIS '!$D104,0)</f>
        <v>0</v>
      </c>
      <c r="H239" s="749">
        <f>IF(AND(H$151&gt;='HIPOTESIS '!$E104,H$151&lt;='HIPOTESIS '!$F104),'HIPOTESIS '!$D104,0)</f>
        <v>0</v>
      </c>
      <c r="I239" s="749">
        <f>IF(AND(I$151&gt;='HIPOTESIS '!$E104,I$151&lt;='HIPOTESIS '!$F104),'HIPOTESIS '!$D104,0)</f>
        <v>0</v>
      </c>
      <c r="J239" s="749">
        <f>IF(AND(J$151&gt;='HIPOTESIS '!$E104,J$151&lt;='HIPOTESIS '!$F104),'HIPOTESIS '!$D104,0)</f>
        <v>0</v>
      </c>
      <c r="K239" s="749">
        <f>IF(AND(K$151&gt;='HIPOTESIS '!$E104,K$151&lt;='HIPOTESIS '!$F104),'HIPOTESIS '!$D104,0)</f>
        <v>0</v>
      </c>
      <c r="L239" s="749">
        <f>IF(AND(L$151&gt;='HIPOTESIS '!$E104,L$151&lt;='HIPOTESIS '!$F104),'HIPOTESIS '!$D104,0)</f>
        <v>0</v>
      </c>
      <c r="M239" s="749">
        <f>IF(AND(M$151&gt;='HIPOTESIS '!$E104,M$151&lt;='HIPOTESIS '!$F104),'HIPOTESIS '!$D104,0)</f>
        <v>0</v>
      </c>
      <c r="N239" s="749">
        <f>IF(AND(N$151&gt;='HIPOTESIS '!$E104,N$151&lt;='HIPOTESIS '!$F104),'HIPOTESIS '!$D104,0)</f>
        <v>0</v>
      </c>
      <c r="O239" s="749">
        <f>IF(AND(O$151&gt;='HIPOTESIS '!$E104,O$151&lt;='HIPOTESIS '!$F104),'HIPOTESIS '!$D104,0)</f>
        <v>0</v>
      </c>
      <c r="P239" s="748">
        <f>IF(AND(P$151&gt;='HIPOTESIS '!$E104,P$151&lt;='HIPOTESIS '!$F104),'HIPOTESIS '!$D104,0)</f>
        <v>0</v>
      </c>
      <c r="Q239" s="749">
        <f>IF(AND(Q$151&gt;='HIPOTESIS '!$E104,Q$151&lt;='HIPOTESIS '!$F104),'HIPOTESIS '!$D104,0)</f>
        <v>0</v>
      </c>
      <c r="R239" s="749">
        <f>IF(AND(R$151&gt;='HIPOTESIS '!$E104,R$151&lt;='HIPOTESIS '!$F104),'HIPOTESIS '!$D104,0)</f>
        <v>0</v>
      </c>
      <c r="S239" s="749">
        <f>IF(AND(S$151&gt;='HIPOTESIS '!$E104,S$151&lt;='HIPOTESIS '!$F104),'HIPOTESIS '!$D104,0)</f>
        <v>0</v>
      </c>
      <c r="T239" s="749">
        <f>IF(AND(T$151&gt;='HIPOTESIS '!$E104,T$151&lt;='HIPOTESIS '!$F104),'HIPOTESIS '!$D104,0)</f>
        <v>0</v>
      </c>
      <c r="U239" s="749">
        <f>IF(AND(U$151&gt;='HIPOTESIS '!$E104,U$151&lt;='HIPOTESIS '!$F104),'HIPOTESIS '!$D104,0)</f>
        <v>0</v>
      </c>
      <c r="V239" s="749">
        <f>IF(AND(V$151&gt;='HIPOTESIS '!$E104,V$151&lt;='HIPOTESIS '!$F104),'HIPOTESIS '!$D104,0)</f>
        <v>0</v>
      </c>
      <c r="W239" s="749">
        <f>IF(AND(W$151&gt;='HIPOTESIS '!$E104,W$151&lt;='HIPOTESIS '!$F104),'HIPOTESIS '!$D104,0)</f>
        <v>0</v>
      </c>
      <c r="X239" s="749">
        <f>IF(AND(X$151&gt;='HIPOTESIS '!$E104,X$151&lt;='HIPOTESIS '!$F104),'HIPOTESIS '!$D104,0)</f>
        <v>0</v>
      </c>
      <c r="Y239" s="749">
        <f>IF(AND(Y$151&gt;='HIPOTESIS '!$E104,Y$151&lt;='HIPOTESIS '!$F104),'HIPOTESIS '!$D104,0)</f>
        <v>0</v>
      </c>
      <c r="Z239" s="749">
        <f>IF(AND(Z$151&gt;='HIPOTESIS '!$E104,Z$151&lt;='HIPOTESIS '!$F104),'HIPOTESIS '!$D104,0)</f>
        <v>0</v>
      </c>
      <c r="AA239" s="749">
        <f>IF(AND(AA$151&gt;='HIPOTESIS '!$E104,AA$151&lt;='HIPOTESIS '!$F104),'HIPOTESIS '!$D104,0)</f>
        <v>0</v>
      </c>
      <c r="AB239" s="748">
        <f>IF(AND(AB$151&gt;='HIPOTESIS '!$E104,AB$151&lt;='HIPOTESIS '!$F104),'HIPOTESIS '!$D104,0)</f>
        <v>0</v>
      </c>
      <c r="AC239" s="749">
        <f>IF(AND(AC$151&gt;='HIPOTESIS '!$E104,AC$151&lt;='HIPOTESIS '!$F104),'HIPOTESIS '!$D104,0)</f>
        <v>0</v>
      </c>
      <c r="AD239" s="749">
        <f>IF(AND(AD$151&gt;='HIPOTESIS '!$E104,AD$151&lt;='HIPOTESIS '!$F104),'HIPOTESIS '!$D104,0)</f>
        <v>0</v>
      </c>
      <c r="AE239" s="749">
        <f>IF(AND(AE$151&gt;='HIPOTESIS '!$E104,AE$151&lt;='HIPOTESIS '!$F104),'HIPOTESIS '!$D104,0)</f>
        <v>0</v>
      </c>
      <c r="AF239" s="749">
        <f>IF(AND(AF$151&gt;='HIPOTESIS '!$E104,AF$151&lt;='HIPOTESIS '!$F104),'HIPOTESIS '!$D104,0)</f>
        <v>0</v>
      </c>
      <c r="AG239" s="749">
        <f>IF(AND(AG$151&gt;='HIPOTESIS '!$E104,AG$151&lt;='HIPOTESIS '!$F104),'HIPOTESIS '!$D104,0)</f>
        <v>0</v>
      </c>
      <c r="AH239" s="749">
        <f>IF(AND(AH$151&gt;='HIPOTESIS '!$E104,AH$151&lt;='HIPOTESIS '!$F104),'HIPOTESIS '!$D104,0)</f>
        <v>0</v>
      </c>
      <c r="AI239" s="749">
        <f>IF(AND(AI$151&gt;='HIPOTESIS '!$E104,AI$151&lt;='HIPOTESIS '!$F104),'HIPOTESIS '!$D104,0)</f>
        <v>0</v>
      </c>
      <c r="AJ239" s="749">
        <f>IF(AND(AJ$151&gt;='HIPOTESIS '!$E104,AJ$151&lt;='HIPOTESIS '!$F104),'HIPOTESIS '!$D104,0)</f>
        <v>0</v>
      </c>
      <c r="AK239" s="749">
        <f>IF(AND(AK$151&gt;='HIPOTESIS '!$E104,AK$151&lt;='HIPOTESIS '!$F104),'HIPOTESIS '!$D104,0)</f>
        <v>0</v>
      </c>
      <c r="AL239" s="749">
        <f>IF(AND(AL$151&gt;='HIPOTESIS '!$E104,AL$151&lt;='HIPOTESIS '!$F104),'HIPOTESIS '!$D104,0)</f>
        <v>0</v>
      </c>
      <c r="AM239" s="749">
        <f>IF(AND(AM$151&gt;='HIPOTESIS '!$E104,AM$151&lt;='HIPOTESIS '!$F104),'HIPOTESIS '!$D104,0)</f>
        <v>0</v>
      </c>
      <c r="AN239" s="748">
        <f>IF(AND(AN$151&gt;='HIPOTESIS '!$E104,AN$151&lt;='HIPOTESIS '!$F104),'HIPOTESIS '!$D104,0)</f>
        <v>0</v>
      </c>
      <c r="AO239" s="749">
        <f>IF(AND(AO$151&gt;='HIPOTESIS '!$E104,AO$151&lt;='HIPOTESIS '!$F104),'HIPOTESIS '!$D104,0)</f>
        <v>0</v>
      </c>
      <c r="AP239" s="749">
        <f>IF(AND(AP$151&gt;='HIPOTESIS '!$E104,AP$151&lt;='HIPOTESIS '!$F104),'HIPOTESIS '!$D104,0)</f>
        <v>0</v>
      </c>
      <c r="AQ239" s="749">
        <f>IF(AND(AQ$151&gt;='HIPOTESIS '!$E104,AQ$151&lt;='HIPOTESIS '!$F104),'HIPOTESIS '!$D104,0)</f>
        <v>0</v>
      </c>
      <c r="AR239" s="749">
        <f>IF(AND(AR$151&gt;='HIPOTESIS '!$E104,AR$151&lt;='HIPOTESIS '!$F104),'HIPOTESIS '!$D104,0)</f>
        <v>0</v>
      </c>
      <c r="AS239" s="749">
        <f>IF(AND(AS$151&gt;='HIPOTESIS '!$E104,AS$151&lt;='HIPOTESIS '!$F104),'HIPOTESIS '!$D104,0)</f>
        <v>0</v>
      </c>
      <c r="AT239" s="749">
        <f>IF(AND(AT$151&gt;='HIPOTESIS '!$E104,AT$151&lt;='HIPOTESIS '!$F104),'HIPOTESIS '!$D104,0)</f>
        <v>0</v>
      </c>
      <c r="AU239" s="749">
        <f>IF(AND(AU$151&gt;='HIPOTESIS '!$E104,AU$151&lt;='HIPOTESIS '!$F104),'HIPOTESIS '!$D104,0)</f>
        <v>0</v>
      </c>
      <c r="AV239" s="749">
        <f>IF(AND(AV$151&gt;='HIPOTESIS '!$E104,AV$151&lt;='HIPOTESIS '!$F104),'HIPOTESIS '!$D104,0)</f>
        <v>0</v>
      </c>
      <c r="AW239" s="749">
        <f>IF(AND(AW$151&gt;='HIPOTESIS '!$E104,AW$151&lt;='HIPOTESIS '!$F104),'HIPOTESIS '!$D104,0)</f>
        <v>0</v>
      </c>
      <c r="AX239" s="749">
        <f>IF(AND(AX$151&gt;='HIPOTESIS '!$E104,AX$151&lt;='HIPOTESIS '!$F104),'HIPOTESIS '!$D104,0)</f>
        <v>0</v>
      </c>
      <c r="AY239" s="749">
        <f>IF(AND(AY$151&gt;='HIPOTESIS '!$E104,AY$151&lt;='HIPOTESIS '!$F104),'HIPOTESIS '!$D104,0)</f>
        <v>0</v>
      </c>
      <c r="AZ239" s="748">
        <f>IF(AND(AZ$151&gt;='HIPOTESIS '!$E104,AZ$151&lt;='HIPOTESIS '!$F104),'HIPOTESIS '!$D104,0)</f>
        <v>0</v>
      </c>
      <c r="BA239" s="749">
        <f>IF(AND(BA$151&gt;='HIPOTESIS '!$E104,BA$151&lt;='HIPOTESIS '!$F104),'HIPOTESIS '!$D104,0)</f>
        <v>0</v>
      </c>
      <c r="BB239" s="749">
        <f>IF(AND(BB$151&gt;='HIPOTESIS '!$E104,BB$151&lt;='HIPOTESIS '!$F104),'HIPOTESIS '!$D104,0)</f>
        <v>0</v>
      </c>
      <c r="BC239" s="749">
        <f>IF(AND(BC$151&gt;='HIPOTESIS '!$E104,BC$151&lt;='HIPOTESIS '!$F104),'HIPOTESIS '!$D104,0)</f>
        <v>0</v>
      </c>
      <c r="BD239" s="749">
        <f>IF(AND(BD$151&gt;='HIPOTESIS '!$E104,BD$151&lt;='HIPOTESIS '!$F104),'HIPOTESIS '!$D104,0)</f>
        <v>0</v>
      </c>
      <c r="BE239" s="749">
        <f>IF(AND(BE$151&gt;='HIPOTESIS '!$E104,BE$151&lt;='HIPOTESIS '!$F104),'HIPOTESIS '!$D104,0)</f>
        <v>0</v>
      </c>
      <c r="BF239" s="749">
        <f>IF(AND(BF$151&gt;='HIPOTESIS '!$E104,BF$151&lt;='HIPOTESIS '!$F104),'HIPOTESIS '!$D104,0)</f>
        <v>0</v>
      </c>
      <c r="BG239" s="749">
        <f>IF(AND(BG$151&gt;='HIPOTESIS '!$E104,BG$151&lt;='HIPOTESIS '!$F104),'HIPOTESIS '!$D104,0)</f>
        <v>0</v>
      </c>
      <c r="BH239" s="749">
        <f>IF(AND(BH$151&gt;='HIPOTESIS '!$E104,BH$151&lt;='HIPOTESIS '!$F104),'HIPOTESIS '!$D104,0)</f>
        <v>0</v>
      </c>
      <c r="BI239" s="749">
        <f>IF(AND(BI$151&gt;='HIPOTESIS '!$E104,BI$151&lt;='HIPOTESIS '!$F104),'HIPOTESIS '!$D104,0)</f>
        <v>0</v>
      </c>
      <c r="BJ239" s="749">
        <f>IF(AND(BJ$151&gt;='HIPOTESIS '!$E104,BJ$151&lt;='HIPOTESIS '!$F104),'HIPOTESIS '!$D104,0)</f>
        <v>0</v>
      </c>
      <c r="BK239" s="750">
        <f>IF(AND(BK$151&gt;='HIPOTESIS '!$E104,BK$151&lt;='HIPOTESIS '!$F104),'HIPOTESIS '!$D104,0)</f>
        <v>0</v>
      </c>
      <c r="BL239" s="138"/>
      <c r="BM239" s="138"/>
      <c r="BN239" s="138"/>
      <c r="BO239" s="138"/>
      <c r="BP239" s="138"/>
      <c r="BQ239" s="138"/>
      <c r="BR239" s="138"/>
      <c r="BS239" s="138"/>
      <c r="BT239" s="138"/>
      <c r="BU239" s="138"/>
      <c r="BV239" s="138"/>
      <c r="BW239" s="138"/>
      <c r="BX239" s="138"/>
      <c r="BY239" s="138"/>
      <c r="BZ239" s="138"/>
      <c r="CA239" s="138"/>
      <c r="CB239" s="138"/>
      <c r="CC239" s="138"/>
      <c r="CD239" s="138"/>
      <c r="CE239" s="138"/>
      <c r="CF239" s="138"/>
      <c r="CG239" s="138"/>
      <c r="CH239" s="138"/>
      <c r="CI239" s="138"/>
      <c r="CJ239" s="138"/>
      <c r="CK239" s="138"/>
      <c r="CL239" s="138"/>
      <c r="CM239" s="138"/>
      <c r="CN239" s="138"/>
      <c r="CO239" s="138"/>
      <c r="CP239" s="138"/>
      <c r="CQ239" s="138"/>
      <c r="CR239" s="138"/>
      <c r="CS239" s="138"/>
    </row>
    <row r="240" spans="1:97" x14ac:dyDescent="0.25">
      <c r="A240" s="138"/>
      <c r="B240" s="751" t="s">
        <v>426</v>
      </c>
      <c r="C240" s="752">
        <f>SUM(C225:C239)</f>
        <v>0</v>
      </c>
      <c r="D240" s="753">
        <f t="shared" ref="D240:AI240" si="189">SUM(D225:D239)-D241</f>
        <v>0</v>
      </c>
      <c r="E240" s="753">
        <f t="shared" si="189"/>
        <v>0</v>
      </c>
      <c r="F240" s="753">
        <f t="shared" si="189"/>
        <v>0</v>
      </c>
      <c r="G240" s="753">
        <f t="shared" si="189"/>
        <v>0</v>
      </c>
      <c r="H240" s="753">
        <f t="shared" si="189"/>
        <v>0</v>
      </c>
      <c r="I240" s="753">
        <f t="shared" si="189"/>
        <v>0</v>
      </c>
      <c r="J240" s="753">
        <f t="shared" si="189"/>
        <v>0</v>
      </c>
      <c r="K240" s="753">
        <f t="shared" si="189"/>
        <v>0</v>
      </c>
      <c r="L240" s="753">
        <f t="shared" si="189"/>
        <v>0</v>
      </c>
      <c r="M240" s="753">
        <f t="shared" si="189"/>
        <v>0</v>
      </c>
      <c r="N240" s="753">
        <f t="shared" si="189"/>
        <v>0</v>
      </c>
      <c r="O240" s="753">
        <f t="shared" si="189"/>
        <v>0</v>
      </c>
      <c r="P240" s="752">
        <f t="shared" si="189"/>
        <v>0</v>
      </c>
      <c r="Q240" s="753">
        <f t="shared" si="189"/>
        <v>0</v>
      </c>
      <c r="R240" s="753">
        <f t="shared" si="189"/>
        <v>0</v>
      </c>
      <c r="S240" s="753">
        <f t="shared" si="189"/>
        <v>0</v>
      </c>
      <c r="T240" s="753">
        <f t="shared" si="189"/>
        <v>0</v>
      </c>
      <c r="U240" s="753">
        <f t="shared" si="189"/>
        <v>0</v>
      </c>
      <c r="V240" s="753">
        <f t="shared" si="189"/>
        <v>0</v>
      </c>
      <c r="W240" s="753">
        <f t="shared" si="189"/>
        <v>0</v>
      </c>
      <c r="X240" s="753">
        <f t="shared" si="189"/>
        <v>0</v>
      </c>
      <c r="Y240" s="753">
        <f t="shared" si="189"/>
        <v>0</v>
      </c>
      <c r="Z240" s="753">
        <f t="shared" si="189"/>
        <v>0</v>
      </c>
      <c r="AA240" s="753">
        <f t="shared" si="189"/>
        <v>0</v>
      </c>
      <c r="AB240" s="752">
        <f t="shared" si="189"/>
        <v>0</v>
      </c>
      <c r="AC240" s="753">
        <f t="shared" si="189"/>
        <v>0</v>
      </c>
      <c r="AD240" s="753">
        <f t="shared" si="189"/>
        <v>0</v>
      </c>
      <c r="AE240" s="753">
        <f t="shared" si="189"/>
        <v>0</v>
      </c>
      <c r="AF240" s="753">
        <f t="shared" si="189"/>
        <v>0</v>
      </c>
      <c r="AG240" s="753">
        <f t="shared" si="189"/>
        <v>0</v>
      </c>
      <c r="AH240" s="753">
        <f t="shared" si="189"/>
        <v>0</v>
      </c>
      <c r="AI240" s="753">
        <f t="shared" si="189"/>
        <v>0</v>
      </c>
      <c r="AJ240" s="753">
        <f t="shared" ref="AJ240:BO240" si="190">SUM(AJ225:AJ239)-AJ241</f>
        <v>0</v>
      </c>
      <c r="AK240" s="753">
        <f t="shared" si="190"/>
        <v>0</v>
      </c>
      <c r="AL240" s="753">
        <f t="shared" si="190"/>
        <v>0</v>
      </c>
      <c r="AM240" s="753">
        <f t="shared" si="190"/>
        <v>0</v>
      </c>
      <c r="AN240" s="752">
        <f t="shared" si="190"/>
        <v>0</v>
      </c>
      <c r="AO240" s="753">
        <f t="shared" si="190"/>
        <v>0</v>
      </c>
      <c r="AP240" s="753">
        <f t="shared" si="190"/>
        <v>0</v>
      </c>
      <c r="AQ240" s="753">
        <f t="shared" si="190"/>
        <v>0</v>
      </c>
      <c r="AR240" s="753">
        <f t="shared" si="190"/>
        <v>0</v>
      </c>
      <c r="AS240" s="753">
        <f t="shared" si="190"/>
        <v>0</v>
      </c>
      <c r="AT240" s="753">
        <f t="shared" si="190"/>
        <v>0</v>
      </c>
      <c r="AU240" s="753">
        <f t="shared" si="190"/>
        <v>0</v>
      </c>
      <c r="AV240" s="753">
        <f t="shared" si="190"/>
        <v>0</v>
      </c>
      <c r="AW240" s="753">
        <f t="shared" si="190"/>
        <v>0</v>
      </c>
      <c r="AX240" s="753">
        <f t="shared" si="190"/>
        <v>0</v>
      </c>
      <c r="AY240" s="753">
        <f t="shared" si="190"/>
        <v>0</v>
      </c>
      <c r="AZ240" s="752">
        <f t="shared" si="190"/>
        <v>0</v>
      </c>
      <c r="BA240" s="753">
        <f t="shared" si="190"/>
        <v>0</v>
      </c>
      <c r="BB240" s="753">
        <f t="shared" si="190"/>
        <v>0</v>
      </c>
      <c r="BC240" s="753">
        <f t="shared" si="190"/>
        <v>0</v>
      </c>
      <c r="BD240" s="753">
        <f t="shared" si="190"/>
        <v>0</v>
      </c>
      <c r="BE240" s="753">
        <f t="shared" si="190"/>
        <v>0</v>
      </c>
      <c r="BF240" s="753">
        <f t="shared" si="190"/>
        <v>0</v>
      </c>
      <c r="BG240" s="753">
        <f t="shared" si="190"/>
        <v>0</v>
      </c>
      <c r="BH240" s="753">
        <f t="shared" si="190"/>
        <v>0</v>
      </c>
      <c r="BI240" s="753">
        <f t="shared" si="190"/>
        <v>0</v>
      </c>
      <c r="BJ240" s="753">
        <f t="shared" si="190"/>
        <v>0</v>
      </c>
      <c r="BK240" s="754">
        <f t="shared" si="190"/>
        <v>0</v>
      </c>
      <c r="BL240" s="138"/>
      <c r="BM240" s="138"/>
      <c r="BN240" s="138"/>
      <c r="BO240" s="138"/>
      <c r="BP240" s="138"/>
      <c r="BQ240" s="138"/>
      <c r="BR240" s="138"/>
      <c r="BS240" s="138"/>
      <c r="BT240" s="138"/>
      <c r="BU240" s="138"/>
      <c r="BV240" s="138"/>
      <c r="BW240" s="138"/>
      <c r="BX240" s="138"/>
      <c r="BY240" s="138"/>
      <c r="BZ240" s="138"/>
      <c r="CA240" s="138"/>
      <c r="CB240" s="138"/>
      <c r="CC240" s="138"/>
      <c r="CD240" s="138"/>
      <c r="CE240" s="138"/>
      <c r="CF240" s="138"/>
      <c r="CG240" s="138"/>
      <c r="CH240" s="138"/>
      <c r="CI240" s="138"/>
      <c r="CJ240" s="138"/>
      <c r="CK240" s="138"/>
      <c r="CL240" s="138"/>
      <c r="CM240" s="138"/>
      <c r="CN240" s="138"/>
      <c r="CO240" s="138"/>
      <c r="CP240" s="138"/>
      <c r="CQ240" s="138"/>
      <c r="CR240" s="138"/>
      <c r="CS240" s="138"/>
    </row>
    <row r="241" spans="1:97" ht="17.100000000000001" customHeight="1" x14ac:dyDescent="0.25">
      <c r="A241" s="138"/>
      <c r="B241" s="755" t="s">
        <v>427</v>
      </c>
      <c r="C241" s="756">
        <v>0</v>
      </c>
      <c r="D241" s="757">
        <f t="shared" ref="D241:AI241" si="191">D225+D230+D235</f>
        <v>0</v>
      </c>
      <c r="E241" s="757">
        <f t="shared" si="191"/>
        <v>0</v>
      </c>
      <c r="F241" s="757">
        <f t="shared" si="191"/>
        <v>0</v>
      </c>
      <c r="G241" s="757">
        <f t="shared" si="191"/>
        <v>0</v>
      </c>
      <c r="H241" s="757">
        <f t="shared" si="191"/>
        <v>0</v>
      </c>
      <c r="I241" s="757">
        <f t="shared" si="191"/>
        <v>0</v>
      </c>
      <c r="J241" s="757">
        <f t="shared" si="191"/>
        <v>0</v>
      </c>
      <c r="K241" s="757">
        <f t="shared" si="191"/>
        <v>0</v>
      </c>
      <c r="L241" s="757">
        <f t="shared" si="191"/>
        <v>0</v>
      </c>
      <c r="M241" s="757">
        <f t="shared" si="191"/>
        <v>0</v>
      </c>
      <c r="N241" s="757">
        <f t="shared" si="191"/>
        <v>0</v>
      </c>
      <c r="O241" s="757">
        <f t="shared" si="191"/>
        <v>0</v>
      </c>
      <c r="P241" s="756">
        <f t="shared" si="191"/>
        <v>0</v>
      </c>
      <c r="Q241" s="757">
        <f t="shared" si="191"/>
        <v>0</v>
      </c>
      <c r="R241" s="757">
        <f t="shared" si="191"/>
        <v>0</v>
      </c>
      <c r="S241" s="757">
        <f t="shared" si="191"/>
        <v>0</v>
      </c>
      <c r="T241" s="757">
        <f t="shared" si="191"/>
        <v>0</v>
      </c>
      <c r="U241" s="757">
        <f t="shared" si="191"/>
        <v>0</v>
      </c>
      <c r="V241" s="757">
        <f t="shared" si="191"/>
        <v>0</v>
      </c>
      <c r="W241" s="757">
        <f t="shared" si="191"/>
        <v>0</v>
      </c>
      <c r="X241" s="757">
        <f t="shared" si="191"/>
        <v>0</v>
      </c>
      <c r="Y241" s="757">
        <f t="shared" si="191"/>
        <v>0</v>
      </c>
      <c r="Z241" s="757">
        <f t="shared" si="191"/>
        <v>0</v>
      </c>
      <c r="AA241" s="757">
        <f t="shared" si="191"/>
        <v>0</v>
      </c>
      <c r="AB241" s="756">
        <f t="shared" si="191"/>
        <v>0</v>
      </c>
      <c r="AC241" s="757">
        <f t="shared" si="191"/>
        <v>0</v>
      </c>
      <c r="AD241" s="757">
        <f t="shared" si="191"/>
        <v>0</v>
      </c>
      <c r="AE241" s="757">
        <f t="shared" si="191"/>
        <v>0</v>
      </c>
      <c r="AF241" s="757">
        <f t="shared" si="191"/>
        <v>0</v>
      </c>
      <c r="AG241" s="757">
        <f t="shared" si="191"/>
        <v>0</v>
      </c>
      <c r="AH241" s="757">
        <f t="shared" si="191"/>
        <v>0</v>
      </c>
      <c r="AI241" s="757">
        <f t="shared" si="191"/>
        <v>0</v>
      </c>
      <c r="AJ241" s="757">
        <f t="shared" ref="AJ241:BK241" si="192">AJ225+AJ230+AJ235</f>
        <v>0</v>
      </c>
      <c r="AK241" s="757">
        <f t="shared" si="192"/>
        <v>0</v>
      </c>
      <c r="AL241" s="757">
        <f t="shared" si="192"/>
        <v>0</v>
      </c>
      <c r="AM241" s="757">
        <f t="shared" si="192"/>
        <v>0</v>
      </c>
      <c r="AN241" s="756">
        <f t="shared" si="192"/>
        <v>0</v>
      </c>
      <c r="AO241" s="757">
        <f t="shared" si="192"/>
        <v>0</v>
      </c>
      <c r="AP241" s="757">
        <f t="shared" si="192"/>
        <v>0</v>
      </c>
      <c r="AQ241" s="757">
        <f t="shared" si="192"/>
        <v>0</v>
      </c>
      <c r="AR241" s="757">
        <f t="shared" si="192"/>
        <v>0</v>
      </c>
      <c r="AS241" s="757">
        <f t="shared" si="192"/>
        <v>0</v>
      </c>
      <c r="AT241" s="757">
        <f t="shared" si="192"/>
        <v>0</v>
      </c>
      <c r="AU241" s="757">
        <f t="shared" si="192"/>
        <v>0</v>
      </c>
      <c r="AV241" s="757">
        <f t="shared" si="192"/>
        <v>0</v>
      </c>
      <c r="AW241" s="757">
        <f t="shared" si="192"/>
        <v>0</v>
      </c>
      <c r="AX241" s="757">
        <f t="shared" si="192"/>
        <v>0</v>
      </c>
      <c r="AY241" s="757">
        <f t="shared" si="192"/>
        <v>0</v>
      </c>
      <c r="AZ241" s="756">
        <f t="shared" si="192"/>
        <v>0</v>
      </c>
      <c r="BA241" s="757">
        <f t="shared" si="192"/>
        <v>0</v>
      </c>
      <c r="BB241" s="757">
        <f t="shared" si="192"/>
        <v>0</v>
      </c>
      <c r="BC241" s="757">
        <f t="shared" si="192"/>
        <v>0</v>
      </c>
      <c r="BD241" s="757">
        <f t="shared" si="192"/>
        <v>0</v>
      </c>
      <c r="BE241" s="757">
        <f t="shared" si="192"/>
        <v>0</v>
      </c>
      <c r="BF241" s="757">
        <f t="shared" si="192"/>
        <v>0</v>
      </c>
      <c r="BG241" s="757">
        <f t="shared" si="192"/>
        <v>0</v>
      </c>
      <c r="BH241" s="757">
        <f t="shared" si="192"/>
        <v>0</v>
      </c>
      <c r="BI241" s="757">
        <f t="shared" si="192"/>
        <v>0</v>
      </c>
      <c r="BJ241" s="757">
        <f t="shared" si="192"/>
        <v>0</v>
      </c>
      <c r="BK241" s="758">
        <f t="shared" si="192"/>
        <v>0</v>
      </c>
      <c r="BL241" s="138"/>
      <c r="BM241" s="138"/>
      <c r="BN241" s="138"/>
      <c r="BO241" s="138"/>
      <c r="BP241" s="138"/>
      <c r="BQ241" s="138"/>
      <c r="BR241" s="138"/>
      <c r="BS241" s="138"/>
      <c r="BT241" s="138"/>
      <c r="BU241" s="138"/>
      <c r="BV241" s="138"/>
      <c r="BW241" s="138"/>
      <c r="BX241" s="138"/>
      <c r="BY241" s="138"/>
      <c r="BZ241" s="138"/>
      <c r="CA241" s="138"/>
      <c r="CB241" s="138"/>
      <c r="CC241" s="138"/>
      <c r="CD241" s="138"/>
      <c r="CE241" s="138"/>
      <c r="CF241" s="138"/>
      <c r="CG241" s="138"/>
      <c r="CH241" s="138"/>
      <c r="CI241" s="138"/>
      <c r="CJ241" s="138"/>
      <c r="CK241" s="138"/>
      <c r="CL241" s="138"/>
      <c r="CM241" s="138"/>
      <c r="CN241" s="138"/>
      <c r="CO241" s="138"/>
      <c r="CP241" s="138"/>
      <c r="CQ241" s="138"/>
      <c r="CR241" s="138"/>
      <c r="CS241" s="138"/>
    </row>
    <row r="242" spans="1:97" s="5" customFormat="1" x14ac:dyDescent="0.25">
      <c r="A242" s="138"/>
      <c r="B242" s="759" t="s">
        <v>428</v>
      </c>
      <c r="C242" s="760">
        <v>0</v>
      </c>
      <c r="D242" s="761">
        <f>IFERROR(RESULTADOS!P6/(D240+D241),0)</f>
        <v>0</v>
      </c>
      <c r="E242" s="761">
        <f>IFERROR(RESULTADOS!Q6/(E240+E241),0)</f>
        <v>0</v>
      </c>
      <c r="F242" s="761">
        <f>IFERROR(RESULTADOS!R6/(F240+F241),0)</f>
        <v>0</v>
      </c>
      <c r="G242" s="761">
        <f>IFERROR(RESULTADOS!S6/(G240+G241),0)</f>
        <v>0</v>
      </c>
      <c r="H242" s="761">
        <f>IFERROR(RESULTADOS!T6/(H240+H241),0)</f>
        <v>0</v>
      </c>
      <c r="I242" s="761">
        <f>IFERROR(RESULTADOS!U6/(I240+I241),0)</f>
        <v>0</v>
      </c>
      <c r="J242" s="761">
        <f>IFERROR(RESULTADOS!V6/(J240+J241),0)</f>
        <v>0</v>
      </c>
      <c r="K242" s="761">
        <f>IFERROR(RESULTADOS!W6/(K240+K241),0)</f>
        <v>0</v>
      </c>
      <c r="L242" s="761">
        <f>IFERROR(RESULTADOS!X6/(L240+L241),0)</f>
        <v>0</v>
      </c>
      <c r="M242" s="761">
        <f>IFERROR(RESULTADOS!Y6/(M240+M241),0)</f>
        <v>0</v>
      </c>
      <c r="N242" s="761">
        <f>IFERROR(RESULTADOS!Z6/(N240+N241),0)</f>
        <v>0</v>
      </c>
      <c r="O242" s="761">
        <f>IFERROR(RESULTADOS!AA6/(O240+O241),0)</f>
        <v>0</v>
      </c>
      <c r="P242" s="761">
        <f>IFERROR(RESULTADOS!AB6/(P240+P241),0)</f>
        <v>0</v>
      </c>
      <c r="Q242" s="761">
        <f>IFERROR(RESULTADOS!AC6/(Q240+Q241),0)</f>
        <v>0</v>
      </c>
      <c r="R242" s="761">
        <f>IFERROR(RESULTADOS!AD6/(R240+R241),0)</f>
        <v>0</v>
      </c>
      <c r="S242" s="761">
        <f>IFERROR(RESULTADOS!AE6/(S240+S241),0)</f>
        <v>0</v>
      </c>
      <c r="T242" s="761">
        <f>IFERROR(RESULTADOS!AF6/(T240+T241),0)</f>
        <v>0</v>
      </c>
      <c r="U242" s="761">
        <f>IFERROR(RESULTADOS!AG6/(U240+U241),0)</f>
        <v>0</v>
      </c>
      <c r="V242" s="761">
        <f>IFERROR(RESULTADOS!AH6/(V240+V241),0)</f>
        <v>0</v>
      </c>
      <c r="W242" s="761">
        <f>IFERROR(RESULTADOS!AI6/(W240+W241),0)</f>
        <v>0</v>
      </c>
      <c r="X242" s="761">
        <f>IFERROR(RESULTADOS!AJ6/(X240+X241),0)</f>
        <v>0</v>
      </c>
      <c r="Y242" s="761">
        <f>IFERROR(RESULTADOS!AK6/(Y240+Y241),0)</f>
        <v>0</v>
      </c>
      <c r="Z242" s="761">
        <f>IFERROR(RESULTADOS!AL6/(Z240+Z241),0)</f>
        <v>0</v>
      </c>
      <c r="AA242" s="761">
        <f>IFERROR(RESULTADOS!AM6/(AA240+AA241),0)</f>
        <v>0</v>
      </c>
      <c r="AB242" s="761">
        <f>IFERROR(RESULTADOS!AN6/(AB240+AB241),0)</f>
        <v>0</v>
      </c>
      <c r="AC242" s="761">
        <f>IFERROR(RESULTADOS!AO6/(AC240+AC241),0)</f>
        <v>0</v>
      </c>
      <c r="AD242" s="761">
        <f>IFERROR(RESULTADOS!AP6/(AD240+AD241),0)</f>
        <v>0</v>
      </c>
      <c r="AE242" s="761">
        <f>IFERROR(RESULTADOS!AQ6/(AE240+AE241),0)</f>
        <v>0</v>
      </c>
      <c r="AF242" s="761">
        <f>IFERROR(RESULTADOS!AR6/(AF240+AF241),0)</f>
        <v>0</v>
      </c>
      <c r="AG242" s="761">
        <f>IFERROR(RESULTADOS!AS6/(AG240+AG241),0)</f>
        <v>0</v>
      </c>
      <c r="AH242" s="761">
        <f>IFERROR(RESULTADOS!AT6/(AH240+AH241),0)</f>
        <v>0</v>
      </c>
      <c r="AI242" s="761">
        <f>IFERROR(RESULTADOS!AU6/(AI240+AI241),0)</f>
        <v>0</v>
      </c>
      <c r="AJ242" s="761">
        <f>IFERROR(RESULTADOS!AV6/(AJ240+AJ241),0)</f>
        <v>0</v>
      </c>
      <c r="AK242" s="761">
        <f>IFERROR(RESULTADOS!AW6/(AK240+AK241),0)</f>
        <v>0</v>
      </c>
      <c r="AL242" s="761">
        <f>IFERROR(RESULTADOS!AX6/(AL240+AL241),0)</f>
        <v>0</v>
      </c>
      <c r="AM242" s="761">
        <f>IFERROR(RESULTADOS!AY6/(AM240+AM241),0)</f>
        <v>0</v>
      </c>
      <c r="AN242" s="761">
        <f>IFERROR(RESULTADOS!AZ6/(AN240+AN241),0)</f>
        <v>0</v>
      </c>
      <c r="AO242" s="761">
        <f>IFERROR(RESULTADOS!BA6/(AO240+AO241),0)</f>
        <v>0</v>
      </c>
      <c r="AP242" s="761">
        <f>IFERROR(RESULTADOS!BB6/(AP240+AP241),0)</f>
        <v>0</v>
      </c>
      <c r="AQ242" s="761">
        <f>IFERROR(RESULTADOS!BC6/(AQ240+AQ241),0)</f>
        <v>0</v>
      </c>
      <c r="AR242" s="761">
        <f>IFERROR(RESULTADOS!BD6/(AR240+AR241),0)</f>
        <v>0</v>
      </c>
      <c r="AS242" s="761">
        <f>IFERROR(RESULTADOS!BE6/(AS240+AS241),0)</f>
        <v>0</v>
      </c>
      <c r="AT242" s="761">
        <f>IFERROR(RESULTADOS!BF6/(AT240+AT241),0)</f>
        <v>0</v>
      </c>
      <c r="AU242" s="761">
        <f>IFERROR(RESULTADOS!BG6/(AU240+AU241),0)</f>
        <v>0</v>
      </c>
      <c r="AV242" s="761">
        <f>IFERROR(RESULTADOS!BH6/(AV240+AV241),0)</f>
        <v>0</v>
      </c>
      <c r="AW242" s="761">
        <f>IFERROR(RESULTADOS!BI6/(AW240+AW241),0)</f>
        <v>0</v>
      </c>
      <c r="AX242" s="761">
        <f>IFERROR(RESULTADOS!BJ6/(AX240+AX241),0)</f>
        <v>0</v>
      </c>
      <c r="AY242" s="761">
        <f>IFERROR(RESULTADOS!BK6/(AY240+AY241),0)</f>
        <v>0</v>
      </c>
      <c r="AZ242" s="761">
        <f>IFERROR(RESULTADOS!BL6/(AZ240+AZ241),0)</f>
        <v>0</v>
      </c>
      <c r="BA242" s="761">
        <f>IFERROR(RESULTADOS!BM6/(BA240+BA241),0)</f>
        <v>0</v>
      </c>
      <c r="BB242" s="761">
        <f>IFERROR(RESULTADOS!BN6/(BB240+BB241),0)</f>
        <v>0</v>
      </c>
      <c r="BC242" s="761">
        <f>IFERROR(RESULTADOS!BO6/(BC240+BC241),0)</f>
        <v>0</v>
      </c>
      <c r="BD242" s="761">
        <f>IFERROR(RESULTADOS!BP6/(BD240+BD241),0)</f>
        <v>0</v>
      </c>
      <c r="BE242" s="761">
        <f>IFERROR(RESULTADOS!BQ6/(BE240+BE241),0)</f>
        <v>0</v>
      </c>
      <c r="BF242" s="761">
        <f>IFERROR(RESULTADOS!BR6/(BF240+BF241),0)</f>
        <v>0</v>
      </c>
      <c r="BG242" s="761">
        <f>IFERROR(RESULTADOS!BS6/(BG240+BG241),0)</f>
        <v>0</v>
      </c>
      <c r="BH242" s="761">
        <f>IFERROR(RESULTADOS!BT6/(BH240+BH241),0)</f>
        <v>0</v>
      </c>
      <c r="BI242" s="761">
        <f>IFERROR(RESULTADOS!BU6/(BI240+BI241),0)</f>
        <v>0</v>
      </c>
      <c r="BJ242" s="761">
        <f>IFERROR(RESULTADOS!BV6/(BJ240+BJ241),0)</f>
        <v>0</v>
      </c>
      <c r="BK242" s="762">
        <f>IFERROR(RESULTADOS!BW6/(BK240+BK241),0)</f>
        <v>0</v>
      </c>
      <c r="BL242" s="138"/>
      <c r="BM242" s="138"/>
      <c r="BN242" s="138"/>
      <c r="BO242" s="138"/>
      <c r="BP242" s="138"/>
      <c r="BQ242" s="138"/>
      <c r="BR242" s="138"/>
      <c r="BS242" s="138"/>
      <c r="BT242" s="138"/>
      <c r="BU242" s="138"/>
      <c r="BV242" s="138"/>
      <c r="BW242" s="138"/>
      <c r="BX242" s="138"/>
      <c r="BY242" s="138"/>
      <c r="BZ242" s="138"/>
      <c r="CA242" s="138"/>
      <c r="CB242" s="138"/>
      <c r="CC242" s="138"/>
      <c r="CD242" s="138"/>
      <c r="CE242" s="138"/>
      <c r="CF242" s="138"/>
      <c r="CG242" s="138"/>
      <c r="CH242" s="138"/>
      <c r="CI242" s="138"/>
      <c r="CJ242" s="138"/>
      <c r="CK242" s="138"/>
      <c r="CL242" s="138"/>
      <c r="CM242" s="138"/>
      <c r="CN242" s="138"/>
      <c r="CO242" s="138"/>
      <c r="CP242" s="138"/>
      <c r="CQ242" s="138"/>
      <c r="CR242" s="138"/>
      <c r="CS242" s="138"/>
    </row>
    <row r="243" spans="1:97" s="5" customFormat="1" x14ac:dyDescent="0.25">
      <c r="A243" s="138"/>
      <c r="B243" s="763" t="s">
        <v>429</v>
      </c>
      <c r="C243" s="764">
        <v>0</v>
      </c>
      <c r="D243" s="765">
        <f t="shared" ref="D243:AI243" si="193">IFERROR(D167/(D240+D241),0)</f>
        <v>0</v>
      </c>
      <c r="E243" s="765">
        <f t="shared" si="193"/>
        <v>0</v>
      </c>
      <c r="F243" s="765">
        <f t="shared" si="193"/>
        <v>0</v>
      </c>
      <c r="G243" s="765">
        <f t="shared" si="193"/>
        <v>0</v>
      </c>
      <c r="H243" s="765">
        <f t="shared" si="193"/>
        <v>0</v>
      </c>
      <c r="I243" s="765">
        <f t="shared" si="193"/>
        <v>0</v>
      </c>
      <c r="J243" s="765">
        <f t="shared" si="193"/>
        <v>0</v>
      </c>
      <c r="K243" s="765">
        <f t="shared" si="193"/>
        <v>0</v>
      </c>
      <c r="L243" s="765">
        <f t="shared" si="193"/>
        <v>0</v>
      </c>
      <c r="M243" s="765">
        <f t="shared" si="193"/>
        <v>0</v>
      </c>
      <c r="N243" s="765">
        <f t="shared" si="193"/>
        <v>0</v>
      </c>
      <c r="O243" s="765">
        <f t="shared" si="193"/>
        <v>0</v>
      </c>
      <c r="P243" s="765">
        <f t="shared" si="193"/>
        <v>0</v>
      </c>
      <c r="Q243" s="765">
        <f t="shared" si="193"/>
        <v>0</v>
      </c>
      <c r="R243" s="765">
        <f t="shared" si="193"/>
        <v>0</v>
      </c>
      <c r="S243" s="765">
        <f t="shared" si="193"/>
        <v>0</v>
      </c>
      <c r="T243" s="765">
        <f t="shared" si="193"/>
        <v>0</v>
      </c>
      <c r="U243" s="765">
        <f t="shared" si="193"/>
        <v>0</v>
      </c>
      <c r="V243" s="765">
        <f t="shared" si="193"/>
        <v>0</v>
      </c>
      <c r="W243" s="765">
        <f t="shared" si="193"/>
        <v>0</v>
      </c>
      <c r="X243" s="765">
        <f t="shared" si="193"/>
        <v>0</v>
      </c>
      <c r="Y243" s="765">
        <f t="shared" si="193"/>
        <v>0</v>
      </c>
      <c r="Z243" s="765">
        <f t="shared" si="193"/>
        <v>0</v>
      </c>
      <c r="AA243" s="765">
        <f t="shared" si="193"/>
        <v>0</v>
      </c>
      <c r="AB243" s="765">
        <f t="shared" si="193"/>
        <v>0</v>
      </c>
      <c r="AC243" s="765">
        <f t="shared" si="193"/>
        <v>0</v>
      </c>
      <c r="AD243" s="765">
        <f t="shared" si="193"/>
        <v>0</v>
      </c>
      <c r="AE243" s="765">
        <f t="shared" si="193"/>
        <v>0</v>
      </c>
      <c r="AF243" s="765">
        <f t="shared" si="193"/>
        <v>0</v>
      </c>
      <c r="AG243" s="765">
        <f t="shared" si="193"/>
        <v>0</v>
      </c>
      <c r="AH243" s="765">
        <f t="shared" si="193"/>
        <v>0</v>
      </c>
      <c r="AI243" s="765">
        <f t="shared" si="193"/>
        <v>0</v>
      </c>
      <c r="AJ243" s="765">
        <f t="shared" ref="AJ243:BK243" si="194">IFERROR(AJ167/(AJ240+AJ241),0)</f>
        <v>0</v>
      </c>
      <c r="AK243" s="765">
        <f t="shared" si="194"/>
        <v>0</v>
      </c>
      <c r="AL243" s="765">
        <f t="shared" si="194"/>
        <v>0</v>
      </c>
      <c r="AM243" s="765">
        <f t="shared" si="194"/>
        <v>0</v>
      </c>
      <c r="AN243" s="765">
        <f t="shared" si="194"/>
        <v>0</v>
      </c>
      <c r="AO243" s="765">
        <f t="shared" si="194"/>
        <v>0</v>
      </c>
      <c r="AP243" s="765">
        <f t="shared" si="194"/>
        <v>0</v>
      </c>
      <c r="AQ243" s="765">
        <f t="shared" si="194"/>
        <v>0</v>
      </c>
      <c r="AR243" s="765">
        <f t="shared" si="194"/>
        <v>0</v>
      </c>
      <c r="AS243" s="765">
        <f t="shared" si="194"/>
        <v>0</v>
      </c>
      <c r="AT243" s="765">
        <f t="shared" si="194"/>
        <v>0</v>
      </c>
      <c r="AU243" s="765">
        <f t="shared" si="194"/>
        <v>0</v>
      </c>
      <c r="AV243" s="765">
        <f t="shared" si="194"/>
        <v>0</v>
      </c>
      <c r="AW243" s="765">
        <f t="shared" si="194"/>
        <v>0</v>
      </c>
      <c r="AX243" s="765">
        <f t="shared" si="194"/>
        <v>0</v>
      </c>
      <c r="AY243" s="765">
        <f t="shared" si="194"/>
        <v>0</v>
      </c>
      <c r="AZ243" s="765">
        <f t="shared" si="194"/>
        <v>0</v>
      </c>
      <c r="BA243" s="765">
        <f t="shared" si="194"/>
        <v>0</v>
      </c>
      <c r="BB243" s="765">
        <f t="shared" si="194"/>
        <v>0</v>
      </c>
      <c r="BC243" s="765">
        <f t="shared" si="194"/>
        <v>0</v>
      </c>
      <c r="BD243" s="765">
        <f t="shared" si="194"/>
        <v>0</v>
      </c>
      <c r="BE243" s="765">
        <f t="shared" si="194"/>
        <v>0</v>
      </c>
      <c r="BF243" s="765">
        <f t="shared" si="194"/>
        <v>0</v>
      </c>
      <c r="BG243" s="765">
        <f t="shared" si="194"/>
        <v>0</v>
      </c>
      <c r="BH243" s="765">
        <f t="shared" si="194"/>
        <v>0</v>
      </c>
      <c r="BI243" s="765">
        <f t="shared" si="194"/>
        <v>0</v>
      </c>
      <c r="BJ243" s="765">
        <f t="shared" si="194"/>
        <v>0</v>
      </c>
      <c r="BK243" s="766">
        <f t="shared" si="194"/>
        <v>0</v>
      </c>
      <c r="BL243" s="138"/>
      <c r="BM243" s="138"/>
      <c r="BN243" s="138"/>
      <c r="BO243" s="138"/>
      <c r="BP243" s="138"/>
      <c r="BQ243" s="138"/>
      <c r="BR243" s="138"/>
      <c r="BS243" s="138"/>
      <c r="BT243" s="138"/>
      <c r="BU243" s="138"/>
      <c r="BV243" s="138"/>
      <c r="BW243" s="138"/>
      <c r="BX243" s="138"/>
      <c r="BY243" s="138"/>
      <c r="BZ243" s="138"/>
      <c r="CA243" s="138"/>
      <c r="CB243" s="138"/>
      <c r="CC243" s="138"/>
      <c r="CD243" s="138"/>
      <c r="CE243" s="138"/>
      <c r="CF243" s="138"/>
      <c r="CG243" s="138"/>
      <c r="CH243" s="138"/>
      <c r="CI243" s="138"/>
      <c r="CJ243" s="138"/>
      <c r="CK243" s="138"/>
      <c r="CL243" s="138"/>
      <c r="CM243" s="138"/>
      <c r="CN243" s="138"/>
      <c r="CO243" s="138"/>
      <c r="CP243" s="138"/>
      <c r="CQ243" s="138"/>
      <c r="CR243" s="138"/>
      <c r="CS243" s="138"/>
    </row>
    <row r="244" spans="1:97" s="2" customFormat="1" x14ac:dyDescent="0.25">
      <c r="A244" s="138"/>
      <c r="B244" s="767"/>
      <c r="C244" s="768"/>
      <c r="D244" s="768"/>
      <c r="E244" s="768"/>
      <c r="F244" s="768"/>
      <c r="G244" s="768"/>
      <c r="H244" s="768"/>
      <c r="I244" s="768"/>
      <c r="J244" s="768"/>
      <c r="K244" s="768"/>
      <c r="L244" s="768"/>
      <c r="M244" s="768"/>
      <c r="N244" s="768"/>
      <c r="O244" s="768"/>
      <c r="P244" s="768"/>
      <c r="Q244" s="768"/>
      <c r="R244" s="768"/>
      <c r="S244" s="768"/>
      <c r="T244" s="768"/>
      <c r="U244" s="768"/>
      <c r="V244" s="768"/>
      <c r="W244" s="768"/>
      <c r="X244" s="768"/>
      <c r="Y244" s="768"/>
      <c r="Z244" s="768"/>
      <c r="AA244" s="768"/>
      <c r="AB244" s="768"/>
      <c r="AC244" s="768"/>
      <c r="AD244" s="768"/>
      <c r="AE244" s="768"/>
      <c r="AF244" s="768"/>
      <c r="AG244" s="768"/>
      <c r="AH244" s="768"/>
      <c r="AI244" s="768"/>
      <c r="AJ244" s="768"/>
      <c r="AK244" s="768"/>
      <c r="AL244" s="768"/>
      <c r="AM244" s="768"/>
      <c r="AN244" s="768"/>
      <c r="AO244" s="768"/>
      <c r="AP244" s="768"/>
      <c r="AQ244" s="768"/>
      <c r="AR244" s="768"/>
      <c r="AS244" s="768"/>
      <c r="AT244" s="768"/>
      <c r="AU244" s="768"/>
      <c r="AV244" s="768"/>
      <c r="AW244" s="768"/>
      <c r="AX244" s="768"/>
      <c r="AY244" s="768"/>
      <c r="AZ244" s="768"/>
      <c r="BA244" s="768"/>
      <c r="BB244" s="768"/>
      <c r="BC244" s="768"/>
      <c r="BD244" s="768"/>
      <c r="BE244" s="768"/>
      <c r="BF244" s="768"/>
      <c r="BG244" s="768"/>
      <c r="BH244" s="768"/>
      <c r="BI244" s="768"/>
      <c r="BJ244" s="768"/>
      <c r="BK244" s="769"/>
      <c r="BL244" s="138"/>
      <c r="BM244" s="138"/>
      <c r="BN244" s="138"/>
      <c r="BO244" s="138"/>
      <c r="BP244" s="138"/>
      <c r="BQ244" s="138"/>
      <c r="BR244" s="138"/>
      <c r="BS244" s="138"/>
      <c r="BT244" s="138"/>
      <c r="BU244" s="138"/>
      <c r="BV244" s="138"/>
      <c r="BW244" s="138"/>
      <c r="BX244" s="138"/>
      <c r="BY244" s="138"/>
      <c r="BZ244" s="138"/>
      <c r="CA244" s="138"/>
      <c r="CB244" s="138"/>
      <c r="CC244" s="138"/>
      <c r="CD244" s="138"/>
      <c r="CE244" s="138"/>
      <c r="CF244" s="138"/>
      <c r="CG244" s="138"/>
      <c r="CH244" s="138"/>
      <c r="CI244" s="138"/>
      <c r="CJ244" s="138"/>
      <c r="CK244" s="138"/>
      <c r="CL244" s="138"/>
      <c r="CM244" s="138"/>
      <c r="CN244" s="138"/>
      <c r="CO244" s="138"/>
      <c r="CP244" s="138"/>
      <c r="CQ244" s="138"/>
      <c r="CR244" s="138"/>
      <c r="CS244" s="138"/>
    </row>
    <row r="245" spans="1:97" s="2" customFormat="1" x14ac:dyDescent="0.25">
      <c r="A245" s="138"/>
      <c r="B245" s="770" t="s">
        <v>430</v>
      </c>
      <c r="C245" s="771">
        <v>0</v>
      </c>
      <c r="D245" s="772">
        <v>1</v>
      </c>
      <c r="E245" s="772">
        <v>2</v>
      </c>
      <c r="F245" s="773">
        <v>3</v>
      </c>
      <c r="G245" s="772">
        <v>4</v>
      </c>
      <c r="H245" s="772">
        <v>5</v>
      </c>
      <c r="I245" s="772">
        <v>6</v>
      </c>
      <c r="J245" s="773">
        <v>7</v>
      </c>
      <c r="K245" s="772">
        <v>8</v>
      </c>
      <c r="L245" s="772">
        <v>9</v>
      </c>
      <c r="M245" s="772">
        <v>10</v>
      </c>
      <c r="N245" s="773">
        <v>11</v>
      </c>
      <c r="O245" s="774">
        <v>12</v>
      </c>
      <c r="P245" s="772">
        <v>13</v>
      </c>
      <c r="Q245" s="772">
        <v>14</v>
      </c>
      <c r="R245" s="773">
        <v>15</v>
      </c>
      <c r="S245" s="772">
        <v>16</v>
      </c>
      <c r="T245" s="772">
        <v>17</v>
      </c>
      <c r="U245" s="772">
        <v>18</v>
      </c>
      <c r="V245" s="773">
        <v>19</v>
      </c>
      <c r="W245" s="772">
        <v>20</v>
      </c>
      <c r="X245" s="772">
        <v>21</v>
      </c>
      <c r="Y245" s="772">
        <v>22</v>
      </c>
      <c r="Z245" s="773">
        <v>23</v>
      </c>
      <c r="AA245" s="774">
        <v>24</v>
      </c>
      <c r="AB245" s="772">
        <v>25</v>
      </c>
      <c r="AC245" s="772">
        <v>26</v>
      </c>
      <c r="AD245" s="773">
        <v>27</v>
      </c>
      <c r="AE245" s="772">
        <v>28</v>
      </c>
      <c r="AF245" s="772">
        <v>29</v>
      </c>
      <c r="AG245" s="772">
        <v>30</v>
      </c>
      <c r="AH245" s="773">
        <v>31</v>
      </c>
      <c r="AI245" s="772">
        <v>32</v>
      </c>
      <c r="AJ245" s="772">
        <v>33</v>
      </c>
      <c r="AK245" s="772">
        <v>34</v>
      </c>
      <c r="AL245" s="773">
        <v>35</v>
      </c>
      <c r="AM245" s="774">
        <v>36</v>
      </c>
      <c r="AN245" s="772">
        <v>37</v>
      </c>
      <c r="AO245" s="772">
        <v>38</v>
      </c>
      <c r="AP245" s="773">
        <v>39</v>
      </c>
      <c r="AQ245" s="772">
        <v>40</v>
      </c>
      <c r="AR245" s="772">
        <v>41</v>
      </c>
      <c r="AS245" s="772">
        <v>42</v>
      </c>
      <c r="AT245" s="773">
        <v>43</v>
      </c>
      <c r="AU245" s="772">
        <v>44</v>
      </c>
      <c r="AV245" s="772">
        <v>45</v>
      </c>
      <c r="AW245" s="772">
        <v>46</v>
      </c>
      <c r="AX245" s="773">
        <v>47</v>
      </c>
      <c r="AY245" s="774">
        <v>48</v>
      </c>
      <c r="AZ245" s="772">
        <v>49</v>
      </c>
      <c r="BA245" s="772">
        <v>50</v>
      </c>
      <c r="BB245" s="773">
        <v>51</v>
      </c>
      <c r="BC245" s="772">
        <v>52</v>
      </c>
      <c r="BD245" s="772">
        <v>53</v>
      </c>
      <c r="BE245" s="772">
        <v>54</v>
      </c>
      <c r="BF245" s="773">
        <v>55</v>
      </c>
      <c r="BG245" s="772">
        <v>56</v>
      </c>
      <c r="BH245" s="772">
        <v>57</v>
      </c>
      <c r="BI245" s="772">
        <v>58</v>
      </c>
      <c r="BJ245" s="773">
        <v>59</v>
      </c>
      <c r="BK245" s="774">
        <v>60</v>
      </c>
      <c r="BL245" s="138"/>
      <c r="BM245" s="138"/>
      <c r="BN245" s="138"/>
      <c r="BO245" s="138"/>
      <c r="BP245" s="138"/>
      <c r="BQ245" s="138"/>
      <c r="BR245" s="138"/>
      <c r="BS245" s="138"/>
      <c r="BT245" s="138"/>
      <c r="BU245" s="138"/>
      <c r="BV245" s="138"/>
      <c r="BW245" s="138"/>
      <c r="BX245" s="138"/>
      <c r="BY245" s="138"/>
      <c r="BZ245" s="138"/>
      <c r="CA245" s="138"/>
      <c r="CB245" s="138"/>
      <c r="CC245" s="138"/>
      <c r="CD245" s="138"/>
      <c r="CE245" s="138"/>
      <c r="CF245" s="138"/>
      <c r="CG245" s="138"/>
      <c r="CH245" s="138"/>
      <c r="CI245" s="138"/>
      <c r="CJ245" s="138"/>
      <c r="CK245" s="138"/>
      <c r="CL245" s="138"/>
      <c r="CM245" s="138"/>
      <c r="CN245" s="138"/>
      <c r="CO245" s="138"/>
      <c r="CP245" s="138"/>
      <c r="CQ245" s="138"/>
      <c r="CR245" s="138"/>
      <c r="CS245" s="138"/>
    </row>
    <row r="246" spans="1:97" s="2" customFormat="1" x14ac:dyDescent="0.25">
      <c r="A246" s="138"/>
      <c r="B246" s="775" t="s">
        <v>431</v>
      </c>
      <c r="C246" s="671">
        <f t="shared" ref="C246:AH246" si="195">C221</f>
        <v>0</v>
      </c>
      <c r="D246" s="671">
        <f t="shared" si="195"/>
        <v>0</v>
      </c>
      <c r="E246" s="671">
        <f t="shared" si="195"/>
        <v>0</v>
      </c>
      <c r="F246" s="671">
        <f t="shared" si="195"/>
        <v>0</v>
      </c>
      <c r="G246" s="671">
        <f t="shared" si="195"/>
        <v>0</v>
      </c>
      <c r="H246" s="671">
        <f t="shared" si="195"/>
        <v>0</v>
      </c>
      <c r="I246" s="671">
        <f t="shared" si="195"/>
        <v>0</v>
      </c>
      <c r="J246" s="671">
        <f t="shared" si="195"/>
        <v>0</v>
      </c>
      <c r="K246" s="671">
        <f t="shared" si="195"/>
        <v>0</v>
      </c>
      <c r="L246" s="671">
        <f t="shared" si="195"/>
        <v>0</v>
      </c>
      <c r="M246" s="671">
        <f t="shared" si="195"/>
        <v>0</v>
      </c>
      <c r="N246" s="671">
        <f t="shared" si="195"/>
        <v>0</v>
      </c>
      <c r="O246" s="671">
        <f t="shared" si="195"/>
        <v>0</v>
      </c>
      <c r="P246" s="671">
        <f t="shared" si="195"/>
        <v>0</v>
      </c>
      <c r="Q246" s="671">
        <f t="shared" si="195"/>
        <v>0</v>
      </c>
      <c r="R246" s="671">
        <f t="shared" si="195"/>
        <v>0</v>
      </c>
      <c r="S246" s="671">
        <f t="shared" si="195"/>
        <v>0</v>
      </c>
      <c r="T246" s="671">
        <f t="shared" si="195"/>
        <v>0</v>
      </c>
      <c r="U246" s="671">
        <f t="shared" si="195"/>
        <v>0</v>
      </c>
      <c r="V246" s="671">
        <f t="shared" si="195"/>
        <v>0</v>
      </c>
      <c r="W246" s="671">
        <f t="shared" si="195"/>
        <v>0</v>
      </c>
      <c r="X246" s="671">
        <f t="shared" si="195"/>
        <v>0</v>
      </c>
      <c r="Y246" s="671">
        <f t="shared" si="195"/>
        <v>0</v>
      </c>
      <c r="Z246" s="671">
        <f t="shared" si="195"/>
        <v>0</v>
      </c>
      <c r="AA246" s="671">
        <f t="shared" si="195"/>
        <v>0</v>
      </c>
      <c r="AB246" s="671">
        <f t="shared" si="195"/>
        <v>0</v>
      </c>
      <c r="AC246" s="671">
        <f t="shared" si="195"/>
        <v>0</v>
      </c>
      <c r="AD246" s="671">
        <f t="shared" si="195"/>
        <v>0</v>
      </c>
      <c r="AE246" s="671">
        <f t="shared" si="195"/>
        <v>0</v>
      </c>
      <c r="AF246" s="671">
        <f t="shared" si="195"/>
        <v>0</v>
      </c>
      <c r="AG246" s="671">
        <f t="shared" si="195"/>
        <v>0</v>
      </c>
      <c r="AH246" s="671">
        <f t="shared" si="195"/>
        <v>0</v>
      </c>
      <c r="AI246" s="671">
        <f t="shared" ref="AI246:BK246" si="196">AI221</f>
        <v>0</v>
      </c>
      <c r="AJ246" s="671">
        <f t="shared" si="196"/>
        <v>0</v>
      </c>
      <c r="AK246" s="671">
        <f t="shared" si="196"/>
        <v>0</v>
      </c>
      <c r="AL246" s="671">
        <f t="shared" si="196"/>
        <v>0</v>
      </c>
      <c r="AM246" s="671">
        <f t="shared" si="196"/>
        <v>0</v>
      </c>
      <c r="AN246" s="671">
        <f t="shared" si="196"/>
        <v>0</v>
      </c>
      <c r="AO246" s="671">
        <f t="shared" si="196"/>
        <v>0</v>
      </c>
      <c r="AP246" s="671">
        <f t="shared" si="196"/>
        <v>0</v>
      </c>
      <c r="AQ246" s="671">
        <f t="shared" si="196"/>
        <v>0</v>
      </c>
      <c r="AR246" s="671">
        <f t="shared" si="196"/>
        <v>0</v>
      </c>
      <c r="AS246" s="671">
        <f t="shared" si="196"/>
        <v>0</v>
      </c>
      <c r="AT246" s="671">
        <f t="shared" si="196"/>
        <v>0</v>
      </c>
      <c r="AU246" s="671">
        <f t="shared" si="196"/>
        <v>0</v>
      </c>
      <c r="AV246" s="671">
        <f t="shared" si="196"/>
        <v>0</v>
      </c>
      <c r="AW246" s="671">
        <f t="shared" si="196"/>
        <v>0</v>
      </c>
      <c r="AX246" s="671">
        <f t="shared" si="196"/>
        <v>0</v>
      </c>
      <c r="AY246" s="671">
        <f t="shared" si="196"/>
        <v>0</v>
      </c>
      <c r="AZ246" s="671">
        <f t="shared" si="196"/>
        <v>0</v>
      </c>
      <c r="BA246" s="671">
        <f t="shared" si="196"/>
        <v>0</v>
      </c>
      <c r="BB246" s="671">
        <f t="shared" si="196"/>
        <v>0</v>
      </c>
      <c r="BC246" s="671">
        <f t="shared" si="196"/>
        <v>0</v>
      </c>
      <c r="BD246" s="671">
        <f t="shared" si="196"/>
        <v>0</v>
      </c>
      <c r="BE246" s="671">
        <f t="shared" si="196"/>
        <v>0</v>
      </c>
      <c r="BF246" s="671">
        <f t="shared" si="196"/>
        <v>0</v>
      </c>
      <c r="BG246" s="671">
        <f t="shared" si="196"/>
        <v>0</v>
      </c>
      <c r="BH246" s="671">
        <f t="shared" si="196"/>
        <v>0</v>
      </c>
      <c r="BI246" s="671">
        <f t="shared" si="196"/>
        <v>0</v>
      </c>
      <c r="BJ246" s="671">
        <f t="shared" si="196"/>
        <v>0</v>
      </c>
      <c r="BK246" s="671">
        <f t="shared" si="196"/>
        <v>0</v>
      </c>
      <c r="BL246" s="138"/>
      <c r="BM246" s="138"/>
      <c r="BN246" s="138"/>
      <c r="BO246" s="138"/>
      <c r="BP246" s="138"/>
      <c r="BQ246" s="138"/>
      <c r="BR246" s="138"/>
      <c r="BS246" s="138"/>
      <c r="BT246" s="138"/>
      <c r="BU246" s="138"/>
      <c r="BV246" s="138"/>
      <c r="BW246" s="138"/>
      <c r="BX246" s="138"/>
      <c r="BY246" s="138"/>
      <c r="BZ246" s="138"/>
      <c r="CA246" s="138"/>
      <c r="CB246" s="138"/>
      <c r="CC246" s="138"/>
      <c r="CD246" s="138"/>
      <c r="CE246" s="138"/>
      <c r="CF246" s="138"/>
      <c r="CG246" s="138"/>
      <c r="CH246" s="138"/>
      <c r="CI246" s="138"/>
      <c r="CJ246" s="138"/>
      <c r="CK246" s="138"/>
      <c r="CL246" s="138"/>
      <c r="CM246" s="138"/>
      <c r="CN246" s="138"/>
      <c r="CO246" s="138"/>
      <c r="CP246" s="138"/>
      <c r="CQ246" s="138"/>
      <c r="CR246" s="138"/>
      <c r="CS246" s="138"/>
    </row>
    <row r="247" spans="1:97" s="2" customFormat="1" x14ac:dyDescent="0.25">
      <c r="A247" s="138"/>
      <c r="B247" s="776" t="s">
        <v>432</v>
      </c>
      <c r="C247" s="668">
        <v>0</v>
      </c>
      <c r="D247" s="497">
        <f t="shared" ref="D247:AI247" si="197">C246</f>
        <v>0</v>
      </c>
      <c r="E247" s="497">
        <f t="shared" si="197"/>
        <v>0</v>
      </c>
      <c r="F247" s="497">
        <f t="shared" si="197"/>
        <v>0</v>
      </c>
      <c r="G247" s="497">
        <f t="shared" si="197"/>
        <v>0</v>
      </c>
      <c r="H247" s="497">
        <f t="shared" si="197"/>
        <v>0</v>
      </c>
      <c r="I247" s="497">
        <f t="shared" si="197"/>
        <v>0</v>
      </c>
      <c r="J247" s="497">
        <f t="shared" si="197"/>
        <v>0</v>
      </c>
      <c r="K247" s="497">
        <f t="shared" si="197"/>
        <v>0</v>
      </c>
      <c r="L247" s="497">
        <f t="shared" si="197"/>
        <v>0</v>
      </c>
      <c r="M247" s="497">
        <f t="shared" si="197"/>
        <v>0</v>
      </c>
      <c r="N247" s="497">
        <f t="shared" si="197"/>
        <v>0</v>
      </c>
      <c r="O247" s="497">
        <f t="shared" si="197"/>
        <v>0</v>
      </c>
      <c r="P247" s="497">
        <f t="shared" si="197"/>
        <v>0</v>
      </c>
      <c r="Q247" s="497">
        <f t="shared" si="197"/>
        <v>0</v>
      </c>
      <c r="R247" s="497">
        <f t="shared" si="197"/>
        <v>0</v>
      </c>
      <c r="S247" s="497">
        <f t="shared" si="197"/>
        <v>0</v>
      </c>
      <c r="T247" s="497">
        <f t="shared" si="197"/>
        <v>0</v>
      </c>
      <c r="U247" s="497">
        <f t="shared" si="197"/>
        <v>0</v>
      </c>
      <c r="V247" s="497">
        <f t="shared" si="197"/>
        <v>0</v>
      </c>
      <c r="W247" s="497">
        <f t="shared" si="197"/>
        <v>0</v>
      </c>
      <c r="X247" s="497">
        <f t="shared" si="197"/>
        <v>0</v>
      </c>
      <c r="Y247" s="497">
        <f t="shared" si="197"/>
        <v>0</v>
      </c>
      <c r="Z247" s="497">
        <f t="shared" si="197"/>
        <v>0</v>
      </c>
      <c r="AA247" s="497">
        <f t="shared" si="197"/>
        <v>0</v>
      </c>
      <c r="AB247" s="497">
        <f t="shared" si="197"/>
        <v>0</v>
      </c>
      <c r="AC247" s="497">
        <f t="shared" si="197"/>
        <v>0</v>
      </c>
      <c r="AD247" s="497">
        <f t="shared" si="197"/>
        <v>0</v>
      </c>
      <c r="AE247" s="497">
        <f t="shared" si="197"/>
        <v>0</v>
      </c>
      <c r="AF247" s="497">
        <f t="shared" si="197"/>
        <v>0</v>
      </c>
      <c r="AG247" s="497">
        <f t="shared" si="197"/>
        <v>0</v>
      </c>
      <c r="AH247" s="497">
        <f t="shared" si="197"/>
        <v>0</v>
      </c>
      <c r="AI247" s="497">
        <f t="shared" si="197"/>
        <v>0</v>
      </c>
      <c r="AJ247" s="497">
        <f t="shared" ref="AJ247:BK247" si="198">AI246</f>
        <v>0</v>
      </c>
      <c r="AK247" s="497">
        <f t="shared" si="198"/>
        <v>0</v>
      </c>
      <c r="AL247" s="497">
        <f t="shared" si="198"/>
        <v>0</v>
      </c>
      <c r="AM247" s="497">
        <f t="shared" si="198"/>
        <v>0</v>
      </c>
      <c r="AN247" s="497">
        <f t="shared" si="198"/>
        <v>0</v>
      </c>
      <c r="AO247" s="497">
        <f t="shared" si="198"/>
        <v>0</v>
      </c>
      <c r="AP247" s="497">
        <f t="shared" si="198"/>
        <v>0</v>
      </c>
      <c r="AQ247" s="497">
        <f t="shared" si="198"/>
        <v>0</v>
      </c>
      <c r="AR247" s="497">
        <f t="shared" si="198"/>
        <v>0</v>
      </c>
      <c r="AS247" s="497">
        <f t="shared" si="198"/>
        <v>0</v>
      </c>
      <c r="AT247" s="497">
        <f t="shared" si="198"/>
        <v>0</v>
      </c>
      <c r="AU247" s="497">
        <f t="shared" si="198"/>
        <v>0</v>
      </c>
      <c r="AV247" s="497">
        <f t="shared" si="198"/>
        <v>0</v>
      </c>
      <c r="AW247" s="497">
        <f t="shared" si="198"/>
        <v>0</v>
      </c>
      <c r="AX247" s="497">
        <f t="shared" si="198"/>
        <v>0</v>
      </c>
      <c r="AY247" s="497">
        <f t="shared" si="198"/>
        <v>0</v>
      </c>
      <c r="AZ247" s="497">
        <f t="shared" si="198"/>
        <v>0</v>
      </c>
      <c r="BA247" s="497">
        <f t="shared" si="198"/>
        <v>0</v>
      </c>
      <c r="BB247" s="497">
        <f t="shared" si="198"/>
        <v>0</v>
      </c>
      <c r="BC247" s="497">
        <f t="shared" si="198"/>
        <v>0</v>
      </c>
      <c r="BD247" s="497">
        <f t="shared" si="198"/>
        <v>0</v>
      </c>
      <c r="BE247" s="497">
        <f t="shared" si="198"/>
        <v>0</v>
      </c>
      <c r="BF247" s="497">
        <f t="shared" si="198"/>
        <v>0</v>
      </c>
      <c r="BG247" s="497">
        <f t="shared" si="198"/>
        <v>0</v>
      </c>
      <c r="BH247" s="497">
        <f t="shared" si="198"/>
        <v>0</v>
      </c>
      <c r="BI247" s="497">
        <f t="shared" si="198"/>
        <v>0</v>
      </c>
      <c r="BJ247" s="497">
        <f t="shared" si="198"/>
        <v>0</v>
      </c>
      <c r="BK247" s="497">
        <f t="shared" si="198"/>
        <v>0</v>
      </c>
      <c r="BL247" s="138"/>
      <c r="BM247" s="138"/>
      <c r="BN247" s="138"/>
      <c r="BO247" s="138"/>
      <c r="BP247" s="138"/>
      <c r="BQ247" s="138"/>
      <c r="BR247" s="138"/>
      <c r="BS247" s="138"/>
      <c r="BT247" s="138"/>
      <c r="BU247" s="138"/>
      <c r="BV247" s="138"/>
      <c r="BW247" s="138"/>
      <c r="BX247" s="138"/>
      <c r="BY247" s="138"/>
      <c r="BZ247" s="138"/>
      <c r="CA247" s="138"/>
      <c r="CB247" s="138"/>
      <c r="CC247" s="138"/>
      <c r="CD247" s="138"/>
      <c r="CE247" s="138"/>
      <c r="CF247" s="138"/>
      <c r="CG247" s="138"/>
      <c r="CH247" s="138"/>
      <c r="CI247" s="138"/>
      <c r="CJ247" s="138"/>
      <c r="CK247" s="138"/>
      <c r="CL247" s="138"/>
      <c r="CM247" s="138"/>
      <c r="CN247" s="138"/>
      <c r="CO247" s="138"/>
      <c r="CP247" s="138"/>
      <c r="CQ247" s="138"/>
      <c r="CR247" s="138"/>
      <c r="CS247" s="138"/>
    </row>
    <row r="248" spans="1:97" s="2" customFormat="1" x14ac:dyDescent="0.25">
      <c r="A248" s="138"/>
      <c r="B248" s="777" t="s">
        <v>433</v>
      </c>
      <c r="C248" s="674">
        <v>0</v>
      </c>
      <c r="D248" s="675">
        <f>D246-D247</f>
        <v>0</v>
      </c>
      <c r="E248" s="675">
        <f t="shared" ref="E248:AJ248" si="199">D248-E247+E246</f>
        <v>0</v>
      </c>
      <c r="F248" s="675">
        <f t="shared" si="199"/>
        <v>0</v>
      </c>
      <c r="G248" s="675">
        <f t="shared" si="199"/>
        <v>0</v>
      </c>
      <c r="H248" s="675">
        <f t="shared" si="199"/>
        <v>0</v>
      </c>
      <c r="I248" s="675">
        <f t="shared" si="199"/>
        <v>0</v>
      </c>
      <c r="J248" s="675">
        <f t="shared" si="199"/>
        <v>0</v>
      </c>
      <c r="K248" s="675">
        <f t="shared" si="199"/>
        <v>0</v>
      </c>
      <c r="L248" s="675">
        <f t="shared" si="199"/>
        <v>0</v>
      </c>
      <c r="M248" s="675">
        <f t="shared" si="199"/>
        <v>0</v>
      </c>
      <c r="N248" s="675">
        <f t="shared" si="199"/>
        <v>0</v>
      </c>
      <c r="O248" s="675">
        <f t="shared" si="199"/>
        <v>0</v>
      </c>
      <c r="P248" s="675">
        <f t="shared" si="199"/>
        <v>0</v>
      </c>
      <c r="Q248" s="675">
        <f t="shared" si="199"/>
        <v>0</v>
      </c>
      <c r="R248" s="675">
        <f t="shared" si="199"/>
        <v>0</v>
      </c>
      <c r="S248" s="675">
        <f t="shared" si="199"/>
        <v>0</v>
      </c>
      <c r="T248" s="675">
        <f t="shared" si="199"/>
        <v>0</v>
      </c>
      <c r="U248" s="675">
        <f t="shared" si="199"/>
        <v>0</v>
      </c>
      <c r="V248" s="675">
        <f t="shared" si="199"/>
        <v>0</v>
      </c>
      <c r="W248" s="675">
        <f t="shared" si="199"/>
        <v>0</v>
      </c>
      <c r="X248" s="675">
        <f t="shared" si="199"/>
        <v>0</v>
      </c>
      <c r="Y248" s="675">
        <f t="shared" si="199"/>
        <v>0</v>
      </c>
      <c r="Z248" s="675">
        <f t="shared" si="199"/>
        <v>0</v>
      </c>
      <c r="AA248" s="675">
        <f t="shared" si="199"/>
        <v>0</v>
      </c>
      <c r="AB248" s="675">
        <f t="shared" si="199"/>
        <v>0</v>
      </c>
      <c r="AC248" s="675">
        <f t="shared" si="199"/>
        <v>0</v>
      </c>
      <c r="AD248" s="675">
        <f t="shared" si="199"/>
        <v>0</v>
      </c>
      <c r="AE248" s="675">
        <f t="shared" si="199"/>
        <v>0</v>
      </c>
      <c r="AF248" s="675">
        <f t="shared" si="199"/>
        <v>0</v>
      </c>
      <c r="AG248" s="675">
        <f t="shared" si="199"/>
        <v>0</v>
      </c>
      <c r="AH248" s="675">
        <f t="shared" si="199"/>
        <v>0</v>
      </c>
      <c r="AI248" s="675">
        <f t="shared" si="199"/>
        <v>0</v>
      </c>
      <c r="AJ248" s="675">
        <f t="shared" si="199"/>
        <v>0</v>
      </c>
      <c r="AK248" s="675">
        <f t="shared" ref="AK248:BP248" si="200">AJ248-AK247+AK246</f>
        <v>0</v>
      </c>
      <c r="AL248" s="675">
        <f t="shared" si="200"/>
        <v>0</v>
      </c>
      <c r="AM248" s="675">
        <f t="shared" si="200"/>
        <v>0</v>
      </c>
      <c r="AN248" s="675">
        <f t="shared" si="200"/>
        <v>0</v>
      </c>
      <c r="AO248" s="675">
        <f t="shared" si="200"/>
        <v>0</v>
      </c>
      <c r="AP248" s="675">
        <f t="shared" si="200"/>
        <v>0</v>
      </c>
      <c r="AQ248" s="675">
        <f t="shared" si="200"/>
        <v>0</v>
      </c>
      <c r="AR248" s="675">
        <f t="shared" si="200"/>
        <v>0</v>
      </c>
      <c r="AS248" s="675">
        <f t="shared" si="200"/>
        <v>0</v>
      </c>
      <c r="AT248" s="675">
        <f t="shared" si="200"/>
        <v>0</v>
      </c>
      <c r="AU248" s="675">
        <f t="shared" si="200"/>
        <v>0</v>
      </c>
      <c r="AV248" s="675">
        <f t="shared" si="200"/>
        <v>0</v>
      </c>
      <c r="AW248" s="675">
        <f t="shared" si="200"/>
        <v>0</v>
      </c>
      <c r="AX248" s="675">
        <f t="shared" si="200"/>
        <v>0</v>
      </c>
      <c r="AY248" s="675">
        <f t="shared" si="200"/>
        <v>0</v>
      </c>
      <c r="AZ248" s="675">
        <f t="shared" si="200"/>
        <v>0</v>
      </c>
      <c r="BA248" s="675">
        <f t="shared" si="200"/>
        <v>0</v>
      </c>
      <c r="BB248" s="675">
        <f t="shared" si="200"/>
        <v>0</v>
      </c>
      <c r="BC248" s="675">
        <f t="shared" si="200"/>
        <v>0</v>
      </c>
      <c r="BD248" s="675">
        <f t="shared" si="200"/>
        <v>0</v>
      </c>
      <c r="BE248" s="675">
        <f t="shared" si="200"/>
        <v>0</v>
      </c>
      <c r="BF248" s="675">
        <f t="shared" si="200"/>
        <v>0</v>
      </c>
      <c r="BG248" s="675">
        <f t="shared" si="200"/>
        <v>0</v>
      </c>
      <c r="BH248" s="675">
        <f t="shared" si="200"/>
        <v>0</v>
      </c>
      <c r="BI248" s="675">
        <f t="shared" si="200"/>
        <v>0</v>
      </c>
      <c r="BJ248" s="675">
        <f t="shared" si="200"/>
        <v>0</v>
      </c>
      <c r="BK248" s="675">
        <f t="shared" si="200"/>
        <v>0</v>
      </c>
      <c r="BL248" s="138"/>
      <c r="BM248" s="138"/>
      <c r="BN248" s="138"/>
      <c r="BO248" s="138"/>
      <c r="BP248" s="138"/>
      <c r="BQ248" s="138"/>
      <c r="BR248" s="138"/>
      <c r="BS248" s="138"/>
      <c r="BT248" s="138"/>
      <c r="BU248" s="138"/>
      <c r="BV248" s="138"/>
      <c r="BW248" s="138"/>
      <c r="BX248" s="138"/>
      <c r="BY248" s="138"/>
      <c r="BZ248" s="138"/>
      <c r="CA248" s="138"/>
      <c r="CB248" s="138"/>
      <c r="CC248" s="138"/>
      <c r="CD248" s="138"/>
      <c r="CE248" s="138"/>
      <c r="CF248" s="138"/>
      <c r="CG248" s="138"/>
      <c r="CH248" s="138"/>
      <c r="CI248" s="138"/>
      <c r="CJ248" s="138"/>
      <c r="CK248" s="138"/>
      <c r="CL248" s="138"/>
      <c r="CM248" s="138"/>
      <c r="CN248" s="138"/>
      <c r="CO248" s="138"/>
      <c r="CP248" s="138"/>
      <c r="CQ248" s="138"/>
      <c r="CR248" s="138"/>
      <c r="CS248" s="138"/>
    </row>
    <row r="249" spans="1:97" x14ac:dyDescent="0.25">
      <c r="A249" s="138"/>
      <c r="B249" s="138"/>
      <c r="C249" s="778" t="s">
        <v>0</v>
      </c>
      <c r="D249" s="138"/>
      <c r="E249" s="138"/>
      <c r="F249" s="138"/>
      <c r="G249" s="138"/>
      <c r="H249" s="138"/>
      <c r="I249" s="138"/>
      <c r="J249" s="138"/>
      <c r="K249" s="138"/>
      <c r="L249" s="138"/>
      <c r="M249" s="138"/>
      <c r="N249" s="138"/>
      <c r="O249" s="138"/>
      <c r="P249" s="138"/>
      <c r="Q249" s="138"/>
      <c r="R249" s="138"/>
      <c r="S249" s="138"/>
      <c r="T249" s="138"/>
      <c r="U249" s="138"/>
      <c r="V249" s="138"/>
      <c r="W249" s="138"/>
      <c r="X249" s="138"/>
      <c r="Y249" s="138"/>
      <c r="Z249" s="138"/>
      <c r="AA249" s="138"/>
      <c r="AB249" s="138"/>
      <c r="AC249" s="138"/>
      <c r="AD249" s="138"/>
      <c r="AE249" s="138"/>
      <c r="AF249" s="138"/>
      <c r="AG249" s="138"/>
      <c r="AH249" s="138"/>
      <c r="AI249" s="138"/>
      <c r="AJ249" s="138"/>
      <c r="AK249" s="138"/>
      <c r="AL249" s="138"/>
      <c r="AM249" s="138"/>
      <c r="AN249" s="138"/>
      <c r="AO249" s="138"/>
      <c r="AP249" s="138"/>
      <c r="AQ249" s="138"/>
      <c r="AR249" s="138"/>
      <c r="AS249" s="138"/>
      <c r="AT249" s="138"/>
      <c r="AU249" s="138"/>
      <c r="AV249" s="138"/>
      <c r="AW249" s="138"/>
      <c r="AX249" s="138"/>
      <c r="AY249" s="138"/>
      <c r="AZ249" s="138"/>
      <c r="BA249" s="138"/>
      <c r="BB249" s="138"/>
      <c r="BC249" s="138"/>
      <c r="BD249" s="138"/>
      <c r="BE249" s="138"/>
      <c r="BF249" s="138"/>
      <c r="BG249" s="138"/>
      <c r="BH249" s="138"/>
      <c r="BI249" s="138"/>
      <c r="BJ249" s="138"/>
      <c r="BK249" s="138"/>
      <c r="BL249" s="138"/>
      <c r="BM249" s="138"/>
      <c r="BN249" s="138"/>
      <c r="BO249" s="138"/>
      <c r="BP249" s="138"/>
      <c r="BQ249" s="138"/>
      <c r="BR249" s="138"/>
      <c r="BS249" s="138"/>
      <c r="BT249" s="138"/>
      <c r="BU249" s="138"/>
      <c r="BV249" s="138"/>
      <c r="BW249" s="138"/>
      <c r="BX249" s="138"/>
      <c r="BY249" s="138"/>
      <c r="BZ249" s="138"/>
      <c r="CA249" s="138"/>
      <c r="CB249" s="138"/>
      <c r="CC249" s="138"/>
      <c r="CD249" s="138"/>
      <c r="CE249" s="138"/>
      <c r="CF249" s="138"/>
      <c r="CG249" s="138"/>
      <c r="CH249" s="138"/>
      <c r="CI249" s="138"/>
      <c r="CJ249" s="138"/>
      <c r="CK249" s="138"/>
      <c r="CL249" s="138"/>
      <c r="CM249" s="138"/>
      <c r="CN249" s="138"/>
      <c r="CO249" s="138"/>
      <c r="CP249" s="138"/>
      <c r="CQ249" s="138"/>
      <c r="CR249" s="138"/>
      <c r="CS249" s="138"/>
    </row>
    <row r="250" spans="1:97" s="2" customFormat="1" x14ac:dyDescent="0.25">
      <c r="A250" s="138"/>
      <c r="B250" s="770" t="s">
        <v>434</v>
      </c>
      <c r="C250" s="771">
        <v>0</v>
      </c>
      <c r="D250" s="772">
        <v>1</v>
      </c>
      <c r="E250" s="772">
        <v>2</v>
      </c>
      <c r="F250" s="773">
        <v>3</v>
      </c>
      <c r="G250" s="772">
        <v>4</v>
      </c>
      <c r="H250" s="772">
        <v>5</v>
      </c>
      <c r="I250" s="772">
        <v>6</v>
      </c>
      <c r="J250" s="773">
        <v>7</v>
      </c>
      <c r="K250" s="772">
        <v>8</v>
      </c>
      <c r="L250" s="772">
        <v>9</v>
      </c>
      <c r="M250" s="772">
        <v>10</v>
      </c>
      <c r="N250" s="773">
        <v>11</v>
      </c>
      <c r="O250" s="774">
        <v>12</v>
      </c>
      <c r="P250" s="772">
        <v>13</v>
      </c>
      <c r="Q250" s="772">
        <v>14</v>
      </c>
      <c r="R250" s="773">
        <v>15</v>
      </c>
      <c r="S250" s="772">
        <v>16</v>
      </c>
      <c r="T250" s="772">
        <v>17</v>
      </c>
      <c r="U250" s="772">
        <v>18</v>
      </c>
      <c r="V250" s="773">
        <v>19</v>
      </c>
      <c r="W250" s="772">
        <v>20</v>
      </c>
      <c r="X250" s="772">
        <v>21</v>
      </c>
      <c r="Y250" s="772">
        <v>22</v>
      </c>
      <c r="Z250" s="773">
        <v>23</v>
      </c>
      <c r="AA250" s="774">
        <v>24</v>
      </c>
      <c r="AB250" s="772">
        <v>25</v>
      </c>
      <c r="AC250" s="772">
        <v>26</v>
      </c>
      <c r="AD250" s="773">
        <v>27</v>
      </c>
      <c r="AE250" s="772">
        <v>28</v>
      </c>
      <c r="AF250" s="772">
        <v>29</v>
      </c>
      <c r="AG250" s="772">
        <v>30</v>
      </c>
      <c r="AH250" s="773">
        <v>31</v>
      </c>
      <c r="AI250" s="772">
        <v>32</v>
      </c>
      <c r="AJ250" s="772">
        <v>33</v>
      </c>
      <c r="AK250" s="772">
        <v>34</v>
      </c>
      <c r="AL250" s="773">
        <v>35</v>
      </c>
      <c r="AM250" s="774">
        <v>36</v>
      </c>
      <c r="AN250" s="772">
        <v>37</v>
      </c>
      <c r="AO250" s="772">
        <v>38</v>
      </c>
      <c r="AP250" s="773">
        <v>39</v>
      </c>
      <c r="AQ250" s="772">
        <v>40</v>
      </c>
      <c r="AR250" s="772">
        <v>41</v>
      </c>
      <c r="AS250" s="772">
        <v>42</v>
      </c>
      <c r="AT250" s="773">
        <v>43</v>
      </c>
      <c r="AU250" s="772">
        <v>44</v>
      </c>
      <c r="AV250" s="772">
        <v>45</v>
      </c>
      <c r="AW250" s="772">
        <v>46</v>
      </c>
      <c r="AX250" s="773">
        <v>47</v>
      </c>
      <c r="AY250" s="774">
        <v>48</v>
      </c>
      <c r="AZ250" s="772">
        <v>49</v>
      </c>
      <c r="BA250" s="772">
        <v>50</v>
      </c>
      <c r="BB250" s="773">
        <v>51</v>
      </c>
      <c r="BC250" s="772">
        <v>52</v>
      </c>
      <c r="BD250" s="772">
        <v>53</v>
      </c>
      <c r="BE250" s="772">
        <v>54</v>
      </c>
      <c r="BF250" s="773">
        <v>55</v>
      </c>
      <c r="BG250" s="772">
        <v>56</v>
      </c>
      <c r="BH250" s="772">
        <v>57</v>
      </c>
      <c r="BI250" s="772">
        <v>58</v>
      </c>
      <c r="BJ250" s="773">
        <v>59</v>
      </c>
      <c r="BK250" s="774">
        <v>60</v>
      </c>
      <c r="BL250" s="138"/>
      <c r="BM250" s="138"/>
      <c r="BN250" s="138"/>
      <c r="BO250" s="138"/>
      <c r="BP250" s="138"/>
      <c r="BQ250" s="138"/>
      <c r="BR250" s="138"/>
      <c r="BS250" s="138"/>
      <c r="BT250" s="138"/>
      <c r="BU250" s="138"/>
      <c r="BV250" s="138"/>
      <c r="BW250" s="138"/>
      <c r="BX250" s="138"/>
      <c r="BY250" s="138"/>
      <c r="BZ250" s="138"/>
      <c r="CA250" s="138"/>
      <c r="CB250" s="138"/>
      <c r="CC250" s="138"/>
      <c r="CD250" s="138"/>
      <c r="CE250" s="138"/>
      <c r="CF250" s="138"/>
      <c r="CG250" s="138"/>
      <c r="CH250" s="138"/>
      <c r="CI250" s="138"/>
      <c r="CJ250" s="138"/>
      <c r="CK250" s="138"/>
      <c r="CL250" s="138"/>
      <c r="CM250" s="138"/>
      <c r="CN250" s="138"/>
      <c r="CO250" s="138"/>
      <c r="CP250" s="138"/>
      <c r="CQ250" s="138"/>
      <c r="CR250" s="138"/>
      <c r="CS250" s="138"/>
    </row>
    <row r="251" spans="1:97" s="2" customFormat="1" x14ac:dyDescent="0.25">
      <c r="A251" s="138"/>
      <c r="B251" s="775" t="s">
        <v>435</v>
      </c>
      <c r="C251" s="671">
        <f t="shared" ref="C251:AH251" si="201">C185</f>
        <v>0</v>
      </c>
      <c r="D251" s="671">
        <f t="shared" si="201"/>
        <v>0</v>
      </c>
      <c r="E251" s="671">
        <f t="shared" si="201"/>
        <v>0</v>
      </c>
      <c r="F251" s="671">
        <f t="shared" si="201"/>
        <v>0</v>
      </c>
      <c r="G251" s="671">
        <f t="shared" si="201"/>
        <v>0</v>
      </c>
      <c r="H251" s="671">
        <f t="shared" si="201"/>
        <v>0</v>
      </c>
      <c r="I251" s="671">
        <f t="shared" si="201"/>
        <v>0</v>
      </c>
      <c r="J251" s="671">
        <f t="shared" si="201"/>
        <v>0</v>
      </c>
      <c r="K251" s="671">
        <f t="shared" si="201"/>
        <v>0</v>
      </c>
      <c r="L251" s="671">
        <f t="shared" si="201"/>
        <v>0</v>
      </c>
      <c r="M251" s="671">
        <f t="shared" si="201"/>
        <v>0</v>
      </c>
      <c r="N251" s="671">
        <f t="shared" si="201"/>
        <v>0</v>
      </c>
      <c r="O251" s="671">
        <f t="shared" si="201"/>
        <v>0</v>
      </c>
      <c r="P251" s="671">
        <f t="shared" si="201"/>
        <v>0</v>
      </c>
      <c r="Q251" s="671">
        <f t="shared" si="201"/>
        <v>0</v>
      </c>
      <c r="R251" s="671">
        <f t="shared" si="201"/>
        <v>0</v>
      </c>
      <c r="S251" s="671">
        <f t="shared" si="201"/>
        <v>0</v>
      </c>
      <c r="T251" s="671">
        <f t="shared" si="201"/>
        <v>0</v>
      </c>
      <c r="U251" s="671">
        <f t="shared" si="201"/>
        <v>0</v>
      </c>
      <c r="V251" s="671">
        <f t="shared" si="201"/>
        <v>0</v>
      </c>
      <c r="W251" s="671">
        <f t="shared" si="201"/>
        <v>0</v>
      </c>
      <c r="X251" s="671">
        <f t="shared" si="201"/>
        <v>0</v>
      </c>
      <c r="Y251" s="671">
        <f t="shared" si="201"/>
        <v>0</v>
      </c>
      <c r="Z251" s="671">
        <f t="shared" si="201"/>
        <v>0</v>
      </c>
      <c r="AA251" s="671">
        <f t="shared" si="201"/>
        <v>0</v>
      </c>
      <c r="AB251" s="671">
        <f t="shared" si="201"/>
        <v>0</v>
      </c>
      <c r="AC251" s="671">
        <f t="shared" si="201"/>
        <v>0</v>
      </c>
      <c r="AD251" s="671">
        <f t="shared" si="201"/>
        <v>0</v>
      </c>
      <c r="AE251" s="671">
        <f t="shared" si="201"/>
        <v>0</v>
      </c>
      <c r="AF251" s="671">
        <f t="shared" si="201"/>
        <v>0</v>
      </c>
      <c r="AG251" s="671">
        <f t="shared" si="201"/>
        <v>0</v>
      </c>
      <c r="AH251" s="671">
        <f t="shared" si="201"/>
        <v>0</v>
      </c>
      <c r="AI251" s="671">
        <f t="shared" ref="AI251:BK251" si="202">AI185</f>
        <v>0</v>
      </c>
      <c r="AJ251" s="671">
        <f t="shared" si="202"/>
        <v>0</v>
      </c>
      <c r="AK251" s="671">
        <f t="shared" si="202"/>
        <v>0</v>
      </c>
      <c r="AL251" s="671">
        <f t="shared" si="202"/>
        <v>0</v>
      </c>
      <c r="AM251" s="671">
        <f t="shared" si="202"/>
        <v>0</v>
      </c>
      <c r="AN251" s="671">
        <f t="shared" si="202"/>
        <v>0</v>
      </c>
      <c r="AO251" s="671">
        <f t="shared" si="202"/>
        <v>0</v>
      </c>
      <c r="AP251" s="671">
        <f t="shared" si="202"/>
        <v>0</v>
      </c>
      <c r="AQ251" s="671">
        <f t="shared" si="202"/>
        <v>0</v>
      </c>
      <c r="AR251" s="671">
        <f t="shared" si="202"/>
        <v>0</v>
      </c>
      <c r="AS251" s="671">
        <f t="shared" si="202"/>
        <v>0</v>
      </c>
      <c r="AT251" s="671">
        <f t="shared" si="202"/>
        <v>0</v>
      </c>
      <c r="AU251" s="671">
        <f t="shared" si="202"/>
        <v>0</v>
      </c>
      <c r="AV251" s="671">
        <f t="shared" si="202"/>
        <v>0</v>
      </c>
      <c r="AW251" s="671">
        <f t="shared" si="202"/>
        <v>0</v>
      </c>
      <c r="AX251" s="671">
        <f t="shared" si="202"/>
        <v>0</v>
      </c>
      <c r="AY251" s="671">
        <f t="shared" si="202"/>
        <v>0</v>
      </c>
      <c r="AZ251" s="671">
        <f t="shared" si="202"/>
        <v>0</v>
      </c>
      <c r="BA251" s="671">
        <f t="shared" si="202"/>
        <v>0</v>
      </c>
      <c r="BB251" s="671">
        <f t="shared" si="202"/>
        <v>0</v>
      </c>
      <c r="BC251" s="671">
        <f t="shared" si="202"/>
        <v>0</v>
      </c>
      <c r="BD251" s="671">
        <f t="shared" si="202"/>
        <v>0</v>
      </c>
      <c r="BE251" s="671">
        <f t="shared" si="202"/>
        <v>0</v>
      </c>
      <c r="BF251" s="671">
        <f t="shared" si="202"/>
        <v>0</v>
      </c>
      <c r="BG251" s="671">
        <f t="shared" si="202"/>
        <v>0</v>
      </c>
      <c r="BH251" s="671">
        <f t="shared" si="202"/>
        <v>0</v>
      </c>
      <c r="BI251" s="671">
        <f t="shared" si="202"/>
        <v>0</v>
      </c>
      <c r="BJ251" s="671">
        <f t="shared" si="202"/>
        <v>0</v>
      </c>
      <c r="BK251" s="671">
        <f t="shared" si="202"/>
        <v>0</v>
      </c>
      <c r="BL251" s="138"/>
      <c r="BM251" s="138"/>
      <c r="BN251" s="138"/>
      <c r="BO251" s="138"/>
      <c r="BP251" s="138"/>
      <c r="BQ251" s="138"/>
      <c r="BR251" s="138"/>
      <c r="BS251" s="138"/>
      <c r="BT251" s="138"/>
      <c r="BU251" s="138"/>
      <c r="BV251" s="138"/>
      <c r="BW251" s="138"/>
      <c r="BX251" s="138"/>
      <c r="BY251" s="138"/>
      <c r="BZ251" s="138"/>
      <c r="CA251" s="138"/>
      <c r="CB251" s="138"/>
      <c r="CC251" s="138"/>
      <c r="CD251" s="138"/>
      <c r="CE251" s="138"/>
      <c r="CF251" s="138"/>
      <c r="CG251" s="138"/>
      <c r="CH251" s="138"/>
      <c r="CI251" s="138"/>
      <c r="CJ251" s="138"/>
      <c r="CK251" s="138"/>
      <c r="CL251" s="138"/>
      <c r="CM251" s="138"/>
      <c r="CN251" s="138"/>
      <c r="CO251" s="138"/>
      <c r="CP251" s="138"/>
      <c r="CQ251" s="138"/>
      <c r="CR251" s="138"/>
      <c r="CS251" s="138"/>
    </row>
    <row r="252" spans="1:97" s="2" customFormat="1" x14ac:dyDescent="0.25">
      <c r="A252" s="138"/>
      <c r="B252" s="776" t="s">
        <v>436</v>
      </c>
      <c r="C252" s="668">
        <v>0</v>
      </c>
      <c r="D252" s="497">
        <f t="shared" ref="D252:AI252" si="203">C251</f>
        <v>0</v>
      </c>
      <c r="E252" s="497">
        <f t="shared" si="203"/>
        <v>0</v>
      </c>
      <c r="F252" s="497">
        <f t="shared" si="203"/>
        <v>0</v>
      </c>
      <c r="G252" s="497">
        <f t="shared" si="203"/>
        <v>0</v>
      </c>
      <c r="H252" s="497">
        <f t="shared" si="203"/>
        <v>0</v>
      </c>
      <c r="I252" s="497">
        <f t="shared" si="203"/>
        <v>0</v>
      </c>
      <c r="J252" s="497">
        <f t="shared" si="203"/>
        <v>0</v>
      </c>
      <c r="K252" s="497">
        <f t="shared" si="203"/>
        <v>0</v>
      </c>
      <c r="L252" s="497">
        <f t="shared" si="203"/>
        <v>0</v>
      </c>
      <c r="M252" s="497">
        <f t="shared" si="203"/>
        <v>0</v>
      </c>
      <c r="N252" s="497">
        <f t="shared" si="203"/>
        <v>0</v>
      </c>
      <c r="O252" s="497">
        <f t="shared" si="203"/>
        <v>0</v>
      </c>
      <c r="P252" s="497">
        <f t="shared" si="203"/>
        <v>0</v>
      </c>
      <c r="Q252" s="497">
        <f t="shared" si="203"/>
        <v>0</v>
      </c>
      <c r="R252" s="497">
        <f t="shared" si="203"/>
        <v>0</v>
      </c>
      <c r="S252" s="497">
        <f t="shared" si="203"/>
        <v>0</v>
      </c>
      <c r="T252" s="497">
        <f t="shared" si="203"/>
        <v>0</v>
      </c>
      <c r="U252" s="497">
        <f t="shared" si="203"/>
        <v>0</v>
      </c>
      <c r="V252" s="497">
        <f t="shared" si="203"/>
        <v>0</v>
      </c>
      <c r="W252" s="497">
        <f t="shared" si="203"/>
        <v>0</v>
      </c>
      <c r="X252" s="497">
        <f t="shared" si="203"/>
        <v>0</v>
      </c>
      <c r="Y252" s="497">
        <f t="shared" si="203"/>
        <v>0</v>
      </c>
      <c r="Z252" s="497">
        <f t="shared" si="203"/>
        <v>0</v>
      </c>
      <c r="AA252" s="497">
        <f t="shared" si="203"/>
        <v>0</v>
      </c>
      <c r="AB252" s="497">
        <f t="shared" si="203"/>
        <v>0</v>
      </c>
      <c r="AC252" s="497">
        <f t="shared" si="203"/>
        <v>0</v>
      </c>
      <c r="AD252" s="497">
        <f t="shared" si="203"/>
        <v>0</v>
      </c>
      <c r="AE252" s="497">
        <f t="shared" si="203"/>
        <v>0</v>
      </c>
      <c r="AF252" s="497">
        <f t="shared" si="203"/>
        <v>0</v>
      </c>
      <c r="AG252" s="497">
        <f t="shared" si="203"/>
        <v>0</v>
      </c>
      <c r="AH252" s="497">
        <f t="shared" si="203"/>
        <v>0</v>
      </c>
      <c r="AI252" s="497">
        <f t="shared" si="203"/>
        <v>0</v>
      </c>
      <c r="AJ252" s="497">
        <f t="shared" ref="AJ252:BK252" si="204">AI251</f>
        <v>0</v>
      </c>
      <c r="AK252" s="497">
        <f t="shared" si="204"/>
        <v>0</v>
      </c>
      <c r="AL252" s="497">
        <f t="shared" si="204"/>
        <v>0</v>
      </c>
      <c r="AM252" s="497">
        <f t="shared" si="204"/>
        <v>0</v>
      </c>
      <c r="AN252" s="497">
        <f t="shared" si="204"/>
        <v>0</v>
      </c>
      <c r="AO252" s="497">
        <f t="shared" si="204"/>
        <v>0</v>
      </c>
      <c r="AP252" s="497">
        <f t="shared" si="204"/>
        <v>0</v>
      </c>
      <c r="AQ252" s="497">
        <f t="shared" si="204"/>
        <v>0</v>
      </c>
      <c r="AR252" s="497">
        <f t="shared" si="204"/>
        <v>0</v>
      </c>
      <c r="AS252" s="497">
        <f t="shared" si="204"/>
        <v>0</v>
      </c>
      <c r="AT252" s="497">
        <f t="shared" si="204"/>
        <v>0</v>
      </c>
      <c r="AU252" s="497">
        <f t="shared" si="204"/>
        <v>0</v>
      </c>
      <c r="AV252" s="497">
        <f t="shared" si="204"/>
        <v>0</v>
      </c>
      <c r="AW252" s="497">
        <f t="shared" si="204"/>
        <v>0</v>
      </c>
      <c r="AX252" s="497">
        <f t="shared" si="204"/>
        <v>0</v>
      </c>
      <c r="AY252" s="497">
        <f t="shared" si="204"/>
        <v>0</v>
      </c>
      <c r="AZ252" s="497">
        <f t="shared" si="204"/>
        <v>0</v>
      </c>
      <c r="BA252" s="497">
        <f t="shared" si="204"/>
        <v>0</v>
      </c>
      <c r="BB252" s="497">
        <f t="shared" si="204"/>
        <v>0</v>
      </c>
      <c r="BC252" s="497">
        <f t="shared" si="204"/>
        <v>0</v>
      </c>
      <c r="BD252" s="497">
        <f t="shared" si="204"/>
        <v>0</v>
      </c>
      <c r="BE252" s="497">
        <f t="shared" si="204"/>
        <v>0</v>
      </c>
      <c r="BF252" s="497">
        <f t="shared" si="204"/>
        <v>0</v>
      </c>
      <c r="BG252" s="497">
        <f t="shared" si="204"/>
        <v>0</v>
      </c>
      <c r="BH252" s="497">
        <f t="shared" si="204"/>
        <v>0</v>
      </c>
      <c r="BI252" s="497">
        <f t="shared" si="204"/>
        <v>0</v>
      </c>
      <c r="BJ252" s="497">
        <f t="shared" si="204"/>
        <v>0</v>
      </c>
      <c r="BK252" s="497">
        <f t="shared" si="204"/>
        <v>0</v>
      </c>
      <c r="BL252" s="138"/>
      <c r="BM252" s="138"/>
      <c r="BN252" s="138"/>
      <c r="BO252" s="138"/>
      <c r="BP252" s="138"/>
      <c r="BQ252" s="138"/>
      <c r="BR252" s="138"/>
      <c r="BS252" s="138"/>
      <c r="BT252" s="138"/>
      <c r="BU252" s="138"/>
      <c r="BV252" s="138"/>
      <c r="BW252" s="138"/>
      <c r="BX252" s="138"/>
      <c r="BY252" s="138"/>
      <c r="BZ252" s="138"/>
      <c r="CA252" s="138"/>
      <c r="CB252" s="138"/>
      <c r="CC252" s="138"/>
      <c r="CD252" s="138"/>
      <c r="CE252" s="138"/>
      <c r="CF252" s="138"/>
      <c r="CG252" s="138"/>
      <c r="CH252" s="138"/>
      <c r="CI252" s="138"/>
      <c r="CJ252" s="138"/>
      <c r="CK252" s="138"/>
      <c r="CL252" s="138"/>
      <c r="CM252" s="138"/>
      <c r="CN252" s="138"/>
      <c r="CO252" s="138"/>
      <c r="CP252" s="138"/>
      <c r="CQ252" s="138"/>
      <c r="CR252" s="138"/>
      <c r="CS252" s="138"/>
    </row>
    <row r="253" spans="1:97" s="2" customFormat="1" x14ac:dyDescent="0.25">
      <c r="A253" s="138"/>
      <c r="B253" s="777" t="s">
        <v>437</v>
      </c>
      <c r="C253" s="674">
        <v>0</v>
      </c>
      <c r="D253" s="675">
        <f t="shared" ref="D253:AI253" si="205">C253-D252+D251</f>
        <v>0</v>
      </c>
      <c r="E253" s="675">
        <f t="shared" si="205"/>
        <v>0</v>
      </c>
      <c r="F253" s="675">
        <f t="shared" si="205"/>
        <v>0</v>
      </c>
      <c r="G253" s="675">
        <f t="shared" si="205"/>
        <v>0</v>
      </c>
      <c r="H253" s="675">
        <f t="shared" si="205"/>
        <v>0</v>
      </c>
      <c r="I253" s="675">
        <f t="shared" si="205"/>
        <v>0</v>
      </c>
      <c r="J253" s="675">
        <f t="shared" si="205"/>
        <v>0</v>
      </c>
      <c r="K253" s="675">
        <f t="shared" si="205"/>
        <v>0</v>
      </c>
      <c r="L253" s="675">
        <f t="shared" si="205"/>
        <v>0</v>
      </c>
      <c r="M253" s="675">
        <f t="shared" si="205"/>
        <v>0</v>
      </c>
      <c r="N253" s="675">
        <f t="shared" si="205"/>
        <v>0</v>
      </c>
      <c r="O253" s="675">
        <f t="shared" si="205"/>
        <v>0</v>
      </c>
      <c r="P253" s="675">
        <f t="shared" si="205"/>
        <v>0</v>
      </c>
      <c r="Q253" s="675">
        <f t="shared" si="205"/>
        <v>0</v>
      </c>
      <c r="R253" s="675">
        <f t="shared" si="205"/>
        <v>0</v>
      </c>
      <c r="S253" s="675">
        <f t="shared" si="205"/>
        <v>0</v>
      </c>
      <c r="T253" s="675">
        <f t="shared" si="205"/>
        <v>0</v>
      </c>
      <c r="U253" s="675">
        <f t="shared" si="205"/>
        <v>0</v>
      </c>
      <c r="V253" s="675">
        <f t="shared" si="205"/>
        <v>0</v>
      </c>
      <c r="W253" s="675">
        <f t="shared" si="205"/>
        <v>0</v>
      </c>
      <c r="X253" s="675">
        <f t="shared" si="205"/>
        <v>0</v>
      </c>
      <c r="Y253" s="675">
        <f t="shared" si="205"/>
        <v>0</v>
      </c>
      <c r="Z253" s="675">
        <f t="shared" si="205"/>
        <v>0</v>
      </c>
      <c r="AA253" s="675">
        <f t="shared" si="205"/>
        <v>0</v>
      </c>
      <c r="AB253" s="675">
        <f t="shared" si="205"/>
        <v>0</v>
      </c>
      <c r="AC253" s="675">
        <f t="shared" si="205"/>
        <v>0</v>
      </c>
      <c r="AD253" s="675">
        <f t="shared" si="205"/>
        <v>0</v>
      </c>
      <c r="AE253" s="675">
        <f t="shared" si="205"/>
        <v>0</v>
      </c>
      <c r="AF253" s="675">
        <f t="shared" si="205"/>
        <v>0</v>
      </c>
      <c r="AG253" s="675">
        <f t="shared" si="205"/>
        <v>0</v>
      </c>
      <c r="AH253" s="675">
        <f t="shared" si="205"/>
        <v>0</v>
      </c>
      <c r="AI253" s="675">
        <f t="shared" si="205"/>
        <v>0</v>
      </c>
      <c r="AJ253" s="675">
        <f t="shared" ref="AJ253:BO253" si="206">AI253-AJ252+AJ251</f>
        <v>0</v>
      </c>
      <c r="AK253" s="675">
        <f t="shared" si="206"/>
        <v>0</v>
      </c>
      <c r="AL253" s="675">
        <f t="shared" si="206"/>
        <v>0</v>
      </c>
      <c r="AM253" s="675">
        <f t="shared" si="206"/>
        <v>0</v>
      </c>
      <c r="AN253" s="675">
        <f t="shared" si="206"/>
        <v>0</v>
      </c>
      <c r="AO253" s="675">
        <f t="shared" si="206"/>
        <v>0</v>
      </c>
      <c r="AP253" s="675">
        <f t="shared" si="206"/>
        <v>0</v>
      </c>
      <c r="AQ253" s="675">
        <f t="shared" si="206"/>
        <v>0</v>
      </c>
      <c r="AR253" s="675">
        <f t="shared" si="206"/>
        <v>0</v>
      </c>
      <c r="AS253" s="675">
        <f t="shared" si="206"/>
        <v>0</v>
      </c>
      <c r="AT253" s="675">
        <f t="shared" si="206"/>
        <v>0</v>
      </c>
      <c r="AU253" s="675">
        <f t="shared" si="206"/>
        <v>0</v>
      </c>
      <c r="AV253" s="675">
        <f t="shared" si="206"/>
        <v>0</v>
      </c>
      <c r="AW253" s="675">
        <f t="shared" si="206"/>
        <v>0</v>
      </c>
      <c r="AX253" s="675">
        <f t="shared" si="206"/>
        <v>0</v>
      </c>
      <c r="AY253" s="675">
        <f t="shared" si="206"/>
        <v>0</v>
      </c>
      <c r="AZ253" s="675">
        <f t="shared" si="206"/>
        <v>0</v>
      </c>
      <c r="BA253" s="675">
        <f t="shared" si="206"/>
        <v>0</v>
      </c>
      <c r="BB253" s="675">
        <f t="shared" si="206"/>
        <v>0</v>
      </c>
      <c r="BC253" s="675">
        <f t="shared" si="206"/>
        <v>0</v>
      </c>
      <c r="BD253" s="675">
        <f t="shared" si="206"/>
        <v>0</v>
      </c>
      <c r="BE253" s="675">
        <f t="shared" si="206"/>
        <v>0</v>
      </c>
      <c r="BF253" s="675">
        <f t="shared" si="206"/>
        <v>0</v>
      </c>
      <c r="BG253" s="675">
        <f t="shared" si="206"/>
        <v>0</v>
      </c>
      <c r="BH253" s="675">
        <f t="shared" si="206"/>
        <v>0</v>
      </c>
      <c r="BI253" s="675">
        <f t="shared" si="206"/>
        <v>0</v>
      </c>
      <c r="BJ253" s="675">
        <f t="shared" si="206"/>
        <v>0</v>
      </c>
      <c r="BK253" s="675">
        <f t="shared" si="206"/>
        <v>0</v>
      </c>
      <c r="BL253" s="138"/>
      <c r="BM253" s="138"/>
      <c r="BN253" s="138"/>
      <c r="BO253" s="138"/>
      <c r="BP253" s="138"/>
      <c r="BQ253" s="138"/>
      <c r="BR253" s="138"/>
      <c r="BS253" s="138"/>
      <c r="BT253" s="138"/>
      <c r="BU253" s="138"/>
      <c r="BV253" s="138"/>
      <c r="BW253" s="138"/>
      <c r="BX253" s="138"/>
      <c r="BY253" s="138"/>
      <c r="BZ253" s="138"/>
      <c r="CA253" s="138"/>
      <c r="CB253" s="138"/>
      <c r="CC253" s="138"/>
      <c r="CD253" s="138"/>
      <c r="CE253" s="138"/>
      <c r="CF253" s="138"/>
      <c r="CG253" s="138"/>
      <c r="CH253" s="138"/>
      <c r="CI253" s="138"/>
      <c r="CJ253" s="138"/>
      <c r="CK253" s="138"/>
      <c r="CL253" s="138"/>
      <c r="CM253" s="138"/>
      <c r="CN253" s="138"/>
      <c r="CO253" s="138"/>
      <c r="CP253" s="138"/>
      <c r="CQ253" s="138"/>
      <c r="CR253" s="138"/>
      <c r="CS253" s="138"/>
    </row>
    <row r="254" spans="1:97" x14ac:dyDescent="0.25">
      <c r="A254" s="138"/>
      <c r="B254" s="138"/>
      <c r="C254" s="138"/>
      <c r="D254" s="138"/>
      <c r="E254" s="138"/>
      <c r="F254" s="138"/>
      <c r="G254" s="138"/>
      <c r="H254" s="138"/>
      <c r="I254" s="138"/>
      <c r="J254" s="138"/>
      <c r="K254" s="138"/>
      <c r="L254" s="138"/>
      <c r="M254" s="138"/>
      <c r="N254" s="138"/>
      <c r="O254" s="138"/>
      <c r="P254" s="138"/>
      <c r="Q254" s="138"/>
      <c r="R254" s="138"/>
      <c r="S254" s="138"/>
      <c r="T254" s="138"/>
      <c r="U254" s="138"/>
      <c r="V254" s="138"/>
      <c r="W254" s="138"/>
      <c r="X254" s="138"/>
      <c r="Y254" s="138"/>
      <c r="Z254" s="138"/>
      <c r="AA254" s="138"/>
      <c r="AB254" s="138"/>
      <c r="AC254" s="138"/>
      <c r="AD254" s="138"/>
      <c r="AE254" s="138"/>
      <c r="AF254" s="138"/>
      <c r="AG254" s="138"/>
      <c r="AH254" s="138"/>
      <c r="AI254" s="138"/>
      <c r="AJ254" s="138"/>
      <c r="AK254" s="138"/>
      <c r="AL254" s="138"/>
      <c r="AM254" s="138"/>
      <c r="AN254" s="138"/>
      <c r="AO254" s="138"/>
      <c r="AP254" s="138"/>
      <c r="AQ254" s="138"/>
      <c r="AR254" s="138"/>
      <c r="AS254" s="138"/>
      <c r="AT254" s="138"/>
      <c r="AU254" s="138"/>
      <c r="AV254" s="138"/>
      <c r="AW254" s="138"/>
      <c r="AX254" s="138"/>
      <c r="AY254" s="138"/>
      <c r="AZ254" s="138"/>
      <c r="BA254" s="138"/>
      <c r="BB254" s="138"/>
      <c r="BC254" s="138"/>
      <c r="BD254" s="138"/>
      <c r="BE254" s="138"/>
      <c r="BF254" s="138"/>
      <c r="BG254" s="138"/>
      <c r="BH254" s="138"/>
      <c r="BI254" s="138"/>
      <c r="BJ254" s="138"/>
      <c r="BK254" s="138"/>
      <c r="BL254" s="138"/>
      <c r="BM254" s="138"/>
      <c r="BN254" s="138"/>
      <c r="BO254" s="138"/>
      <c r="BP254" s="138"/>
      <c r="BQ254" s="138"/>
      <c r="BR254" s="138"/>
      <c r="BS254" s="138"/>
      <c r="BT254" s="138"/>
      <c r="BU254" s="138"/>
      <c r="BV254" s="138"/>
      <c r="BW254" s="138"/>
      <c r="BX254" s="138"/>
      <c r="BY254" s="138"/>
      <c r="BZ254" s="138"/>
      <c r="CA254" s="138"/>
      <c r="CB254" s="138"/>
      <c r="CC254" s="138"/>
      <c r="CD254" s="138"/>
      <c r="CE254" s="138"/>
      <c r="CF254" s="138"/>
      <c r="CG254" s="138"/>
      <c r="CH254" s="138"/>
      <c r="CI254" s="138"/>
      <c r="CJ254" s="138"/>
      <c r="CK254" s="138"/>
      <c r="CL254" s="138"/>
      <c r="CM254" s="138"/>
      <c r="CN254" s="138"/>
      <c r="CO254" s="138"/>
      <c r="CP254" s="138"/>
      <c r="CQ254" s="138"/>
      <c r="CR254" s="138"/>
      <c r="CS254" s="138"/>
    </row>
    <row r="255" spans="1:97" s="2" customFormat="1" ht="18" customHeight="1" x14ac:dyDescent="0.25">
      <c r="A255" s="138"/>
      <c r="B255" s="770" t="s">
        <v>106</v>
      </c>
      <c r="C255" s="771">
        <v>0</v>
      </c>
      <c r="D255" s="772">
        <v>1</v>
      </c>
      <c r="E255" s="772">
        <v>2</v>
      </c>
      <c r="F255" s="773">
        <v>3</v>
      </c>
      <c r="G255" s="772">
        <v>4</v>
      </c>
      <c r="H255" s="772">
        <v>5</v>
      </c>
      <c r="I255" s="772">
        <v>6</v>
      </c>
      <c r="J255" s="773">
        <v>7</v>
      </c>
      <c r="K255" s="772">
        <v>8</v>
      </c>
      <c r="L255" s="772">
        <v>9</v>
      </c>
      <c r="M255" s="772">
        <v>10</v>
      </c>
      <c r="N255" s="773">
        <v>11</v>
      </c>
      <c r="O255" s="774">
        <v>12</v>
      </c>
      <c r="P255" s="772">
        <v>13</v>
      </c>
      <c r="Q255" s="772">
        <v>14</v>
      </c>
      <c r="R255" s="773">
        <v>15</v>
      </c>
      <c r="S255" s="772">
        <v>16</v>
      </c>
      <c r="T255" s="772">
        <v>17</v>
      </c>
      <c r="U255" s="772">
        <v>18</v>
      </c>
      <c r="V255" s="773">
        <v>19</v>
      </c>
      <c r="W255" s="772">
        <v>20</v>
      </c>
      <c r="X255" s="772">
        <v>21</v>
      </c>
      <c r="Y255" s="772">
        <v>22</v>
      </c>
      <c r="Z255" s="773">
        <v>23</v>
      </c>
      <c r="AA255" s="774">
        <v>24</v>
      </c>
      <c r="AB255" s="772">
        <v>25</v>
      </c>
      <c r="AC255" s="772">
        <v>26</v>
      </c>
      <c r="AD255" s="773">
        <v>27</v>
      </c>
      <c r="AE255" s="772">
        <v>28</v>
      </c>
      <c r="AF255" s="772">
        <v>29</v>
      </c>
      <c r="AG255" s="772">
        <v>30</v>
      </c>
      <c r="AH255" s="773">
        <v>31</v>
      </c>
      <c r="AI255" s="772">
        <v>32</v>
      </c>
      <c r="AJ255" s="772">
        <v>33</v>
      </c>
      <c r="AK255" s="772">
        <v>34</v>
      </c>
      <c r="AL255" s="773">
        <v>35</v>
      </c>
      <c r="AM255" s="774">
        <v>36</v>
      </c>
      <c r="AN255" s="772">
        <v>37</v>
      </c>
      <c r="AO255" s="772">
        <v>38</v>
      </c>
      <c r="AP255" s="773">
        <v>39</v>
      </c>
      <c r="AQ255" s="772">
        <v>40</v>
      </c>
      <c r="AR255" s="772">
        <v>41</v>
      </c>
      <c r="AS255" s="772">
        <v>42</v>
      </c>
      <c r="AT255" s="773">
        <v>43</v>
      </c>
      <c r="AU255" s="772">
        <v>44</v>
      </c>
      <c r="AV255" s="772">
        <v>45</v>
      </c>
      <c r="AW255" s="772">
        <v>46</v>
      </c>
      <c r="AX255" s="773">
        <v>47</v>
      </c>
      <c r="AY255" s="774">
        <v>48</v>
      </c>
      <c r="AZ255" s="772">
        <v>49</v>
      </c>
      <c r="BA255" s="772">
        <v>50</v>
      </c>
      <c r="BB255" s="773">
        <v>51</v>
      </c>
      <c r="BC255" s="772">
        <v>52</v>
      </c>
      <c r="BD255" s="772">
        <v>53</v>
      </c>
      <c r="BE255" s="772">
        <v>54</v>
      </c>
      <c r="BF255" s="773">
        <v>55</v>
      </c>
      <c r="BG255" s="772">
        <v>56</v>
      </c>
      <c r="BH255" s="772">
        <v>57</v>
      </c>
      <c r="BI255" s="772">
        <v>58</v>
      </c>
      <c r="BJ255" s="773">
        <v>59</v>
      </c>
      <c r="BK255" s="774">
        <v>60</v>
      </c>
      <c r="BL255" s="138"/>
      <c r="BM255" s="138"/>
      <c r="BN255" s="138"/>
      <c r="BO255" s="138"/>
      <c r="BP255" s="138"/>
      <c r="BQ255" s="138"/>
      <c r="BR255" s="138"/>
      <c r="BS255" s="138"/>
      <c r="BT255" s="138"/>
      <c r="BU255" s="138"/>
      <c r="BV255" s="138"/>
      <c r="BW255" s="138"/>
      <c r="BX255" s="138"/>
      <c r="BY255" s="138"/>
      <c r="BZ255" s="138"/>
      <c r="CA255" s="138"/>
      <c r="CB255" s="138"/>
      <c r="CC255" s="138"/>
      <c r="CD255" s="138"/>
      <c r="CE255" s="138"/>
      <c r="CF255" s="138"/>
      <c r="CG255" s="138"/>
      <c r="CH255" s="138"/>
      <c r="CI255" s="138"/>
      <c r="CJ255" s="138"/>
      <c r="CK255" s="138"/>
      <c r="CL255" s="138"/>
      <c r="CM255" s="138"/>
      <c r="CN255" s="138"/>
      <c r="CO255" s="138"/>
      <c r="CP255" s="138"/>
      <c r="CQ255" s="138"/>
      <c r="CR255" s="138"/>
      <c r="CS255" s="138"/>
    </row>
    <row r="256" spans="1:97" s="2" customFormat="1" x14ac:dyDescent="0.25">
      <c r="A256" s="138"/>
      <c r="B256" s="775" t="s">
        <v>438</v>
      </c>
      <c r="C256" s="731">
        <f>IF(C255=0,'HIPOTESIS '!$E$38,0)+IF(C255=inicio_inv1,'HIPOTESIS '!$E$44,0)+IF(C255=inicio_inv2,'HIPOTESIS '!$E$47,0)+IF(AND(C255&gt;=1,C255&lt;=12),'HIPOTESIS '!$D$86/12,0)+IF(AND(C255&gt;=13,C255&lt;=24),'HIPOTESIS '!$G$86/12,0)+IF(AND(C255&gt;=25,C255&lt;=36),'HIPOTESIS '!$J$86/12,0)+IF(AND(C255&gt;=37,C255&lt;=48),'HIPOTESIS '!$M$86/12,0)+IF(AND(C255&gt;=49,C255&lt;=60),'HIPOTESIS '!$P$86/12,0)+'HIPOTESIS '!C148*IVA_compras+'HIPOTESIS '!C155*IVA_compras+'HIPOTESIS '!C162*IVA_compras+C110*IVA_compras+C113*IVA_compras+C116*IVA_compras</f>
        <v>0</v>
      </c>
      <c r="D256" s="731">
        <f>IF(D255=0,'HIPOTESIS '!$E$38,0)+IF(D255=inicio_inv1,'HIPOTESIS '!$E$44,0)+IF(D255=inicio_inv2,'HIPOTESIS '!$E$47,0)+IF(AND(D255&gt;=1,D255&lt;=12),'HIPOTESIS '!$D$86/12,0)+IF(AND(D255&gt;=13,D255&lt;=24),'HIPOTESIS '!$G$86/12,0)+IF(AND(D255&gt;=25,D255&lt;=36),'HIPOTESIS '!$J$86/12,0)+IF(AND(D255&gt;=37,D255&lt;=48),'HIPOTESIS '!$M$86/12,0)+IF(AND(D255&gt;=49,D255&lt;=60),'HIPOTESIS '!$P$86/12,0)+'HIPOTESIS '!D148*IVA_compras+'HIPOTESIS '!D155*IVA_compras+'HIPOTESIS '!D162*IVA_compras+D110*IVA_compras+D113*IVA_compras+D116*IVA_compras</f>
        <v>0</v>
      </c>
      <c r="E256" s="731">
        <f>IF(E255=0,'HIPOTESIS '!$E$38,0)+IF(E255=inicio_inv1,'HIPOTESIS '!$E$44,0)+IF(E255=inicio_inv2,'HIPOTESIS '!$E$47,0)+IF(AND(E255&gt;=1,E255&lt;=12),'HIPOTESIS '!$D$86/12,0)+IF(AND(E255&gt;=13,E255&lt;=24),'HIPOTESIS '!$G$86/12,0)+IF(AND(E255&gt;=25,E255&lt;=36),'HIPOTESIS '!$J$86/12,0)+IF(AND(E255&gt;=37,E255&lt;=48),'HIPOTESIS '!$M$86/12,0)+IF(AND(E255&gt;=49,E255&lt;=60),'HIPOTESIS '!$P$86/12,0)+'HIPOTESIS '!E148*IVA_compras+'HIPOTESIS '!E155*IVA_compras+'HIPOTESIS '!E162*IVA_compras+E110*IVA_compras+E113*IVA_compras+E116*IVA_compras</f>
        <v>0</v>
      </c>
      <c r="F256" s="731">
        <f>IF(F255=0,'HIPOTESIS '!$E$38,0)+IF(F255=inicio_inv1,'HIPOTESIS '!$E$44,0)+IF(F255=inicio_inv2,'HIPOTESIS '!$E$47,0)+IF(AND(F255&gt;=1,F255&lt;=12),'HIPOTESIS '!$D$86/12,0)+IF(AND(F255&gt;=13,F255&lt;=24),'HIPOTESIS '!$G$86/12,0)+IF(AND(F255&gt;=25,F255&lt;=36),'HIPOTESIS '!$J$86/12,0)+IF(AND(F255&gt;=37,F255&lt;=48),'HIPOTESIS '!$M$86/12,0)+IF(AND(F255&gt;=49,F255&lt;=60),'HIPOTESIS '!$P$86/12,0)+'HIPOTESIS '!F148*IVA_compras+'HIPOTESIS '!F155*IVA_compras+'HIPOTESIS '!F162*IVA_compras+F110*IVA_compras+F113*IVA_compras+F116*IVA_compras</f>
        <v>0</v>
      </c>
      <c r="G256" s="731">
        <f>IF(G255=0,'HIPOTESIS '!$E$38,0)+IF(G255=inicio_inv1,'HIPOTESIS '!$E$44,0)+IF(G255=inicio_inv2,'HIPOTESIS '!$E$47,0)+IF(AND(G255&gt;=1,G255&lt;=12),'HIPOTESIS '!$D$86/12,0)+IF(AND(G255&gt;=13,G255&lt;=24),'HIPOTESIS '!$G$86/12,0)+IF(AND(G255&gt;=25,G255&lt;=36),'HIPOTESIS '!$J$86/12,0)+IF(AND(G255&gt;=37,G255&lt;=48),'HIPOTESIS '!$M$86/12,0)+IF(AND(G255&gt;=49,G255&lt;=60),'HIPOTESIS '!$P$86/12,0)+'HIPOTESIS '!G148*IVA_compras+'HIPOTESIS '!G155*IVA_compras+'HIPOTESIS '!G162*IVA_compras+G110*IVA_compras+G113*IVA_compras+G116*IVA_compras</f>
        <v>0</v>
      </c>
      <c r="H256" s="731">
        <f>IF(H255=0,'HIPOTESIS '!$E$38,0)+IF(H255=inicio_inv1,'HIPOTESIS '!$E$44,0)+IF(H255=inicio_inv2,'HIPOTESIS '!$E$47,0)+IF(AND(H255&gt;=1,H255&lt;=12),'HIPOTESIS '!$D$86/12,0)+IF(AND(H255&gt;=13,H255&lt;=24),'HIPOTESIS '!$G$86/12,0)+IF(AND(H255&gt;=25,H255&lt;=36),'HIPOTESIS '!$J$86/12,0)+IF(AND(H255&gt;=37,H255&lt;=48),'HIPOTESIS '!$M$86/12,0)+IF(AND(H255&gt;=49,H255&lt;=60),'HIPOTESIS '!$P$86/12,0)+'HIPOTESIS '!H148*IVA_compras+'HIPOTESIS '!H155*IVA_compras+'HIPOTESIS '!H162*IVA_compras+H110*IVA_compras+H113*IVA_compras+H116*IVA_compras</f>
        <v>0</v>
      </c>
      <c r="I256" s="731">
        <f>IF(I255=0,'HIPOTESIS '!$E$38,0)+IF(I255=inicio_inv1,'HIPOTESIS '!$E$44,0)+IF(I255=inicio_inv2,'HIPOTESIS '!$E$47,0)+IF(AND(I255&gt;=1,I255&lt;=12),'HIPOTESIS '!$D$86/12,0)+IF(AND(I255&gt;=13,I255&lt;=24),'HIPOTESIS '!$G$86/12,0)+IF(AND(I255&gt;=25,I255&lt;=36),'HIPOTESIS '!$J$86/12,0)+IF(AND(I255&gt;=37,I255&lt;=48),'HIPOTESIS '!$M$86/12,0)+IF(AND(I255&gt;=49,I255&lt;=60),'HIPOTESIS '!$P$86/12,0)+'HIPOTESIS '!I148*IVA_compras+'HIPOTESIS '!I155*IVA_compras+'HIPOTESIS '!I162*IVA_compras+I110*IVA_compras+I113*IVA_compras+I116*IVA_compras</f>
        <v>0</v>
      </c>
      <c r="J256" s="731">
        <f>IF(J255=0,'HIPOTESIS '!$E$38,0)+IF(J255=inicio_inv1,'HIPOTESIS '!$E$44,0)+IF(J255=inicio_inv2,'HIPOTESIS '!$E$47,0)+IF(AND(J255&gt;=1,J255&lt;=12),'HIPOTESIS '!$D$86/12,0)+IF(AND(J255&gt;=13,J255&lt;=24),'HIPOTESIS '!$G$86/12,0)+IF(AND(J255&gt;=25,J255&lt;=36),'HIPOTESIS '!$J$86/12,0)+IF(AND(J255&gt;=37,J255&lt;=48),'HIPOTESIS '!$M$86/12,0)+IF(AND(J255&gt;=49,J255&lt;=60),'HIPOTESIS '!$P$86/12,0)+'HIPOTESIS '!J148*IVA_compras+'HIPOTESIS '!J155*IVA_compras+'HIPOTESIS '!J162*IVA_compras+J110*IVA_compras+J113*IVA_compras+J116*IVA_compras</f>
        <v>0</v>
      </c>
      <c r="K256" s="731">
        <f>IF(K255=0,'HIPOTESIS '!$E$38,0)+IF(K255=inicio_inv1,'HIPOTESIS '!$E$44,0)+IF(K255=inicio_inv2,'HIPOTESIS '!$E$47,0)+IF(AND(K255&gt;=1,K255&lt;=12),'HIPOTESIS '!$D$86/12,0)+IF(AND(K255&gt;=13,K255&lt;=24),'HIPOTESIS '!$G$86/12,0)+IF(AND(K255&gt;=25,K255&lt;=36),'HIPOTESIS '!$J$86/12,0)+IF(AND(K255&gt;=37,K255&lt;=48),'HIPOTESIS '!$M$86/12,0)+IF(AND(K255&gt;=49,K255&lt;=60),'HIPOTESIS '!$P$86/12,0)+'HIPOTESIS '!K148*IVA_compras+'HIPOTESIS '!K155*IVA_compras+'HIPOTESIS '!K162*IVA_compras+K110*IVA_compras+K113*IVA_compras+K116*IVA_compras</f>
        <v>0</v>
      </c>
      <c r="L256" s="731">
        <f>IF(L255=0,'HIPOTESIS '!$E$38,0)+IF(L255=inicio_inv1,'HIPOTESIS '!$E$44,0)+IF(L255=inicio_inv2,'HIPOTESIS '!$E$47,0)+IF(AND(L255&gt;=1,L255&lt;=12),'HIPOTESIS '!$D$86/12,0)+IF(AND(L255&gt;=13,L255&lt;=24),'HIPOTESIS '!$G$86/12,0)+IF(AND(L255&gt;=25,L255&lt;=36),'HIPOTESIS '!$J$86/12,0)+IF(AND(L255&gt;=37,L255&lt;=48),'HIPOTESIS '!$M$86/12,0)+IF(AND(L255&gt;=49,L255&lt;=60),'HIPOTESIS '!$P$86/12,0)+'HIPOTESIS '!L148*IVA_compras+'HIPOTESIS '!L155*IVA_compras+'HIPOTESIS '!L162*IVA_compras+L110*IVA_compras+L113*IVA_compras+L116*IVA_compras</f>
        <v>0</v>
      </c>
      <c r="M256" s="731">
        <f>IF(M255=0,'HIPOTESIS '!$E$38,0)+IF(M255=inicio_inv1,'HIPOTESIS '!$E$44,0)+IF(M255=inicio_inv2,'HIPOTESIS '!$E$47,0)+IF(AND(M255&gt;=1,M255&lt;=12),'HIPOTESIS '!$D$86/12,0)+IF(AND(M255&gt;=13,M255&lt;=24),'HIPOTESIS '!$G$86/12,0)+IF(AND(M255&gt;=25,M255&lt;=36),'HIPOTESIS '!$J$86/12,0)+IF(AND(M255&gt;=37,M255&lt;=48),'HIPOTESIS '!$M$86/12,0)+IF(AND(M255&gt;=49,M255&lt;=60),'HIPOTESIS '!$P$86/12,0)+'HIPOTESIS '!M148*IVA_compras+'HIPOTESIS '!M155*IVA_compras+'HIPOTESIS '!M162*IVA_compras+M110*IVA_compras+M113*IVA_compras+M116*IVA_compras</f>
        <v>0</v>
      </c>
      <c r="N256" s="731">
        <f>IF(N255=0,'HIPOTESIS '!$E$38,0)+IF(N255=inicio_inv1,'HIPOTESIS '!$E$44,0)+IF(N255=inicio_inv2,'HIPOTESIS '!$E$47,0)+IF(AND(N255&gt;=1,N255&lt;=12),'HIPOTESIS '!$D$86/12,0)+IF(AND(N255&gt;=13,N255&lt;=24),'HIPOTESIS '!$G$86/12,0)+IF(AND(N255&gt;=25,N255&lt;=36),'HIPOTESIS '!$J$86/12,0)+IF(AND(N255&gt;=37,N255&lt;=48),'HIPOTESIS '!$M$86/12,0)+IF(AND(N255&gt;=49,N255&lt;=60),'HIPOTESIS '!$P$86/12,0)+'HIPOTESIS '!N148*IVA_compras+'HIPOTESIS '!N155*IVA_compras+'HIPOTESIS '!N162*IVA_compras+N110*IVA_compras+N113*IVA_compras+N116*IVA_compras</f>
        <v>0</v>
      </c>
      <c r="O256" s="731">
        <f>IF(O255=0,'HIPOTESIS '!$E$38,0)+IF(O255=inicio_inv1,'HIPOTESIS '!$E$44,0)+IF(O255=inicio_inv2,'HIPOTESIS '!$E$47,0)+IF(AND(O255&gt;=1,O255&lt;=12),'HIPOTESIS '!$D$86/12,0)+IF(AND(O255&gt;=13,O255&lt;=24),'HIPOTESIS '!$G$86/12,0)+IF(AND(O255&gt;=25,O255&lt;=36),'HIPOTESIS '!$J$86/12,0)+IF(AND(O255&gt;=37,O255&lt;=48),'HIPOTESIS '!$M$86/12,0)+IF(AND(O255&gt;=49,O255&lt;=60),'HIPOTESIS '!$P$86/12,0)+'HIPOTESIS '!O148*IVA_compras+'HIPOTESIS '!O155*IVA_compras+'HIPOTESIS '!O162*IVA_compras+O110*IVA_compras+O113*IVA_compras+O116*IVA_compras</f>
        <v>0</v>
      </c>
      <c r="P256" s="731">
        <f>IF(P255=0,'HIPOTESIS '!$E$38,0)+IF(P255=inicio_inv1,'HIPOTESIS '!$E$44,0)+IF(P255=inicio_inv2,'HIPOTESIS '!$E$47,0)+IF(AND(P255&gt;=1,P255&lt;=12),'HIPOTESIS '!$D$86/12,0)+IF(AND(P255&gt;=13,P255&lt;=24),'HIPOTESIS '!$G$86/12,0)+IF(AND(P255&gt;=25,P255&lt;=36),'HIPOTESIS '!$J$86/12,0)+IF(AND(P255&gt;=37,P255&lt;=48),'HIPOTESIS '!$M$86/12,0)+IF(AND(P255&gt;=49,P255&lt;=60),'HIPOTESIS '!$P$86/12,0)+'HIPOTESIS '!P148*IVA_compras+'HIPOTESIS '!P155*IVA_compras+'HIPOTESIS '!P162*IVA_compras+P110*IVA_compras+P113*IVA_compras+P116*IVA_compras</f>
        <v>0</v>
      </c>
      <c r="Q256" s="731">
        <f>IF(Q255=0,'HIPOTESIS '!$E$38,0)+IF(Q255=inicio_inv1,'HIPOTESIS '!$E$44,0)+IF(Q255=inicio_inv2,'HIPOTESIS '!$E$47,0)+IF(AND(Q255&gt;=1,Q255&lt;=12),'HIPOTESIS '!$D$86/12,0)+IF(AND(Q255&gt;=13,Q255&lt;=24),'HIPOTESIS '!$G$86/12,0)+IF(AND(Q255&gt;=25,Q255&lt;=36),'HIPOTESIS '!$J$86/12,0)+IF(AND(Q255&gt;=37,Q255&lt;=48),'HIPOTESIS '!$M$86/12,0)+IF(AND(Q255&gt;=49,Q255&lt;=60),'HIPOTESIS '!$P$86/12,0)+'HIPOTESIS '!Q148*IVA_compras+'HIPOTESIS '!Q155*IVA_compras+'HIPOTESIS '!Q162*IVA_compras+Q110*IVA_compras+Q113*IVA_compras+Q116*IVA_compras</f>
        <v>0</v>
      </c>
      <c r="R256" s="731">
        <f>IF(R255=0,'HIPOTESIS '!$E$38,0)+IF(R255=inicio_inv1,'HIPOTESIS '!$E$44,0)+IF(R255=inicio_inv2,'HIPOTESIS '!$E$47,0)+IF(AND(R255&gt;=1,R255&lt;=12),'HIPOTESIS '!$D$86/12,0)+IF(AND(R255&gt;=13,R255&lt;=24),'HIPOTESIS '!$G$86/12,0)+IF(AND(R255&gt;=25,R255&lt;=36),'HIPOTESIS '!$J$86/12,0)+IF(AND(R255&gt;=37,R255&lt;=48),'HIPOTESIS '!$M$86/12,0)+IF(AND(R255&gt;=49,R255&lt;=60),'HIPOTESIS '!$P$86/12,0)+'HIPOTESIS '!R148*IVA_compras+'HIPOTESIS '!R155*IVA_compras+'HIPOTESIS '!R162*IVA_compras+R110*IVA_compras+R113*IVA_compras+R116*IVA_compras</f>
        <v>0</v>
      </c>
      <c r="S256" s="731">
        <f>IF(S255=0,'HIPOTESIS '!$E$38,0)+IF(S255=inicio_inv1,'HIPOTESIS '!$E$44,0)+IF(S255=inicio_inv2,'HIPOTESIS '!$E$47,0)+IF(AND(S255&gt;=1,S255&lt;=12),'HIPOTESIS '!$D$86/12,0)+IF(AND(S255&gt;=13,S255&lt;=24),'HIPOTESIS '!$G$86/12,0)+IF(AND(S255&gt;=25,S255&lt;=36),'HIPOTESIS '!$J$86/12,0)+IF(AND(S255&gt;=37,S255&lt;=48),'HIPOTESIS '!$M$86/12,0)+IF(AND(S255&gt;=49,S255&lt;=60),'HIPOTESIS '!$P$86/12,0)+'HIPOTESIS '!S148*IVA_compras+'HIPOTESIS '!S155*IVA_compras+'HIPOTESIS '!S162*IVA_compras+S110*IVA_compras+S113*IVA_compras+S116*IVA_compras</f>
        <v>0</v>
      </c>
      <c r="T256" s="731">
        <f>IF(T255=0,'HIPOTESIS '!$E$38,0)+IF(T255=inicio_inv1,'HIPOTESIS '!$E$44,0)+IF(T255=inicio_inv2,'HIPOTESIS '!$E$47,0)+IF(AND(T255&gt;=1,T255&lt;=12),'HIPOTESIS '!$D$86/12,0)+IF(AND(T255&gt;=13,T255&lt;=24),'HIPOTESIS '!$G$86/12,0)+IF(AND(T255&gt;=25,T255&lt;=36),'HIPOTESIS '!$J$86/12,0)+IF(AND(T255&gt;=37,T255&lt;=48),'HIPOTESIS '!$M$86/12,0)+IF(AND(T255&gt;=49,T255&lt;=60),'HIPOTESIS '!$P$86/12,0)+'HIPOTESIS '!T148*IVA_compras+'HIPOTESIS '!T155*IVA_compras+'HIPOTESIS '!T162*IVA_compras+T110*IVA_compras+T113*IVA_compras+T116*IVA_compras</f>
        <v>0</v>
      </c>
      <c r="U256" s="731">
        <f>IF(U255=0,'HIPOTESIS '!$E$38,0)+IF(U255=inicio_inv1,'HIPOTESIS '!$E$44,0)+IF(U255=inicio_inv2,'HIPOTESIS '!$E$47,0)+IF(AND(U255&gt;=1,U255&lt;=12),'HIPOTESIS '!$D$86/12,0)+IF(AND(U255&gt;=13,U255&lt;=24),'HIPOTESIS '!$G$86/12,0)+IF(AND(U255&gt;=25,U255&lt;=36),'HIPOTESIS '!$J$86/12,0)+IF(AND(U255&gt;=37,U255&lt;=48),'HIPOTESIS '!$M$86/12,0)+IF(AND(U255&gt;=49,U255&lt;=60),'HIPOTESIS '!$P$86/12,0)+'HIPOTESIS '!U148*IVA_compras+'HIPOTESIS '!U155*IVA_compras+'HIPOTESIS '!U162*IVA_compras+U110*IVA_compras+U113*IVA_compras+U116*IVA_compras</f>
        <v>0</v>
      </c>
      <c r="V256" s="731">
        <f>IF(V255=0,'HIPOTESIS '!$E$38,0)+IF(V255=inicio_inv1,'HIPOTESIS '!$E$44,0)+IF(V255=inicio_inv2,'HIPOTESIS '!$E$47,0)+IF(AND(V255&gt;=1,V255&lt;=12),'HIPOTESIS '!$D$86/12,0)+IF(AND(V255&gt;=13,V255&lt;=24),'HIPOTESIS '!$G$86/12,0)+IF(AND(V255&gt;=25,V255&lt;=36),'HIPOTESIS '!$J$86/12,0)+IF(AND(V255&gt;=37,V255&lt;=48),'HIPOTESIS '!$M$86/12,0)+IF(AND(V255&gt;=49,V255&lt;=60),'HIPOTESIS '!$P$86/12,0)+'HIPOTESIS '!V148*IVA_compras+'HIPOTESIS '!V155*IVA_compras+'HIPOTESIS '!V162*IVA_compras+V110*IVA_compras+V113*IVA_compras+V116*IVA_compras</f>
        <v>0</v>
      </c>
      <c r="W256" s="731">
        <f>IF(W255=0,'HIPOTESIS '!$E$38,0)+IF(W255=inicio_inv1,'HIPOTESIS '!$E$44,0)+IF(W255=inicio_inv2,'HIPOTESIS '!$E$47,0)+IF(AND(W255&gt;=1,W255&lt;=12),'HIPOTESIS '!$D$86/12,0)+IF(AND(W255&gt;=13,W255&lt;=24),'HIPOTESIS '!$G$86/12,0)+IF(AND(W255&gt;=25,W255&lt;=36),'HIPOTESIS '!$J$86/12,0)+IF(AND(W255&gt;=37,W255&lt;=48),'HIPOTESIS '!$M$86/12,0)+IF(AND(W255&gt;=49,W255&lt;=60),'HIPOTESIS '!$P$86/12,0)+'HIPOTESIS '!W148*IVA_compras+'HIPOTESIS '!W155*IVA_compras+'HIPOTESIS '!W162*IVA_compras+W110*IVA_compras+W113*IVA_compras+W116*IVA_compras</f>
        <v>0</v>
      </c>
      <c r="X256" s="731">
        <f>IF(X255=0,'HIPOTESIS '!$E$38,0)+IF(X255=inicio_inv1,'HIPOTESIS '!$E$44,0)+IF(X255=inicio_inv2,'HIPOTESIS '!$E$47,0)+IF(AND(X255&gt;=1,X255&lt;=12),'HIPOTESIS '!$D$86/12,0)+IF(AND(X255&gt;=13,X255&lt;=24),'HIPOTESIS '!$G$86/12,0)+IF(AND(X255&gt;=25,X255&lt;=36),'HIPOTESIS '!$J$86/12,0)+IF(AND(X255&gt;=37,X255&lt;=48),'HIPOTESIS '!$M$86/12,0)+IF(AND(X255&gt;=49,X255&lt;=60),'HIPOTESIS '!$P$86/12,0)+'HIPOTESIS '!X148*IVA_compras+'HIPOTESIS '!X155*IVA_compras+'HIPOTESIS '!X162*IVA_compras+X110*IVA_compras+X113*IVA_compras+X116*IVA_compras</f>
        <v>0</v>
      </c>
      <c r="Y256" s="731">
        <f>IF(Y255=0,'HIPOTESIS '!$E$38,0)+IF(Y255=inicio_inv1,'HIPOTESIS '!$E$44,0)+IF(Y255=inicio_inv2,'HIPOTESIS '!$E$47,0)+IF(AND(Y255&gt;=1,Y255&lt;=12),'HIPOTESIS '!$D$86/12,0)+IF(AND(Y255&gt;=13,Y255&lt;=24),'HIPOTESIS '!$G$86/12,0)+IF(AND(Y255&gt;=25,Y255&lt;=36),'HIPOTESIS '!$J$86/12,0)+IF(AND(Y255&gt;=37,Y255&lt;=48),'HIPOTESIS '!$M$86/12,0)+IF(AND(Y255&gt;=49,Y255&lt;=60),'HIPOTESIS '!$P$86/12,0)+'HIPOTESIS '!Y148*IVA_compras+'HIPOTESIS '!Y155*IVA_compras+'HIPOTESIS '!Y162*IVA_compras+Y110*IVA_compras+Y113*IVA_compras+Y116*IVA_compras</f>
        <v>0</v>
      </c>
      <c r="Z256" s="731">
        <f>IF(Z255=0,'HIPOTESIS '!$E$38,0)+IF(Z255=inicio_inv1,'HIPOTESIS '!$E$44,0)+IF(Z255=inicio_inv2,'HIPOTESIS '!$E$47,0)+IF(AND(Z255&gt;=1,Z255&lt;=12),'HIPOTESIS '!$D$86/12,0)+IF(AND(Z255&gt;=13,Z255&lt;=24),'HIPOTESIS '!$G$86/12,0)+IF(AND(Z255&gt;=25,Z255&lt;=36),'HIPOTESIS '!$J$86/12,0)+IF(AND(Z255&gt;=37,Z255&lt;=48),'HIPOTESIS '!$M$86/12,0)+IF(AND(Z255&gt;=49,Z255&lt;=60),'HIPOTESIS '!$P$86/12,0)+'HIPOTESIS '!Z148*IVA_compras+'HIPOTESIS '!Z155*IVA_compras+'HIPOTESIS '!Z162*IVA_compras+Z110*IVA_compras+Z113*IVA_compras+Z116*IVA_compras</f>
        <v>0</v>
      </c>
      <c r="AA256" s="731">
        <f>IF(AA255=0,'HIPOTESIS '!$E$38,0)+IF(AA255=inicio_inv1,'HIPOTESIS '!$E$44,0)+IF(AA255=inicio_inv2,'HIPOTESIS '!$E$47,0)+IF(AND(AA255&gt;=1,AA255&lt;=12),'HIPOTESIS '!$D$86/12,0)+IF(AND(AA255&gt;=13,AA255&lt;=24),'HIPOTESIS '!$G$86/12,0)+IF(AND(AA255&gt;=25,AA255&lt;=36),'HIPOTESIS '!$J$86/12,0)+IF(AND(AA255&gt;=37,AA255&lt;=48),'HIPOTESIS '!$M$86/12,0)+IF(AND(AA255&gt;=49,AA255&lt;=60),'HIPOTESIS '!$P$86/12,0)+'HIPOTESIS '!AA148*IVA_compras+'HIPOTESIS '!AA155*IVA_compras+'HIPOTESIS '!AA162*IVA_compras+AA110*IVA_compras+AA113*IVA_compras+AA116*IVA_compras</f>
        <v>0</v>
      </c>
      <c r="AB256" s="731">
        <f>IF(AB255=0,'HIPOTESIS '!$E$38,0)+IF(AB255=inicio_inv1,'HIPOTESIS '!$E$44,0)+IF(AB255=inicio_inv2,'HIPOTESIS '!$E$47,0)+IF(AND(AB255&gt;=1,AB255&lt;=12),'HIPOTESIS '!$D$86/12,0)+IF(AND(AB255&gt;=13,AB255&lt;=24),'HIPOTESIS '!$G$86/12,0)+IF(AND(AB255&gt;=25,AB255&lt;=36),'HIPOTESIS '!$J$86/12,0)+IF(AND(AB255&gt;=37,AB255&lt;=48),'HIPOTESIS '!$M$86/12,0)+IF(AND(AB255&gt;=49,AB255&lt;=60),'HIPOTESIS '!$P$86/12,0)+'HIPOTESIS '!AB148*IVA_compras+'HIPOTESIS '!AB155*IVA_compras+'HIPOTESIS '!AB162*IVA_compras+AB110*IVA_compras+AB113*IVA_compras+AB116*IVA_compras</f>
        <v>0</v>
      </c>
      <c r="AC256" s="731">
        <f>IF(AC255=0,'HIPOTESIS '!$E$38,0)+IF(AC255=inicio_inv1,'HIPOTESIS '!$E$44,0)+IF(AC255=inicio_inv2,'HIPOTESIS '!$E$47,0)+IF(AND(AC255&gt;=1,AC255&lt;=12),'HIPOTESIS '!$D$86/12,0)+IF(AND(AC255&gt;=13,AC255&lt;=24),'HIPOTESIS '!$G$86/12,0)+IF(AND(AC255&gt;=25,AC255&lt;=36),'HIPOTESIS '!$J$86/12,0)+IF(AND(AC255&gt;=37,AC255&lt;=48),'HIPOTESIS '!$M$86/12,0)+IF(AND(AC255&gt;=49,AC255&lt;=60),'HIPOTESIS '!$P$86/12,0)+'HIPOTESIS '!AC148*IVA_compras+'HIPOTESIS '!AC155*IVA_compras+'HIPOTESIS '!AC162*IVA_compras+AC110*IVA_compras+AC113*IVA_compras+AC116*IVA_compras</f>
        <v>0</v>
      </c>
      <c r="AD256" s="731">
        <f>IF(AD255=0,'HIPOTESIS '!$E$38,0)+IF(AD255=inicio_inv1,'HIPOTESIS '!$E$44,0)+IF(AD255=inicio_inv2,'HIPOTESIS '!$E$47,0)+IF(AND(AD255&gt;=1,AD255&lt;=12),'HIPOTESIS '!$D$86/12,0)+IF(AND(AD255&gt;=13,AD255&lt;=24),'HIPOTESIS '!$G$86/12,0)+IF(AND(AD255&gt;=25,AD255&lt;=36),'HIPOTESIS '!$J$86/12,0)+IF(AND(AD255&gt;=37,AD255&lt;=48),'HIPOTESIS '!$M$86/12,0)+IF(AND(AD255&gt;=49,AD255&lt;=60),'HIPOTESIS '!$P$86/12,0)+'HIPOTESIS '!AD148*IVA_compras+'HIPOTESIS '!AD155*IVA_compras+'HIPOTESIS '!AD162*IVA_compras+AD110*IVA_compras+AD113*IVA_compras+AD116*IVA_compras</f>
        <v>0</v>
      </c>
      <c r="AE256" s="731">
        <f>IF(AE255=0,'HIPOTESIS '!$E$38,0)+IF(AE255=inicio_inv1,'HIPOTESIS '!$E$44,0)+IF(AE255=inicio_inv2,'HIPOTESIS '!$E$47,0)+IF(AND(AE255&gt;=1,AE255&lt;=12),'HIPOTESIS '!$D$86/12,0)+IF(AND(AE255&gt;=13,AE255&lt;=24),'HIPOTESIS '!$G$86/12,0)+IF(AND(AE255&gt;=25,AE255&lt;=36),'HIPOTESIS '!$J$86/12,0)+IF(AND(AE255&gt;=37,AE255&lt;=48),'HIPOTESIS '!$M$86/12,0)+IF(AND(AE255&gt;=49,AE255&lt;=60),'HIPOTESIS '!$P$86/12,0)+'HIPOTESIS '!AE148*IVA_compras+'HIPOTESIS '!AE155*IVA_compras+'HIPOTESIS '!AE162*IVA_compras+AE110*IVA_compras+AE113*IVA_compras+AE116*IVA_compras</f>
        <v>0</v>
      </c>
      <c r="AF256" s="731">
        <f>IF(AF255=0,'HIPOTESIS '!$E$38,0)+IF(AF255=inicio_inv1,'HIPOTESIS '!$E$44,0)+IF(AF255=inicio_inv2,'HIPOTESIS '!$E$47,0)+IF(AND(AF255&gt;=1,AF255&lt;=12),'HIPOTESIS '!$D$86/12,0)+IF(AND(AF255&gt;=13,AF255&lt;=24),'HIPOTESIS '!$G$86/12,0)+IF(AND(AF255&gt;=25,AF255&lt;=36),'HIPOTESIS '!$J$86/12,0)+IF(AND(AF255&gt;=37,AF255&lt;=48),'HIPOTESIS '!$M$86/12,0)+IF(AND(AF255&gt;=49,AF255&lt;=60),'HIPOTESIS '!$P$86/12,0)+'HIPOTESIS '!AF148*IVA_compras+'HIPOTESIS '!AF155*IVA_compras+'HIPOTESIS '!AF162*IVA_compras+AF110*IVA_compras+AF113*IVA_compras+AF116*IVA_compras</f>
        <v>0</v>
      </c>
      <c r="AG256" s="731">
        <f>IF(AG255=0,'HIPOTESIS '!$E$38,0)+IF(AG255=inicio_inv1,'HIPOTESIS '!$E$44,0)+IF(AG255=inicio_inv2,'HIPOTESIS '!$E$47,0)+IF(AND(AG255&gt;=1,AG255&lt;=12),'HIPOTESIS '!$D$86/12,0)+IF(AND(AG255&gt;=13,AG255&lt;=24),'HIPOTESIS '!$G$86/12,0)+IF(AND(AG255&gt;=25,AG255&lt;=36),'HIPOTESIS '!$J$86/12,0)+IF(AND(AG255&gt;=37,AG255&lt;=48),'HIPOTESIS '!$M$86/12,0)+IF(AND(AG255&gt;=49,AG255&lt;=60),'HIPOTESIS '!$P$86/12,0)+'HIPOTESIS '!AG148*IVA_compras+'HIPOTESIS '!AG155*IVA_compras+'HIPOTESIS '!AG162*IVA_compras+AG110*IVA_compras+AG113*IVA_compras+AG116*IVA_compras</f>
        <v>0</v>
      </c>
      <c r="AH256" s="731">
        <f>IF(AH255=0,'HIPOTESIS '!$E$38,0)+IF(AH255=inicio_inv1,'HIPOTESIS '!$E$44,0)+IF(AH255=inicio_inv2,'HIPOTESIS '!$E$47,0)+IF(AND(AH255&gt;=1,AH255&lt;=12),'HIPOTESIS '!$D$86/12,0)+IF(AND(AH255&gt;=13,AH255&lt;=24),'HIPOTESIS '!$G$86/12,0)+IF(AND(AH255&gt;=25,AH255&lt;=36),'HIPOTESIS '!$J$86/12,0)+IF(AND(AH255&gt;=37,AH255&lt;=48),'HIPOTESIS '!$M$86/12,0)+IF(AND(AH255&gt;=49,AH255&lt;=60),'HIPOTESIS '!$P$86/12,0)+'HIPOTESIS '!AH148*IVA_compras+'HIPOTESIS '!AH155*IVA_compras+'HIPOTESIS '!AH162*IVA_compras+AH110*IVA_compras+AH113*IVA_compras+AH116*IVA_compras</f>
        <v>0</v>
      </c>
      <c r="AI256" s="731">
        <f>IF(AI255=0,'HIPOTESIS '!$E$38,0)+IF(AI255=inicio_inv1,'HIPOTESIS '!$E$44,0)+IF(AI255=inicio_inv2,'HIPOTESIS '!$E$47,0)+IF(AND(AI255&gt;=1,AI255&lt;=12),'HIPOTESIS '!$D$86/12,0)+IF(AND(AI255&gt;=13,AI255&lt;=24),'HIPOTESIS '!$G$86/12,0)+IF(AND(AI255&gt;=25,AI255&lt;=36),'HIPOTESIS '!$J$86/12,0)+IF(AND(AI255&gt;=37,AI255&lt;=48),'HIPOTESIS '!$M$86/12,0)+IF(AND(AI255&gt;=49,AI255&lt;=60),'HIPOTESIS '!$P$86/12,0)+'HIPOTESIS '!AI148*IVA_compras+'HIPOTESIS '!AI155*IVA_compras+'HIPOTESIS '!AI162*IVA_compras+AI110*IVA_compras+AI113*IVA_compras+AI116*IVA_compras</f>
        <v>0</v>
      </c>
      <c r="AJ256" s="731">
        <f>IF(AJ255=0,'HIPOTESIS '!$E$38,0)+IF(AJ255=inicio_inv1,'HIPOTESIS '!$E$44,0)+IF(AJ255=inicio_inv2,'HIPOTESIS '!$E$47,0)+IF(AND(AJ255&gt;=1,AJ255&lt;=12),'HIPOTESIS '!$D$86/12,0)+IF(AND(AJ255&gt;=13,AJ255&lt;=24),'HIPOTESIS '!$G$86/12,0)+IF(AND(AJ255&gt;=25,AJ255&lt;=36),'HIPOTESIS '!$J$86/12,0)+IF(AND(AJ255&gt;=37,AJ255&lt;=48),'HIPOTESIS '!$M$86/12,0)+IF(AND(AJ255&gt;=49,AJ255&lt;=60),'HIPOTESIS '!$P$86/12,0)+'HIPOTESIS '!AJ148*IVA_compras+'HIPOTESIS '!AJ155*IVA_compras+'HIPOTESIS '!AJ162*IVA_compras+AJ110*IVA_compras+AJ113*IVA_compras+AJ116*IVA_compras</f>
        <v>0</v>
      </c>
      <c r="AK256" s="731">
        <f>IF(AK255=0,'HIPOTESIS '!$E$38,0)+IF(AK255=inicio_inv1,'HIPOTESIS '!$E$44,0)+IF(AK255=inicio_inv2,'HIPOTESIS '!$E$47,0)+IF(AND(AK255&gt;=1,AK255&lt;=12),'HIPOTESIS '!$D$86/12,0)+IF(AND(AK255&gt;=13,AK255&lt;=24),'HIPOTESIS '!$G$86/12,0)+IF(AND(AK255&gt;=25,AK255&lt;=36),'HIPOTESIS '!$J$86/12,0)+IF(AND(AK255&gt;=37,AK255&lt;=48),'HIPOTESIS '!$M$86/12,0)+IF(AND(AK255&gt;=49,AK255&lt;=60),'HIPOTESIS '!$P$86/12,0)+'HIPOTESIS '!AK148*IVA_compras+'HIPOTESIS '!AK155*IVA_compras+'HIPOTESIS '!AK162*IVA_compras+AK110*IVA_compras+AK113*IVA_compras+AK116*IVA_compras</f>
        <v>0</v>
      </c>
      <c r="AL256" s="731">
        <f>IF(AL255=0,'HIPOTESIS '!$E$38,0)+IF(AL255=inicio_inv1,'HIPOTESIS '!$E$44,0)+IF(AL255=inicio_inv2,'HIPOTESIS '!$E$47,0)+IF(AND(AL255&gt;=1,AL255&lt;=12),'HIPOTESIS '!$D$86/12,0)+IF(AND(AL255&gt;=13,AL255&lt;=24),'HIPOTESIS '!$G$86/12,0)+IF(AND(AL255&gt;=25,AL255&lt;=36),'HIPOTESIS '!$J$86/12,0)+IF(AND(AL255&gt;=37,AL255&lt;=48),'HIPOTESIS '!$M$86/12,0)+IF(AND(AL255&gt;=49,AL255&lt;=60),'HIPOTESIS '!$P$86/12,0)+'HIPOTESIS '!AL148*IVA_compras+'HIPOTESIS '!AL155*IVA_compras+'HIPOTESIS '!AL162*IVA_compras+AL110*IVA_compras+AL113*IVA_compras+AL116*IVA_compras</f>
        <v>0</v>
      </c>
      <c r="AM256" s="731">
        <f>IF(AM255=0,'HIPOTESIS '!$E$38,0)+IF(AM255=inicio_inv1,'HIPOTESIS '!$E$44,0)+IF(AM255=inicio_inv2,'HIPOTESIS '!$E$47,0)+IF(AND(AM255&gt;=1,AM255&lt;=12),'HIPOTESIS '!$D$86/12,0)+IF(AND(AM255&gt;=13,AM255&lt;=24),'HIPOTESIS '!$G$86/12,0)+IF(AND(AM255&gt;=25,AM255&lt;=36),'HIPOTESIS '!$J$86/12,0)+IF(AND(AM255&gt;=37,AM255&lt;=48),'HIPOTESIS '!$M$86/12,0)+IF(AND(AM255&gt;=49,AM255&lt;=60),'HIPOTESIS '!$P$86/12,0)+'HIPOTESIS '!AM148*IVA_compras+'HIPOTESIS '!AM155*IVA_compras+'HIPOTESIS '!AM162*IVA_compras+AM110*IVA_compras+AM113*IVA_compras+AM116*IVA_compras</f>
        <v>0</v>
      </c>
      <c r="AN256" s="731">
        <f>IF(AN255=0,'HIPOTESIS '!$E$38,0)+IF(AN255=inicio_inv1,'HIPOTESIS '!$E$44,0)+IF(AN255=inicio_inv2,'HIPOTESIS '!$E$47,0)+IF(AND(AN255&gt;=1,AN255&lt;=12),'HIPOTESIS '!$D$86/12,0)+IF(AND(AN255&gt;=13,AN255&lt;=24),'HIPOTESIS '!$G$86/12,0)+IF(AND(AN255&gt;=25,AN255&lt;=36),'HIPOTESIS '!$J$86/12,0)+IF(AND(AN255&gt;=37,AN255&lt;=48),'HIPOTESIS '!$M$86/12,0)+IF(AND(AN255&gt;=49,AN255&lt;=60),'HIPOTESIS '!$P$86/12,0)+'HIPOTESIS '!AN148*IVA_compras+'HIPOTESIS '!AN155*IVA_compras+'HIPOTESIS '!AN162*IVA_compras+AN110*IVA_compras+AN113*IVA_compras+AN116*IVA_compras</f>
        <v>0</v>
      </c>
      <c r="AO256" s="731">
        <f>IF(AO255=0,'HIPOTESIS '!$E$38,0)+IF(AO255=inicio_inv1,'HIPOTESIS '!$E$44,0)+IF(AO255=inicio_inv2,'HIPOTESIS '!$E$47,0)+IF(AND(AO255&gt;=1,AO255&lt;=12),'HIPOTESIS '!$D$86/12,0)+IF(AND(AO255&gt;=13,AO255&lt;=24),'HIPOTESIS '!$G$86/12,0)+IF(AND(AO255&gt;=25,AO255&lt;=36),'HIPOTESIS '!$J$86/12,0)+IF(AND(AO255&gt;=37,AO255&lt;=48),'HIPOTESIS '!$M$86/12,0)+IF(AND(AO255&gt;=49,AO255&lt;=60),'HIPOTESIS '!$P$86/12,0)+'HIPOTESIS '!AO148*IVA_compras+'HIPOTESIS '!AO155*IVA_compras+'HIPOTESIS '!AO162*IVA_compras+AO110*IVA_compras+AO113*IVA_compras+AO116*IVA_compras</f>
        <v>0</v>
      </c>
      <c r="AP256" s="731">
        <f>IF(AP255=0,'HIPOTESIS '!$E$38,0)+IF(AP255=inicio_inv1,'HIPOTESIS '!$E$44,0)+IF(AP255=inicio_inv2,'HIPOTESIS '!$E$47,0)+IF(AND(AP255&gt;=1,AP255&lt;=12),'HIPOTESIS '!$D$86/12,0)+IF(AND(AP255&gt;=13,AP255&lt;=24),'HIPOTESIS '!$G$86/12,0)+IF(AND(AP255&gt;=25,AP255&lt;=36),'HIPOTESIS '!$J$86/12,0)+IF(AND(AP255&gt;=37,AP255&lt;=48),'HIPOTESIS '!$M$86/12,0)+IF(AND(AP255&gt;=49,AP255&lt;=60),'HIPOTESIS '!$P$86/12,0)+'HIPOTESIS '!AP148*IVA_compras+'HIPOTESIS '!AP155*IVA_compras+'HIPOTESIS '!AP162*IVA_compras+AP110*IVA_compras+AP113*IVA_compras+AP116*IVA_compras</f>
        <v>0</v>
      </c>
      <c r="AQ256" s="731">
        <f>IF(AQ255=0,'HIPOTESIS '!$E$38,0)+IF(AQ255=inicio_inv1,'HIPOTESIS '!$E$44,0)+IF(AQ255=inicio_inv2,'HIPOTESIS '!$E$47,0)+IF(AND(AQ255&gt;=1,AQ255&lt;=12),'HIPOTESIS '!$D$86/12,0)+IF(AND(AQ255&gt;=13,AQ255&lt;=24),'HIPOTESIS '!$G$86/12,0)+IF(AND(AQ255&gt;=25,AQ255&lt;=36),'HIPOTESIS '!$J$86/12,0)+IF(AND(AQ255&gt;=37,AQ255&lt;=48),'HIPOTESIS '!$M$86/12,0)+IF(AND(AQ255&gt;=49,AQ255&lt;=60),'HIPOTESIS '!$P$86/12,0)+'HIPOTESIS '!AQ148*IVA_compras+'HIPOTESIS '!AQ155*IVA_compras+'HIPOTESIS '!AQ162*IVA_compras+AQ110*IVA_compras+AQ113*IVA_compras+AQ116*IVA_compras</f>
        <v>0</v>
      </c>
      <c r="AR256" s="731">
        <f>IF(AR255=0,'HIPOTESIS '!$E$38,0)+IF(AR255=inicio_inv1,'HIPOTESIS '!$E$44,0)+IF(AR255=inicio_inv2,'HIPOTESIS '!$E$47,0)+IF(AND(AR255&gt;=1,AR255&lt;=12),'HIPOTESIS '!$D$86/12,0)+IF(AND(AR255&gt;=13,AR255&lt;=24),'HIPOTESIS '!$G$86/12,0)+IF(AND(AR255&gt;=25,AR255&lt;=36),'HIPOTESIS '!$J$86/12,0)+IF(AND(AR255&gt;=37,AR255&lt;=48),'HIPOTESIS '!$M$86/12,0)+IF(AND(AR255&gt;=49,AR255&lt;=60),'HIPOTESIS '!$P$86/12,0)+'HIPOTESIS '!AR148*IVA_compras+'HIPOTESIS '!AR155*IVA_compras+'HIPOTESIS '!AR162*IVA_compras+AR110*IVA_compras+AR113*IVA_compras+AR116*IVA_compras</f>
        <v>0</v>
      </c>
      <c r="AS256" s="731">
        <f>IF(AS255=0,'HIPOTESIS '!$E$38,0)+IF(AS255=inicio_inv1,'HIPOTESIS '!$E$44,0)+IF(AS255=inicio_inv2,'HIPOTESIS '!$E$47,0)+IF(AND(AS255&gt;=1,AS255&lt;=12),'HIPOTESIS '!$D$86/12,0)+IF(AND(AS255&gt;=13,AS255&lt;=24),'HIPOTESIS '!$G$86/12,0)+IF(AND(AS255&gt;=25,AS255&lt;=36),'HIPOTESIS '!$J$86/12,0)+IF(AND(AS255&gt;=37,AS255&lt;=48),'HIPOTESIS '!$M$86/12,0)+IF(AND(AS255&gt;=49,AS255&lt;=60),'HIPOTESIS '!$P$86/12,0)+'HIPOTESIS '!AS148*IVA_compras+'HIPOTESIS '!AS155*IVA_compras+'HIPOTESIS '!AS162*IVA_compras+AS110*IVA_compras+AS113*IVA_compras+AS116*IVA_compras</f>
        <v>0</v>
      </c>
      <c r="AT256" s="731">
        <f>IF(AT255=0,'HIPOTESIS '!$E$38,0)+IF(AT255=inicio_inv1,'HIPOTESIS '!$E$44,0)+IF(AT255=inicio_inv2,'HIPOTESIS '!$E$47,0)+IF(AND(AT255&gt;=1,AT255&lt;=12),'HIPOTESIS '!$D$86/12,0)+IF(AND(AT255&gt;=13,AT255&lt;=24),'HIPOTESIS '!$G$86/12,0)+IF(AND(AT255&gt;=25,AT255&lt;=36),'HIPOTESIS '!$J$86/12,0)+IF(AND(AT255&gt;=37,AT255&lt;=48),'HIPOTESIS '!$M$86/12,0)+IF(AND(AT255&gt;=49,AT255&lt;=60),'HIPOTESIS '!$P$86/12,0)+'HIPOTESIS '!AT148*IVA_compras+'HIPOTESIS '!AT155*IVA_compras+'HIPOTESIS '!AT162*IVA_compras+AT110*IVA_compras+AT113*IVA_compras+AT116*IVA_compras</f>
        <v>0</v>
      </c>
      <c r="AU256" s="731">
        <f>IF(AU255=0,'HIPOTESIS '!$E$38,0)+IF(AU255=inicio_inv1,'HIPOTESIS '!$E$44,0)+IF(AU255=inicio_inv2,'HIPOTESIS '!$E$47,0)+IF(AND(AU255&gt;=1,AU255&lt;=12),'HIPOTESIS '!$D$86/12,0)+IF(AND(AU255&gt;=13,AU255&lt;=24),'HIPOTESIS '!$G$86/12,0)+IF(AND(AU255&gt;=25,AU255&lt;=36),'HIPOTESIS '!$J$86/12,0)+IF(AND(AU255&gt;=37,AU255&lt;=48),'HIPOTESIS '!$M$86/12,0)+IF(AND(AU255&gt;=49,AU255&lt;=60),'HIPOTESIS '!$P$86/12,0)+'HIPOTESIS '!AU148*IVA_compras+'HIPOTESIS '!AU155*IVA_compras+'HIPOTESIS '!AU162*IVA_compras+AU110*IVA_compras+AU113*IVA_compras+AU116*IVA_compras</f>
        <v>0</v>
      </c>
      <c r="AV256" s="731">
        <f>IF(AV255=0,'HIPOTESIS '!$E$38,0)+IF(AV255=inicio_inv1,'HIPOTESIS '!$E$44,0)+IF(AV255=inicio_inv2,'HIPOTESIS '!$E$47,0)+IF(AND(AV255&gt;=1,AV255&lt;=12),'HIPOTESIS '!$D$86/12,0)+IF(AND(AV255&gt;=13,AV255&lt;=24),'HIPOTESIS '!$G$86/12,0)+IF(AND(AV255&gt;=25,AV255&lt;=36),'HIPOTESIS '!$J$86/12,0)+IF(AND(AV255&gt;=37,AV255&lt;=48),'HIPOTESIS '!$M$86/12,0)+IF(AND(AV255&gt;=49,AV255&lt;=60),'HIPOTESIS '!$P$86/12,0)+'HIPOTESIS '!AV148*IVA_compras+'HIPOTESIS '!AV155*IVA_compras+'HIPOTESIS '!AV162*IVA_compras+AV110*IVA_compras+AV113*IVA_compras+AV116*IVA_compras</f>
        <v>0</v>
      </c>
      <c r="AW256" s="731">
        <f>IF(AW255=0,'HIPOTESIS '!$E$38,0)+IF(AW255=inicio_inv1,'HIPOTESIS '!$E$44,0)+IF(AW255=inicio_inv2,'HIPOTESIS '!$E$47,0)+IF(AND(AW255&gt;=1,AW255&lt;=12),'HIPOTESIS '!$D$86/12,0)+IF(AND(AW255&gt;=13,AW255&lt;=24),'HIPOTESIS '!$G$86/12,0)+IF(AND(AW255&gt;=25,AW255&lt;=36),'HIPOTESIS '!$J$86/12,0)+IF(AND(AW255&gt;=37,AW255&lt;=48),'HIPOTESIS '!$M$86/12,0)+IF(AND(AW255&gt;=49,AW255&lt;=60),'HIPOTESIS '!$P$86/12,0)+'HIPOTESIS '!AW148*IVA_compras+'HIPOTESIS '!AW155*IVA_compras+'HIPOTESIS '!AW162*IVA_compras+AW110*IVA_compras+AW113*IVA_compras+AW116*IVA_compras</f>
        <v>0</v>
      </c>
      <c r="AX256" s="731">
        <f>IF(AX255=0,'HIPOTESIS '!$E$38,0)+IF(AX255=inicio_inv1,'HIPOTESIS '!$E$44,0)+IF(AX255=inicio_inv2,'HIPOTESIS '!$E$47,0)+IF(AND(AX255&gt;=1,AX255&lt;=12),'HIPOTESIS '!$D$86/12,0)+IF(AND(AX255&gt;=13,AX255&lt;=24),'HIPOTESIS '!$G$86/12,0)+IF(AND(AX255&gt;=25,AX255&lt;=36),'HIPOTESIS '!$J$86/12,0)+IF(AND(AX255&gt;=37,AX255&lt;=48),'HIPOTESIS '!$M$86/12,0)+IF(AND(AX255&gt;=49,AX255&lt;=60),'HIPOTESIS '!$P$86/12,0)+'HIPOTESIS '!AX148*IVA_compras+'HIPOTESIS '!AX155*IVA_compras+'HIPOTESIS '!AX162*IVA_compras+AX110*IVA_compras+AX113*IVA_compras+AX116*IVA_compras</f>
        <v>0</v>
      </c>
      <c r="AY256" s="731">
        <f>IF(AY255=0,'HIPOTESIS '!$E$38,0)+IF(AY255=inicio_inv1,'HIPOTESIS '!$E$44,0)+IF(AY255=inicio_inv2,'HIPOTESIS '!$E$47,0)+IF(AND(AY255&gt;=1,AY255&lt;=12),'HIPOTESIS '!$D$86/12,0)+IF(AND(AY255&gt;=13,AY255&lt;=24),'HIPOTESIS '!$G$86/12,0)+IF(AND(AY255&gt;=25,AY255&lt;=36),'HIPOTESIS '!$J$86/12,0)+IF(AND(AY255&gt;=37,AY255&lt;=48),'HIPOTESIS '!$M$86/12,0)+IF(AND(AY255&gt;=49,AY255&lt;=60),'HIPOTESIS '!$P$86/12,0)+'HIPOTESIS '!AY148*IVA_compras+'HIPOTESIS '!AY155*IVA_compras+'HIPOTESIS '!AY162*IVA_compras+AY110*IVA_compras+AY113*IVA_compras+AY116*IVA_compras</f>
        <v>0</v>
      </c>
      <c r="AZ256" s="731">
        <f>IF(AZ255=0,'HIPOTESIS '!$E$38,0)+IF(AZ255=inicio_inv1,'HIPOTESIS '!$E$44,0)+IF(AZ255=inicio_inv2,'HIPOTESIS '!$E$47,0)+IF(AND(AZ255&gt;=1,AZ255&lt;=12),'HIPOTESIS '!$D$86/12,0)+IF(AND(AZ255&gt;=13,AZ255&lt;=24),'HIPOTESIS '!$G$86/12,0)+IF(AND(AZ255&gt;=25,AZ255&lt;=36),'HIPOTESIS '!$J$86/12,0)+IF(AND(AZ255&gt;=37,AZ255&lt;=48),'HIPOTESIS '!$M$86/12,0)+IF(AND(AZ255&gt;=49,AZ255&lt;=60),'HIPOTESIS '!$P$86/12,0)+'HIPOTESIS '!AZ148*IVA_compras+'HIPOTESIS '!AZ155*IVA_compras+'HIPOTESIS '!AZ162*IVA_compras+AZ110*IVA_compras+AZ113*IVA_compras+AZ116*IVA_compras</f>
        <v>0</v>
      </c>
      <c r="BA256" s="731">
        <f>IF(BA255=0,'HIPOTESIS '!$E$38,0)+IF(BA255=inicio_inv1,'HIPOTESIS '!$E$44,0)+IF(BA255=inicio_inv2,'HIPOTESIS '!$E$47,0)+IF(AND(BA255&gt;=1,BA255&lt;=12),'HIPOTESIS '!$D$86/12,0)+IF(AND(BA255&gt;=13,BA255&lt;=24),'HIPOTESIS '!$G$86/12,0)+IF(AND(BA255&gt;=25,BA255&lt;=36),'HIPOTESIS '!$J$86/12,0)+IF(AND(BA255&gt;=37,BA255&lt;=48),'HIPOTESIS '!$M$86/12,0)+IF(AND(BA255&gt;=49,BA255&lt;=60),'HIPOTESIS '!$P$86/12,0)+'HIPOTESIS '!BA148*IVA_compras+'HIPOTESIS '!BA155*IVA_compras+'HIPOTESIS '!BA162*IVA_compras+BA110*IVA_compras+BA113*IVA_compras+BA116*IVA_compras</f>
        <v>0</v>
      </c>
      <c r="BB256" s="731">
        <f>IF(BB255=0,'HIPOTESIS '!$E$38,0)+IF(BB255=inicio_inv1,'HIPOTESIS '!$E$44,0)+IF(BB255=inicio_inv2,'HIPOTESIS '!$E$47,0)+IF(AND(BB255&gt;=1,BB255&lt;=12),'HIPOTESIS '!$D$86/12,0)+IF(AND(BB255&gt;=13,BB255&lt;=24),'HIPOTESIS '!$G$86/12,0)+IF(AND(BB255&gt;=25,BB255&lt;=36),'HIPOTESIS '!$J$86/12,0)+IF(AND(BB255&gt;=37,BB255&lt;=48),'HIPOTESIS '!$M$86/12,0)+IF(AND(BB255&gt;=49,BB255&lt;=60),'HIPOTESIS '!$P$86/12,0)+'HIPOTESIS '!BB148*IVA_compras+'HIPOTESIS '!BB155*IVA_compras+'HIPOTESIS '!BB162*IVA_compras+BB110*IVA_compras+BB113*IVA_compras+BB116*IVA_compras</f>
        <v>0</v>
      </c>
      <c r="BC256" s="731">
        <f>IF(BC255=0,'HIPOTESIS '!$E$38,0)+IF(BC255=inicio_inv1,'HIPOTESIS '!$E$44,0)+IF(BC255=inicio_inv2,'HIPOTESIS '!$E$47,0)+IF(AND(BC255&gt;=1,BC255&lt;=12),'HIPOTESIS '!$D$86/12,0)+IF(AND(BC255&gt;=13,BC255&lt;=24),'HIPOTESIS '!$G$86/12,0)+IF(AND(BC255&gt;=25,BC255&lt;=36),'HIPOTESIS '!$J$86/12,0)+IF(AND(BC255&gt;=37,BC255&lt;=48),'HIPOTESIS '!$M$86/12,0)+IF(AND(BC255&gt;=49,BC255&lt;=60),'HIPOTESIS '!$P$86/12,0)+'HIPOTESIS '!BC148*IVA_compras+'HIPOTESIS '!BC155*IVA_compras+'HIPOTESIS '!BC162*IVA_compras+BC110*IVA_compras+BC113*IVA_compras+BC116*IVA_compras</f>
        <v>0</v>
      </c>
      <c r="BD256" s="731">
        <f>IF(BD255=0,'HIPOTESIS '!$E$38,0)+IF(BD255=inicio_inv1,'HIPOTESIS '!$E$44,0)+IF(BD255=inicio_inv2,'HIPOTESIS '!$E$47,0)+IF(AND(BD255&gt;=1,BD255&lt;=12),'HIPOTESIS '!$D$86/12,0)+IF(AND(BD255&gt;=13,BD255&lt;=24),'HIPOTESIS '!$G$86/12,0)+IF(AND(BD255&gt;=25,BD255&lt;=36),'HIPOTESIS '!$J$86/12,0)+IF(AND(BD255&gt;=37,BD255&lt;=48),'HIPOTESIS '!$M$86/12,0)+IF(AND(BD255&gt;=49,BD255&lt;=60),'HIPOTESIS '!$P$86/12,0)+'HIPOTESIS '!BD148*IVA_compras+'HIPOTESIS '!BD155*IVA_compras+'HIPOTESIS '!BD162*IVA_compras+BD110*IVA_compras+BD113*IVA_compras+BD116*IVA_compras</f>
        <v>0</v>
      </c>
      <c r="BE256" s="731">
        <f>IF(BE255=0,'HIPOTESIS '!$E$38,0)+IF(BE255=inicio_inv1,'HIPOTESIS '!$E$44,0)+IF(BE255=inicio_inv2,'HIPOTESIS '!$E$47,0)+IF(AND(BE255&gt;=1,BE255&lt;=12),'HIPOTESIS '!$D$86/12,0)+IF(AND(BE255&gt;=13,BE255&lt;=24),'HIPOTESIS '!$G$86/12,0)+IF(AND(BE255&gt;=25,BE255&lt;=36),'HIPOTESIS '!$J$86/12,0)+IF(AND(BE255&gt;=37,BE255&lt;=48),'HIPOTESIS '!$M$86/12,0)+IF(AND(BE255&gt;=49,BE255&lt;=60),'HIPOTESIS '!$P$86/12,0)+'HIPOTESIS '!BE148*IVA_compras+'HIPOTESIS '!BE155*IVA_compras+'HIPOTESIS '!BE162*IVA_compras+BE110*IVA_compras+BE113*IVA_compras+BE116*IVA_compras</f>
        <v>0</v>
      </c>
      <c r="BF256" s="731">
        <f>IF(BF255=0,'HIPOTESIS '!$E$38,0)+IF(BF255=inicio_inv1,'HIPOTESIS '!$E$44,0)+IF(BF255=inicio_inv2,'HIPOTESIS '!$E$47,0)+IF(AND(BF255&gt;=1,BF255&lt;=12),'HIPOTESIS '!$D$86/12,0)+IF(AND(BF255&gt;=13,BF255&lt;=24),'HIPOTESIS '!$G$86/12,0)+IF(AND(BF255&gt;=25,BF255&lt;=36),'HIPOTESIS '!$J$86/12,0)+IF(AND(BF255&gt;=37,BF255&lt;=48),'HIPOTESIS '!$M$86/12,0)+IF(AND(BF255&gt;=49,BF255&lt;=60),'HIPOTESIS '!$P$86/12,0)+'HIPOTESIS '!BF148*IVA_compras+'HIPOTESIS '!BF155*IVA_compras+'HIPOTESIS '!BF162*IVA_compras+BF110*IVA_compras+BF113*IVA_compras+BF116*IVA_compras</f>
        <v>0</v>
      </c>
      <c r="BG256" s="731">
        <f>IF(BG255=0,'HIPOTESIS '!$E$38,0)+IF(BG255=inicio_inv1,'HIPOTESIS '!$E$44,0)+IF(BG255=inicio_inv2,'HIPOTESIS '!$E$47,0)+IF(AND(BG255&gt;=1,BG255&lt;=12),'HIPOTESIS '!$D$86/12,0)+IF(AND(BG255&gt;=13,BG255&lt;=24),'HIPOTESIS '!$G$86/12,0)+IF(AND(BG255&gt;=25,BG255&lt;=36),'HIPOTESIS '!$J$86/12,0)+IF(AND(BG255&gt;=37,BG255&lt;=48),'HIPOTESIS '!$M$86/12,0)+IF(AND(BG255&gt;=49,BG255&lt;=60),'HIPOTESIS '!$P$86/12,0)+'HIPOTESIS '!BG148*IVA_compras+'HIPOTESIS '!BG155*IVA_compras+'HIPOTESIS '!BG162*IVA_compras+BG110*IVA_compras+BG113*IVA_compras+BG116*IVA_compras</f>
        <v>0</v>
      </c>
      <c r="BH256" s="731">
        <f>IF(BH255=0,'HIPOTESIS '!$E$38,0)+IF(BH255=inicio_inv1,'HIPOTESIS '!$E$44,0)+IF(BH255=inicio_inv2,'HIPOTESIS '!$E$47,0)+IF(AND(BH255&gt;=1,BH255&lt;=12),'HIPOTESIS '!$D$86/12,0)+IF(AND(BH255&gt;=13,BH255&lt;=24),'HIPOTESIS '!$G$86/12,0)+IF(AND(BH255&gt;=25,BH255&lt;=36),'HIPOTESIS '!$J$86/12,0)+IF(AND(BH255&gt;=37,BH255&lt;=48),'HIPOTESIS '!$M$86/12,0)+IF(AND(BH255&gt;=49,BH255&lt;=60),'HIPOTESIS '!$P$86/12,0)+'HIPOTESIS '!BH148*IVA_compras+'HIPOTESIS '!BH155*IVA_compras+'HIPOTESIS '!BH162*IVA_compras+BH110*IVA_compras+BH113*IVA_compras+BH116*IVA_compras</f>
        <v>0</v>
      </c>
      <c r="BI256" s="731">
        <f>IF(BI255=0,'HIPOTESIS '!$E$38,0)+IF(BI255=inicio_inv1,'HIPOTESIS '!$E$44,0)+IF(BI255=inicio_inv2,'HIPOTESIS '!$E$47,0)+IF(AND(BI255&gt;=1,BI255&lt;=12),'HIPOTESIS '!$D$86/12,0)+IF(AND(BI255&gt;=13,BI255&lt;=24),'HIPOTESIS '!$G$86/12,0)+IF(AND(BI255&gt;=25,BI255&lt;=36),'HIPOTESIS '!$J$86/12,0)+IF(AND(BI255&gt;=37,BI255&lt;=48),'HIPOTESIS '!$M$86/12,0)+IF(AND(BI255&gt;=49,BI255&lt;=60),'HIPOTESIS '!$P$86/12,0)+'HIPOTESIS '!BI148*IVA_compras+'HIPOTESIS '!BI155*IVA_compras+'HIPOTESIS '!BI162*IVA_compras+BI110*IVA_compras+BI113*IVA_compras+BI116*IVA_compras</f>
        <v>0</v>
      </c>
      <c r="BJ256" s="731">
        <f>IF(BJ255=0,'HIPOTESIS '!$E$38,0)+IF(BJ255=inicio_inv1,'HIPOTESIS '!$E$44,0)+IF(BJ255=inicio_inv2,'HIPOTESIS '!$E$47,0)+IF(AND(BJ255&gt;=1,BJ255&lt;=12),'HIPOTESIS '!$D$86/12,0)+IF(AND(BJ255&gt;=13,BJ255&lt;=24),'HIPOTESIS '!$G$86/12,0)+IF(AND(BJ255&gt;=25,BJ255&lt;=36),'HIPOTESIS '!$J$86/12,0)+IF(AND(BJ255&gt;=37,BJ255&lt;=48),'HIPOTESIS '!$M$86/12,0)+IF(AND(BJ255&gt;=49,BJ255&lt;=60),'HIPOTESIS '!$P$86/12,0)+'HIPOTESIS '!BJ148*IVA_compras+'HIPOTESIS '!BJ155*IVA_compras+'HIPOTESIS '!BJ162*IVA_compras+BJ110*IVA_compras+BJ113*IVA_compras+BJ116*IVA_compras</f>
        <v>0</v>
      </c>
      <c r="BK256" s="731">
        <f>IF(BK255=0,'HIPOTESIS '!$E$38,0)+IF(BK255=inicio_inv1,'HIPOTESIS '!$E$44,0)+IF(BK255=inicio_inv2,'HIPOTESIS '!$E$47,0)+IF(AND(BK255&gt;=1,BK255&lt;=12),'HIPOTESIS '!$D$86/12,0)+IF(AND(BK255&gt;=13,BK255&lt;=24),'HIPOTESIS '!$G$86/12,0)+IF(AND(BK255&gt;=25,BK255&lt;=36),'HIPOTESIS '!$J$86/12,0)+IF(AND(BK255&gt;=37,BK255&lt;=48),'HIPOTESIS '!$M$86/12,0)+IF(AND(BK255&gt;=49,BK255&lt;=60),'HIPOTESIS '!$P$86/12,0)+'HIPOTESIS '!BK148*IVA_compras+'HIPOTESIS '!BK155*IVA_compras+'HIPOTESIS '!BK162*IVA_compras+BK110*IVA_compras+BK113*IVA_compras+BK116*IVA_compras</f>
        <v>0</v>
      </c>
      <c r="BL256" s="138"/>
      <c r="BM256" s="138"/>
      <c r="BN256" s="138"/>
      <c r="BO256" s="138"/>
      <c r="BP256" s="138"/>
      <c r="BQ256" s="138"/>
      <c r="BR256" s="138"/>
      <c r="BS256" s="138"/>
      <c r="BT256" s="138"/>
      <c r="BU256" s="138"/>
      <c r="BV256" s="138"/>
      <c r="BW256" s="138"/>
      <c r="BX256" s="138"/>
      <c r="BY256" s="138"/>
      <c r="BZ256" s="138"/>
      <c r="CA256" s="138"/>
      <c r="CB256" s="138"/>
      <c r="CC256" s="138"/>
      <c r="CD256" s="138"/>
      <c r="CE256" s="138"/>
      <c r="CF256" s="138"/>
      <c r="CG256" s="138"/>
      <c r="CH256" s="138"/>
      <c r="CI256" s="138"/>
      <c r="CJ256" s="138"/>
      <c r="CK256" s="138"/>
      <c r="CL256" s="138"/>
      <c r="CM256" s="138"/>
      <c r="CN256" s="138"/>
      <c r="CO256" s="138"/>
      <c r="CP256" s="138"/>
      <c r="CQ256" s="138"/>
      <c r="CR256" s="138"/>
      <c r="CS256" s="138"/>
    </row>
    <row r="257" spans="1:97" s="2" customFormat="1" x14ac:dyDescent="0.25">
      <c r="A257" s="138"/>
      <c r="B257" s="776" t="s">
        <v>439</v>
      </c>
      <c r="C257" s="497">
        <f>'HIPOTESIS '!C146*IVA_ventas+'HIPOTESIS '!C153*IVA_ventas+'HIPOTESIS '!C160*IVA_ventas</f>
        <v>0</v>
      </c>
      <c r="D257" s="497">
        <f>'HIPOTESIS '!D146*IVA_ventas+'HIPOTESIS '!D153*IVA_ventas+'HIPOTESIS '!D160*IVA_ventas</f>
        <v>0</v>
      </c>
      <c r="E257" s="497">
        <f>'HIPOTESIS '!E146*IVA_ventas+'HIPOTESIS '!E153*IVA_ventas+'HIPOTESIS '!E160*IVA_ventas</f>
        <v>0</v>
      </c>
      <c r="F257" s="497">
        <f>'HIPOTESIS '!F146*IVA_ventas+'HIPOTESIS '!F153*IVA_ventas+'HIPOTESIS '!F160*IVA_ventas</f>
        <v>0</v>
      </c>
      <c r="G257" s="497">
        <f>'HIPOTESIS '!G146*IVA_ventas+'HIPOTESIS '!G153*IVA_ventas+'HIPOTESIS '!G160*IVA_ventas</f>
        <v>0</v>
      </c>
      <c r="H257" s="497">
        <f>'HIPOTESIS '!H146*IVA_ventas+'HIPOTESIS '!H153*IVA_ventas+'HIPOTESIS '!H160*IVA_ventas</f>
        <v>0</v>
      </c>
      <c r="I257" s="497">
        <f>'HIPOTESIS '!I146*IVA_ventas+'HIPOTESIS '!I153*IVA_ventas+'HIPOTESIS '!I160*IVA_ventas</f>
        <v>0</v>
      </c>
      <c r="J257" s="497">
        <f>'HIPOTESIS '!J146*IVA_ventas+'HIPOTESIS '!J153*IVA_ventas+'HIPOTESIS '!J160*IVA_ventas</f>
        <v>0</v>
      </c>
      <c r="K257" s="497">
        <f>'HIPOTESIS '!K146*IVA_ventas+'HIPOTESIS '!K153*IVA_ventas+'HIPOTESIS '!K160*IVA_ventas</f>
        <v>0</v>
      </c>
      <c r="L257" s="497">
        <f>'HIPOTESIS '!L146*IVA_ventas+'HIPOTESIS '!L153*IVA_ventas+'HIPOTESIS '!L160*IVA_ventas</f>
        <v>0</v>
      </c>
      <c r="M257" s="497">
        <f>'HIPOTESIS '!M146*IVA_ventas+'HIPOTESIS '!M153*IVA_ventas+'HIPOTESIS '!M160*IVA_ventas</f>
        <v>0</v>
      </c>
      <c r="N257" s="497">
        <f>'HIPOTESIS '!N146*IVA_ventas+'HIPOTESIS '!N153*IVA_ventas+'HIPOTESIS '!N160*IVA_ventas</f>
        <v>0</v>
      </c>
      <c r="O257" s="497">
        <f>'HIPOTESIS '!O146*IVA_ventas+'HIPOTESIS '!O153*IVA_ventas+'HIPOTESIS '!O160*IVA_ventas</f>
        <v>0</v>
      </c>
      <c r="P257" s="497">
        <f>'HIPOTESIS '!P146*IVA_ventas+'HIPOTESIS '!P153*IVA_ventas+'HIPOTESIS '!P160*IVA_ventas</f>
        <v>0</v>
      </c>
      <c r="Q257" s="497">
        <f>'HIPOTESIS '!Q146*IVA_ventas+'HIPOTESIS '!Q153*IVA_ventas+'HIPOTESIS '!Q160*IVA_ventas</f>
        <v>0</v>
      </c>
      <c r="R257" s="497">
        <f>'HIPOTESIS '!R146*IVA_ventas+'HIPOTESIS '!R153*IVA_ventas+'HIPOTESIS '!R160*IVA_ventas</f>
        <v>0</v>
      </c>
      <c r="S257" s="497">
        <f>'HIPOTESIS '!S146*IVA_ventas+'HIPOTESIS '!S153*IVA_ventas+'HIPOTESIS '!S160*IVA_ventas</f>
        <v>0</v>
      </c>
      <c r="T257" s="497">
        <f>'HIPOTESIS '!T146*IVA_ventas+'HIPOTESIS '!T153*IVA_ventas+'HIPOTESIS '!T160*IVA_ventas</f>
        <v>0</v>
      </c>
      <c r="U257" s="497">
        <f>'HIPOTESIS '!U146*IVA_ventas+'HIPOTESIS '!U153*IVA_ventas+'HIPOTESIS '!U160*IVA_ventas</f>
        <v>0</v>
      </c>
      <c r="V257" s="497">
        <f>'HIPOTESIS '!V146*IVA_ventas+'HIPOTESIS '!V153*IVA_ventas+'HIPOTESIS '!V160*IVA_ventas</f>
        <v>0</v>
      </c>
      <c r="W257" s="497">
        <f>'HIPOTESIS '!W146*IVA_ventas+'HIPOTESIS '!W153*IVA_ventas+'HIPOTESIS '!W160*IVA_ventas</f>
        <v>0</v>
      </c>
      <c r="X257" s="497">
        <f>'HIPOTESIS '!X146*IVA_ventas+'HIPOTESIS '!X153*IVA_ventas+'HIPOTESIS '!X160*IVA_ventas</f>
        <v>0</v>
      </c>
      <c r="Y257" s="497">
        <f>'HIPOTESIS '!Y146*IVA_ventas+'HIPOTESIS '!Y153*IVA_ventas+'HIPOTESIS '!Y160*IVA_ventas</f>
        <v>0</v>
      </c>
      <c r="Z257" s="497">
        <f>'HIPOTESIS '!Z146*IVA_ventas+'HIPOTESIS '!Z153*IVA_ventas+'HIPOTESIS '!Z160*IVA_ventas</f>
        <v>0</v>
      </c>
      <c r="AA257" s="497">
        <f>'HIPOTESIS '!AA146*IVA_ventas+'HIPOTESIS '!AA153*IVA_ventas+'HIPOTESIS '!AA160*IVA_ventas</f>
        <v>0</v>
      </c>
      <c r="AB257" s="497">
        <f>'HIPOTESIS '!AB146*IVA_ventas+'HIPOTESIS '!AB153*IVA_ventas+'HIPOTESIS '!AB160*IVA_ventas</f>
        <v>0</v>
      </c>
      <c r="AC257" s="497">
        <f>'HIPOTESIS '!AC146*IVA_ventas+'HIPOTESIS '!AC153*IVA_ventas+'HIPOTESIS '!AC160*IVA_ventas</f>
        <v>0</v>
      </c>
      <c r="AD257" s="497">
        <f>'HIPOTESIS '!AD146*IVA_ventas+'HIPOTESIS '!AD153*IVA_ventas+'HIPOTESIS '!AD160*IVA_ventas</f>
        <v>0</v>
      </c>
      <c r="AE257" s="497">
        <f>'HIPOTESIS '!AE146*IVA_ventas+'HIPOTESIS '!AE153*IVA_ventas+'HIPOTESIS '!AE160*IVA_ventas</f>
        <v>0</v>
      </c>
      <c r="AF257" s="497">
        <f>'HIPOTESIS '!AF146*IVA_ventas+'HIPOTESIS '!AF153*IVA_ventas+'HIPOTESIS '!AF160*IVA_ventas</f>
        <v>0</v>
      </c>
      <c r="AG257" s="497">
        <f>'HIPOTESIS '!AG146*IVA_ventas+'HIPOTESIS '!AG153*IVA_ventas+'HIPOTESIS '!AG160*IVA_ventas</f>
        <v>0</v>
      </c>
      <c r="AH257" s="497">
        <f>'HIPOTESIS '!AH146*IVA_ventas+'HIPOTESIS '!AH153*IVA_ventas+'HIPOTESIS '!AH160*IVA_ventas</f>
        <v>0</v>
      </c>
      <c r="AI257" s="497">
        <f>'HIPOTESIS '!AI146*IVA_ventas+'HIPOTESIS '!AI153*IVA_ventas+'HIPOTESIS '!AI160*IVA_ventas</f>
        <v>0</v>
      </c>
      <c r="AJ257" s="497">
        <f>'HIPOTESIS '!AJ146*IVA_ventas+'HIPOTESIS '!AJ153*IVA_ventas+'HIPOTESIS '!AJ160*IVA_ventas</f>
        <v>0</v>
      </c>
      <c r="AK257" s="497">
        <f>'HIPOTESIS '!AK146*IVA_ventas+'HIPOTESIS '!AK153*IVA_ventas+'HIPOTESIS '!AK160*IVA_ventas</f>
        <v>0</v>
      </c>
      <c r="AL257" s="497">
        <f>'HIPOTESIS '!AL146*IVA_ventas+'HIPOTESIS '!AL153*IVA_ventas+'HIPOTESIS '!AL160*IVA_ventas</f>
        <v>0</v>
      </c>
      <c r="AM257" s="497">
        <f>'HIPOTESIS '!AM146*IVA_ventas+'HIPOTESIS '!AM153*IVA_ventas+'HIPOTESIS '!AM160*IVA_ventas</f>
        <v>0</v>
      </c>
      <c r="AN257" s="497">
        <f>'HIPOTESIS '!AN146*IVA_ventas+'HIPOTESIS '!AN153*IVA_ventas+'HIPOTESIS '!AN160*IVA_ventas</f>
        <v>0</v>
      </c>
      <c r="AO257" s="497">
        <f>'HIPOTESIS '!AO146*IVA_ventas+'HIPOTESIS '!AO153*IVA_ventas+'HIPOTESIS '!AO160*IVA_ventas</f>
        <v>0</v>
      </c>
      <c r="AP257" s="497">
        <f>'HIPOTESIS '!AP146*IVA_ventas+'HIPOTESIS '!AP153*IVA_ventas+'HIPOTESIS '!AP160*IVA_ventas</f>
        <v>0</v>
      </c>
      <c r="AQ257" s="497">
        <f>'HIPOTESIS '!AQ146*IVA_ventas+'HIPOTESIS '!AQ153*IVA_ventas+'HIPOTESIS '!AQ160*IVA_ventas</f>
        <v>0</v>
      </c>
      <c r="AR257" s="497">
        <f>'HIPOTESIS '!AR146*IVA_ventas+'HIPOTESIS '!AR153*IVA_ventas+'HIPOTESIS '!AR160*IVA_ventas</f>
        <v>0</v>
      </c>
      <c r="AS257" s="497">
        <f>'HIPOTESIS '!AS146*IVA_ventas+'HIPOTESIS '!AS153*IVA_ventas+'HIPOTESIS '!AS160*IVA_ventas</f>
        <v>0</v>
      </c>
      <c r="AT257" s="497">
        <f>'HIPOTESIS '!AT146*IVA_ventas+'HIPOTESIS '!AT153*IVA_ventas+'HIPOTESIS '!AT160*IVA_ventas</f>
        <v>0</v>
      </c>
      <c r="AU257" s="497">
        <f>'HIPOTESIS '!AU146*IVA_ventas+'HIPOTESIS '!AU153*IVA_ventas+'HIPOTESIS '!AU160*IVA_ventas</f>
        <v>0</v>
      </c>
      <c r="AV257" s="497">
        <f>'HIPOTESIS '!AV146*IVA_ventas+'HIPOTESIS '!AV153*IVA_ventas+'HIPOTESIS '!AV160*IVA_ventas</f>
        <v>0</v>
      </c>
      <c r="AW257" s="497">
        <f>'HIPOTESIS '!AW146*IVA_ventas+'HIPOTESIS '!AW153*IVA_ventas+'HIPOTESIS '!AW160*IVA_ventas</f>
        <v>0</v>
      </c>
      <c r="AX257" s="497">
        <f>'HIPOTESIS '!AX146*IVA_ventas+'HIPOTESIS '!AX153*IVA_ventas+'HIPOTESIS '!AX160*IVA_ventas</f>
        <v>0</v>
      </c>
      <c r="AY257" s="497">
        <f>'HIPOTESIS '!AY146*IVA_ventas+'HIPOTESIS '!AY153*IVA_ventas+'HIPOTESIS '!AY160*IVA_ventas</f>
        <v>0</v>
      </c>
      <c r="AZ257" s="497">
        <f>'HIPOTESIS '!AZ146*IVA_ventas+'HIPOTESIS '!AZ153*IVA_ventas+'HIPOTESIS '!AZ160*IVA_ventas</f>
        <v>0</v>
      </c>
      <c r="BA257" s="497">
        <f>'HIPOTESIS '!BA146*IVA_ventas+'HIPOTESIS '!BA153*IVA_ventas+'HIPOTESIS '!BA160*IVA_ventas</f>
        <v>0</v>
      </c>
      <c r="BB257" s="497">
        <f>'HIPOTESIS '!BB146*IVA_ventas+'HIPOTESIS '!BB153*IVA_ventas+'HIPOTESIS '!BB160*IVA_ventas</f>
        <v>0</v>
      </c>
      <c r="BC257" s="497">
        <f>'HIPOTESIS '!BC146*IVA_ventas+'HIPOTESIS '!BC153*IVA_ventas+'HIPOTESIS '!BC160*IVA_ventas</f>
        <v>0</v>
      </c>
      <c r="BD257" s="497">
        <f>'HIPOTESIS '!BD146*IVA_ventas+'HIPOTESIS '!BD153*IVA_ventas+'HIPOTESIS '!BD160*IVA_ventas</f>
        <v>0</v>
      </c>
      <c r="BE257" s="497">
        <f>'HIPOTESIS '!BE146*IVA_ventas+'HIPOTESIS '!BE153*IVA_ventas+'HIPOTESIS '!BE160*IVA_ventas</f>
        <v>0</v>
      </c>
      <c r="BF257" s="497">
        <f>'HIPOTESIS '!BF146*IVA_ventas+'HIPOTESIS '!BF153*IVA_ventas+'HIPOTESIS '!BF160*IVA_ventas</f>
        <v>0</v>
      </c>
      <c r="BG257" s="497">
        <f>'HIPOTESIS '!BG146*IVA_ventas+'HIPOTESIS '!BG153*IVA_ventas+'HIPOTESIS '!BG160*IVA_ventas</f>
        <v>0</v>
      </c>
      <c r="BH257" s="497">
        <f>'HIPOTESIS '!BH146*IVA_ventas+'HIPOTESIS '!BH153*IVA_ventas+'HIPOTESIS '!BH160*IVA_ventas</f>
        <v>0</v>
      </c>
      <c r="BI257" s="497">
        <f>'HIPOTESIS '!BI146*IVA_ventas+'HIPOTESIS '!BI153*IVA_ventas+'HIPOTESIS '!BI160*IVA_ventas</f>
        <v>0</v>
      </c>
      <c r="BJ257" s="497">
        <f>'HIPOTESIS '!BJ146*IVA_ventas+'HIPOTESIS '!BJ153*IVA_ventas+'HIPOTESIS '!BJ160*IVA_ventas</f>
        <v>0</v>
      </c>
      <c r="BK257" s="497">
        <f>'HIPOTESIS '!BK146*IVA_ventas+'HIPOTESIS '!BK153*IVA_ventas+'HIPOTESIS '!BK160*IVA_ventas</f>
        <v>0</v>
      </c>
      <c r="BL257" s="138"/>
      <c r="BM257" s="138"/>
      <c r="BN257" s="138"/>
      <c r="BO257" s="138"/>
      <c r="BP257" s="138"/>
      <c r="BQ257" s="138"/>
      <c r="BR257" s="138"/>
      <c r="BS257" s="138"/>
      <c r="BT257" s="138"/>
      <c r="BU257" s="138"/>
      <c r="BV257" s="138"/>
      <c r="BW257" s="138"/>
      <c r="BX257" s="138"/>
      <c r="BY257" s="138"/>
      <c r="BZ257" s="138"/>
      <c r="CA257" s="138"/>
      <c r="CB257" s="138"/>
      <c r="CC257" s="138"/>
      <c r="CD257" s="138"/>
      <c r="CE257" s="138"/>
      <c r="CF257" s="138"/>
      <c r="CG257" s="138"/>
      <c r="CH257" s="138"/>
      <c r="CI257" s="138"/>
      <c r="CJ257" s="138"/>
      <c r="CK257" s="138"/>
      <c r="CL257" s="138"/>
      <c r="CM257" s="138"/>
      <c r="CN257" s="138"/>
      <c r="CO257" s="138"/>
      <c r="CP257" s="138"/>
      <c r="CQ257" s="138"/>
      <c r="CR257" s="138"/>
      <c r="CS257" s="138"/>
    </row>
    <row r="258" spans="1:97" s="2" customFormat="1" x14ac:dyDescent="0.25">
      <c r="A258" s="138"/>
      <c r="B258" s="776" t="s">
        <v>440</v>
      </c>
      <c r="C258" s="719">
        <f t="shared" ref="C258:AH258" si="207">C257-C256</f>
        <v>0</v>
      </c>
      <c r="D258" s="497">
        <f t="shared" si="207"/>
        <v>0</v>
      </c>
      <c r="E258" s="497">
        <f t="shared" si="207"/>
        <v>0</v>
      </c>
      <c r="F258" s="497">
        <f t="shared" si="207"/>
        <v>0</v>
      </c>
      <c r="G258" s="497">
        <f t="shared" si="207"/>
        <v>0</v>
      </c>
      <c r="H258" s="497">
        <f t="shared" si="207"/>
        <v>0</v>
      </c>
      <c r="I258" s="497">
        <f t="shared" si="207"/>
        <v>0</v>
      </c>
      <c r="J258" s="497">
        <f t="shared" si="207"/>
        <v>0</v>
      </c>
      <c r="K258" s="497">
        <f t="shared" si="207"/>
        <v>0</v>
      </c>
      <c r="L258" s="497">
        <f t="shared" si="207"/>
        <v>0</v>
      </c>
      <c r="M258" s="497">
        <f t="shared" si="207"/>
        <v>0</v>
      </c>
      <c r="N258" s="497">
        <f t="shared" si="207"/>
        <v>0</v>
      </c>
      <c r="O258" s="498">
        <f t="shared" si="207"/>
        <v>0</v>
      </c>
      <c r="P258" s="497">
        <f t="shared" si="207"/>
        <v>0</v>
      </c>
      <c r="Q258" s="497">
        <f t="shared" si="207"/>
        <v>0</v>
      </c>
      <c r="R258" s="497">
        <f t="shared" si="207"/>
        <v>0</v>
      </c>
      <c r="S258" s="497">
        <f t="shared" si="207"/>
        <v>0</v>
      </c>
      <c r="T258" s="497">
        <f t="shared" si="207"/>
        <v>0</v>
      </c>
      <c r="U258" s="497">
        <f t="shared" si="207"/>
        <v>0</v>
      </c>
      <c r="V258" s="497">
        <f t="shared" si="207"/>
        <v>0</v>
      </c>
      <c r="W258" s="497">
        <f t="shared" si="207"/>
        <v>0</v>
      </c>
      <c r="X258" s="497">
        <f t="shared" si="207"/>
        <v>0</v>
      </c>
      <c r="Y258" s="497">
        <f t="shared" si="207"/>
        <v>0</v>
      </c>
      <c r="Z258" s="497">
        <f t="shared" si="207"/>
        <v>0</v>
      </c>
      <c r="AA258" s="498">
        <f t="shared" si="207"/>
        <v>0</v>
      </c>
      <c r="AB258" s="497">
        <f t="shared" si="207"/>
        <v>0</v>
      </c>
      <c r="AC258" s="497">
        <f t="shared" si="207"/>
        <v>0</v>
      </c>
      <c r="AD258" s="497">
        <f t="shared" si="207"/>
        <v>0</v>
      </c>
      <c r="AE258" s="497">
        <f t="shared" si="207"/>
        <v>0</v>
      </c>
      <c r="AF258" s="497">
        <f t="shared" si="207"/>
        <v>0</v>
      </c>
      <c r="AG258" s="497">
        <f t="shared" si="207"/>
        <v>0</v>
      </c>
      <c r="AH258" s="497">
        <f t="shared" si="207"/>
        <v>0</v>
      </c>
      <c r="AI258" s="497">
        <f t="shared" ref="AI258:BN258" si="208">AI257-AI256</f>
        <v>0</v>
      </c>
      <c r="AJ258" s="497">
        <f t="shared" si="208"/>
        <v>0</v>
      </c>
      <c r="AK258" s="497">
        <f t="shared" si="208"/>
        <v>0</v>
      </c>
      <c r="AL258" s="497">
        <f t="shared" si="208"/>
        <v>0</v>
      </c>
      <c r="AM258" s="498">
        <f t="shared" si="208"/>
        <v>0</v>
      </c>
      <c r="AN258" s="497">
        <f t="shared" si="208"/>
        <v>0</v>
      </c>
      <c r="AO258" s="497">
        <f t="shared" si="208"/>
        <v>0</v>
      </c>
      <c r="AP258" s="497">
        <f t="shared" si="208"/>
        <v>0</v>
      </c>
      <c r="AQ258" s="497">
        <f t="shared" si="208"/>
        <v>0</v>
      </c>
      <c r="AR258" s="497">
        <f t="shared" si="208"/>
        <v>0</v>
      </c>
      <c r="AS258" s="497">
        <f t="shared" si="208"/>
        <v>0</v>
      </c>
      <c r="AT258" s="497">
        <f t="shared" si="208"/>
        <v>0</v>
      </c>
      <c r="AU258" s="497">
        <f t="shared" si="208"/>
        <v>0</v>
      </c>
      <c r="AV258" s="497">
        <f t="shared" si="208"/>
        <v>0</v>
      </c>
      <c r="AW258" s="497">
        <f t="shared" si="208"/>
        <v>0</v>
      </c>
      <c r="AX258" s="497">
        <f t="shared" si="208"/>
        <v>0</v>
      </c>
      <c r="AY258" s="498">
        <f t="shared" si="208"/>
        <v>0</v>
      </c>
      <c r="AZ258" s="497">
        <f t="shared" si="208"/>
        <v>0</v>
      </c>
      <c r="BA258" s="497">
        <f t="shared" si="208"/>
        <v>0</v>
      </c>
      <c r="BB258" s="497">
        <f t="shared" si="208"/>
        <v>0</v>
      </c>
      <c r="BC258" s="497">
        <f t="shared" si="208"/>
        <v>0</v>
      </c>
      <c r="BD258" s="497">
        <f t="shared" si="208"/>
        <v>0</v>
      </c>
      <c r="BE258" s="497">
        <f t="shared" si="208"/>
        <v>0</v>
      </c>
      <c r="BF258" s="497">
        <f t="shared" si="208"/>
        <v>0</v>
      </c>
      <c r="BG258" s="497">
        <f t="shared" si="208"/>
        <v>0</v>
      </c>
      <c r="BH258" s="497">
        <f t="shared" si="208"/>
        <v>0</v>
      </c>
      <c r="BI258" s="497">
        <f t="shared" si="208"/>
        <v>0</v>
      </c>
      <c r="BJ258" s="497">
        <f t="shared" si="208"/>
        <v>0</v>
      </c>
      <c r="BK258" s="498">
        <f t="shared" si="208"/>
        <v>0</v>
      </c>
      <c r="BL258" s="138"/>
      <c r="BM258" s="138"/>
      <c r="BN258" s="138"/>
      <c r="BO258" s="138"/>
      <c r="BP258" s="138"/>
      <c r="BQ258" s="138"/>
      <c r="BR258" s="138"/>
      <c r="BS258" s="138"/>
      <c r="BT258" s="138"/>
      <c r="BU258" s="138"/>
      <c r="BV258" s="138"/>
      <c r="BW258" s="138"/>
      <c r="BX258" s="138"/>
      <c r="BY258" s="138"/>
      <c r="BZ258" s="138"/>
      <c r="CA258" s="138"/>
      <c r="CB258" s="138"/>
      <c r="CC258" s="138"/>
      <c r="CD258" s="138"/>
      <c r="CE258" s="138"/>
      <c r="CF258" s="138"/>
      <c r="CG258" s="138"/>
      <c r="CH258" s="138"/>
      <c r="CI258" s="138"/>
      <c r="CJ258" s="138"/>
      <c r="CK258" s="138"/>
      <c r="CL258" s="138"/>
      <c r="CM258" s="138"/>
      <c r="CN258" s="138"/>
      <c r="CO258" s="138"/>
      <c r="CP258" s="138"/>
      <c r="CQ258" s="138"/>
      <c r="CR258" s="138"/>
      <c r="CS258" s="138"/>
    </row>
    <row r="259" spans="1:97" s="2" customFormat="1" x14ac:dyDescent="0.25">
      <c r="A259" s="138"/>
      <c r="B259" s="776" t="s">
        <v>441</v>
      </c>
      <c r="C259" s="719">
        <v>0</v>
      </c>
      <c r="D259" s="497">
        <f t="shared" ref="D259:AI259" si="209">C258</f>
        <v>0</v>
      </c>
      <c r="E259" s="497">
        <f t="shared" si="209"/>
        <v>0</v>
      </c>
      <c r="F259" s="497">
        <f t="shared" si="209"/>
        <v>0</v>
      </c>
      <c r="G259" s="497">
        <f t="shared" si="209"/>
        <v>0</v>
      </c>
      <c r="H259" s="497">
        <f t="shared" si="209"/>
        <v>0</v>
      </c>
      <c r="I259" s="497">
        <f t="shared" si="209"/>
        <v>0</v>
      </c>
      <c r="J259" s="497">
        <f t="shared" si="209"/>
        <v>0</v>
      </c>
      <c r="K259" s="497">
        <f t="shared" si="209"/>
        <v>0</v>
      </c>
      <c r="L259" s="497">
        <f t="shared" si="209"/>
        <v>0</v>
      </c>
      <c r="M259" s="497">
        <f t="shared" si="209"/>
        <v>0</v>
      </c>
      <c r="N259" s="497">
        <f t="shared" si="209"/>
        <v>0</v>
      </c>
      <c r="O259" s="498">
        <f t="shared" si="209"/>
        <v>0</v>
      </c>
      <c r="P259" s="497">
        <f t="shared" si="209"/>
        <v>0</v>
      </c>
      <c r="Q259" s="497">
        <f t="shared" si="209"/>
        <v>0</v>
      </c>
      <c r="R259" s="497">
        <f t="shared" si="209"/>
        <v>0</v>
      </c>
      <c r="S259" s="497">
        <f t="shared" si="209"/>
        <v>0</v>
      </c>
      <c r="T259" s="497">
        <f t="shared" si="209"/>
        <v>0</v>
      </c>
      <c r="U259" s="497">
        <f t="shared" si="209"/>
        <v>0</v>
      </c>
      <c r="V259" s="497">
        <f t="shared" si="209"/>
        <v>0</v>
      </c>
      <c r="W259" s="497">
        <f t="shared" si="209"/>
        <v>0</v>
      </c>
      <c r="X259" s="497">
        <f t="shared" si="209"/>
        <v>0</v>
      </c>
      <c r="Y259" s="497">
        <f t="shared" si="209"/>
        <v>0</v>
      </c>
      <c r="Z259" s="497">
        <f t="shared" si="209"/>
        <v>0</v>
      </c>
      <c r="AA259" s="498">
        <f t="shared" si="209"/>
        <v>0</v>
      </c>
      <c r="AB259" s="497">
        <f t="shared" si="209"/>
        <v>0</v>
      </c>
      <c r="AC259" s="497">
        <f t="shared" si="209"/>
        <v>0</v>
      </c>
      <c r="AD259" s="497">
        <f t="shared" si="209"/>
        <v>0</v>
      </c>
      <c r="AE259" s="497">
        <f t="shared" si="209"/>
        <v>0</v>
      </c>
      <c r="AF259" s="497">
        <f t="shared" si="209"/>
        <v>0</v>
      </c>
      <c r="AG259" s="497">
        <f t="shared" si="209"/>
        <v>0</v>
      </c>
      <c r="AH259" s="497">
        <f t="shared" si="209"/>
        <v>0</v>
      </c>
      <c r="AI259" s="497">
        <f t="shared" si="209"/>
        <v>0</v>
      </c>
      <c r="AJ259" s="497">
        <f t="shared" ref="AJ259:BK259" si="210">AI258</f>
        <v>0</v>
      </c>
      <c r="AK259" s="497">
        <f t="shared" si="210"/>
        <v>0</v>
      </c>
      <c r="AL259" s="497">
        <f t="shared" si="210"/>
        <v>0</v>
      </c>
      <c r="AM259" s="498">
        <f t="shared" si="210"/>
        <v>0</v>
      </c>
      <c r="AN259" s="497">
        <f t="shared" si="210"/>
        <v>0</v>
      </c>
      <c r="AO259" s="497">
        <f t="shared" si="210"/>
        <v>0</v>
      </c>
      <c r="AP259" s="497">
        <f t="shared" si="210"/>
        <v>0</v>
      </c>
      <c r="AQ259" s="497">
        <f t="shared" si="210"/>
        <v>0</v>
      </c>
      <c r="AR259" s="497">
        <f t="shared" si="210"/>
        <v>0</v>
      </c>
      <c r="AS259" s="497">
        <f t="shared" si="210"/>
        <v>0</v>
      </c>
      <c r="AT259" s="497">
        <f t="shared" si="210"/>
        <v>0</v>
      </c>
      <c r="AU259" s="497">
        <f t="shared" si="210"/>
        <v>0</v>
      </c>
      <c r="AV259" s="497">
        <f t="shared" si="210"/>
        <v>0</v>
      </c>
      <c r="AW259" s="497">
        <f t="shared" si="210"/>
        <v>0</v>
      </c>
      <c r="AX259" s="497">
        <f t="shared" si="210"/>
        <v>0</v>
      </c>
      <c r="AY259" s="498">
        <f t="shared" si="210"/>
        <v>0</v>
      </c>
      <c r="AZ259" s="497">
        <f t="shared" si="210"/>
        <v>0</v>
      </c>
      <c r="BA259" s="497">
        <f t="shared" si="210"/>
        <v>0</v>
      </c>
      <c r="BB259" s="497">
        <f t="shared" si="210"/>
        <v>0</v>
      </c>
      <c r="BC259" s="497">
        <f t="shared" si="210"/>
        <v>0</v>
      </c>
      <c r="BD259" s="497">
        <f t="shared" si="210"/>
        <v>0</v>
      </c>
      <c r="BE259" s="497">
        <f t="shared" si="210"/>
        <v>0</v>
      </c>
      <c r="BF259" s="497">
        <f t="shared" si="210"/>
        <v>0</v>
      </c>
      <c r="BG259" s="497">
        <f t="shared" si="210"/>
        <v>0</v>
      </c>
      <c r="BH259" s="497">
        <f t="shared" si="210"/>
        <v>0</v>
      </c>
      <c r="BI259" s="497">
        <f t="shared" si="210"/>
        <v>0</v>
      </c>
      <c r="BJ259" s="497">
        <f t="shared" si="210"/>
        <v>0</v>
      </c>
      <c r="BK259" s="498">
        <f t="shared" si="210"/>
        <v>0</v>
      </c>
      <c r="BL259" s="151">
        <f>BI258+BJ258+BK258</f>
        <v>0</v>
      </c>
      <c r="BM259" s="138"/>
      <c r="BN259" s="138"/>
      <c r="BO259" s="138"/>
      <c r="BP259" s="138"/>
      <c r="BQ259" s="138"/>
      <c r="BR259" s="138"/>
      <c r="BS259" s="138"/>
      <c r="BT259" s="138"/>
      <c r="BU259" s="138"/>
      <c r="BV259" s="138"/>
      <c r="BW259" s="138"/>
      <c r="BX259" s="138"/>
      <c r="BY259" s="138"/>
      <c r="BZ259" s="138"/>
      <c r="CA259" s="138"/>
      <c r="CB259" s="138"/>
      <c r="CC259" s="138"/>
      <c r="CD259" s="138"/>
      <c r="CE259" s="138"/>
      <c r="CF259" s="138"/>
      <c r="CG259" s="138"/>
      <c r="CH259" s="138"/>
      <c r="CI259" s="138"/>
      <c r="CJ259" s="138"/>
      <c r="CK259" s="138"/>
      <c r="CL259" s="138"/>
      <c r="CM259" s="138"/>
      <c r="CN259" s="138"/>
      <c r="CO259" s="138"/>
      <c r="CP259" s="138"/>
      <c r="CQ259" s="138"/>
      <c r="CR259" s="138"/>
      <c r="CS259" s="138"/>
    </row>
    <row r="260" spans="1:97" s="2" customFormat="1" x14ac:dyDescent="0.25">
      <c r="A260" s="138"/>
      <c r="B260" s="777" t="s">
        <v>442</v>
      </c>
      <c r="C260" s="733">
        <f>C258</f>
        <v>0</v>
      </c>
      <c r="D260" s="732">
        <f t="shared" ref="D260:AI260" si="211">C260+D258-D259</f>
        <v>0</v>
      </c>
      <c r="E260" s="732">
        <f t="shared" si="211"/>
        <v>0</v>
      </c>
      <c r="F260" s="732">
        <f t="shared" si="211"/>
        <v>0</v>
      </c>
      <c r="G260" s="732">
        <f t="shared" si="211"/>
        <v>0</v>
      </c>
      <c r="H260" s="732">
        <f t="shared" si="211"/>
        <v>0</v>
      </c>
      <c r="I260" s="732">
        <f t="shared" si="211"/>
        <v>0</v>
      </c>
      <c r="J260" s="732">
        <f t="shared" si="211"/>
        <v>0</v>
      </c>
      <c r="K260" s="732">
        <f t="shared" si="211"/>
        <v>0</v>
      </c>
      <c r="L260" s="732">
        <f t="shared" si="211"/>
        <v>0</v>
      </c>
      <c r="M260" s="732">
        <f t="shared" si="211"/>
        <v>0</v>
      </c>
      <c r="N260" s="732">
        <f t="shared" si="211"/>
        <v>0</v>
      </c>
      <c r="O260" s="779">
        <f t="shared" si="211"/>
        <v>0</v>
      </c>
      <c r="P260" s="732">
        <f t="shared" si="211"/>
        <v>0</v>
      </c>
      <c r="Q260" s="732">
        <f t="shared" si="211"/>
        <v>0</v>
      </c>
      <c r="R260" s="732">
        <f t="shared" si="211"/>
        <v>0</v>
      </c>
      <c r="S260" s="732">
        <f t="shared" si="211"/>
        <v>0</v>
      </c>
      <c r="T260" s="732">
        <f t="shared" si="211"/>
        <v>0</v>
      </c>
      <c r="U260" s="732">
        <f t="shared" si="211"/>
        <v>0</v>
      </c>
      <c r="V260" s="732">
        <f t="shared" si="211"/>
        <v>0</v>
      </c>
      <c r="W260" s="732">
        <f t="shared" si="211"/>
        <v>0</v>
      </c>
      <c r="X260" s="732">
        <f t="shared" si="211"/>
        <v>0</v>
      </c>
      <c r="Y260" s="732">
        <f t="shared" si="211"/>
        <v>0</v>
      </c>
      <c r="Z260" s="732">
        <f t="shared" si="211"/>
        <v>0</v>
      </c>
      <c r="AA260" s="779">
        <f t="shared" si="211"/>
        <v>0</v>
      </c>
      <c r="AB260" s="732">
        <f t="shared" si="211"/>
        <v>0</v>
      </c>
      <c r="AC260" s="732">
        <f t="shared" si="211"/>
        <v>0</v>
      </c>
      <c r="AD260" s="732">
        <f t="shared" si="211"/>
        <v>0</v>
      </c>
      <c r="AE260" s="732">
        <f t="shared" si="211"/>
        <v>0</v>
      </c>
      <c r="AF260" s="732">
        <f t="shared" si="211"/>
        <v>0</v>
      </c>
      <c r="AG260" s="732">
        <f t="shared" si="211"/>
        <v>0</v>
      </c>
      <c r="AH260" s="732">
        <f t="shared" si="211"/>
        <v>0</v>
      </c>
      <c r="AI260" s="732">
        <f t="shared" si="211"/>
        <v>0</v>
      </c>
      <c r="AJ260" s="732">
        <f t="shared" ref="AJ260:BO260" si="212">AI260+AJ258-AJ259</f>
        <v>0</v>
      </c>
      <c r="AK260" s="732">
        <f t="shared" si="212"/>
        <v>0</v>
      </c>
      <c r="AL260" s="732">
        <f t="shared" si="212"/>
        <v>0</v>
      </c>
      <c r="AM260" s="779">
        <f t="shared" si="212"/>
        <v>0</v>
      </c>
      <c r="AN260" s="732">
        <f t="shared" si="212"/>
        <v>0</v>
      </c>
      <c r="AO260" s="732">
        <f t="shared" si="212"/>
        <v>0</v>
      </c>
      <c r="AP260" s="732">
        <f t="shared" si="212"/>
        <v>0</v>
      </c>
      <c r="AQ260" s="732">
        <f t="shared" si="212"/>
        <v>0</v>
      </c>
      <c r="AR260" s="732">
        <f t="shared" si="212"/>
        <v>0</v>
      </c>
      <c r="AS260" s="732">
        <f t="shared" si="212"/>
        <v>0</v>
      </c>
      <c r="AT260" s="732">
        <f t="shared" si="212"/>
        <v>0</v>
      </c>
      <c r="AU260" s="732">
        <f t="shared" si="212"/>
        <v>0</v>
      </c>
      <c r="AV260" s="732">
        <f t="shared" si="212"/>
        <v>0</v>
      </c>
      <c r="AW260" s="732">
        <f t="shared" si="212"/>
        <v>0</v>
      </c>
      <c r="AX260" s="732">
        <f t="shared" si="212"/>
        <v>0</v>
      </c>
      <c r="AY260" s="779">
        <f t="shared" si="212"/>
        <v>0</v>
      </c>
      <c r="AZ260" s="732">
        <f t="shared" si="212"/>
        <v>0</v>
      </c>
      <c r="BA260" s="732">
        <f t="shared" si="212"/>
        <v>0</v>
      </c>
      <c r="BB260" s="732">
        <f t="shared" si="212"/>
        <v>0</v>
      </c>
      <c r="BC260" s="732">
        <f t="shared" si="212"/>
        <v>0</v>
      </c>
      <c r="BD260" s="732">
        <f t="shared" si="212"/>
        <v>0</v>
      </c>
      <c r="BE260" s="732">
        <f t="shared" si="212"/>
        <v>0</v>
      </c>
      <c r="BF260" s="732">
        <f t="shared" si="212"/>
        <v>0</v>
      </c>
      <c r="BG260" s="732">
        <f t="shared" si="212"/>
        <v>0</v>
      </c>
      <c r="BH260" s="732">
        <f t="shared" si="212"/>
        <v>0</v>
      </c>
      <c r="BI260" s="732">
        <f t="shared" si="212"/>
        <v>0</v>
      </c>
      <c r="BJ260" s="732">
        <f t="shared" si="212"/>
        <v>0</v>
      </c>
      <c r="BK260" s="779">
        <f t="shared" si="212"/>
        <v>0</v>
      </c>
      <c r="BL260" s="780">
        <f t="shared" si="212"/>
        <v>0</v>
      </c>
      <c r="BM260" s="138"/>
      <c r="BN260" s="138"/>
      <c r="BO260" s="138"/>
      <c r="BP260" s="138"/>
      <c r="BQ260" s="138"/>
      <c r="BR260" s="138"/>
      <c r="BS260" s="138"/>
      <c r="BT260" s="138"/>
      <c r="BU260" s="138"/>
      <c r="BV260" s="138"/>
      <c r="BW260" s="138"/>
      <c r="BX260" s="138"/>
      <c r="BY260" s="138"/>
      <c r="BZ260" s="138"/>
      <c r="CA260" s="138"/>
      <c r="CB260" s="138"/>
      <c r="CC260" s="138"/>
      <c r="CD260" s="138"/>
      <c r="CE260" s="138"/>
      <c r="CF260" s="138"/>
      <c r="CG260" s="138"/>
      <c r="CH260" s="138"/>
      <c r="CI260" s="138"/>
      <c r="CJ260" s="138"/>
      <c r="CK260" s="138"/>
      <c r="CL260" s="138"/>
      <c r="CM260" s="138"/>
      <c r="CN260" s="138"/>
      <c r="CO260" s="138"/>
      <c r="CP260" s="138"/>
      <c r="CQ260" s="138"/>
      <c r="CR260" s="138"/>
      <c r="CS260" s="138"/>
    </row>
    <row r="261" spans="1:97" s="2" customFormat="1" ht="17.100000000000001" customHeight="1" thickBot="1" x14ac:dyDescent="0.3">
      <c r="A261" s="138"/>
      <c r="B261" s="324"/>
      <c r="C261" s="324"/>
      <c r="D261" s="324"/>
      <c r="E261" s="324"/>
      <c r="F261" s="138"/>
      <c r="G261" s="138"/>
      <c r="H261" s="138"/>
      <c r="I261" s="138"/>
      <c r="J261" s="138"/>
      <c r="K261" s="138"/>
      <c r="L261" s="138"/>
      <c r="M261" s="138"/>
      <c r="N261" s="138"/>
      <c r="O261" s="138"/>
      <c r="P261" s="138"/>
      <c r="Q261" s="138"/>
      <c r="R261" s="138"/>
      <c r="S261" s="138"/>
      <c r="T261" s="138"/>
      <c r="U261" s="138"/>
      <c r="V261" s="138"/>
      <c r="W261" s="138"/>
      <c r="X261" s="138"/>
      <c r="Y261" s="138"/>
      <c r="Z261" s="138"/>
      <c r="AA261" s="781"/>
      <c r="AB261" s="138"/>
      <c r="AC261" s="138"/>
      <c r="AD261" s="138"/>
      <c r="AE261" s="138"/>
      <c r="AF261" s="138"/>
      <c r="AG261" s="138"/>
      <c r="AH261" s="138"/>
      <c r="AI261" s="138"/>
      <c r="AJ261" s="138"/>
      <c r="AK261" s="138"/>
      <c r="AL261" s="138"/>
      <c r="AM261" s="781"/>
      <c r="AN261" s="138"/>
      <c r="AO261" s="138"/>
      <c r="AP261" s="138"/>
      <c r="AQ261" s="138"/>
      <c r="AR261" s="138"/>
      <c r="AS261" s="138"/>
      <c r="AT261" s="138"/>
      <c r="AU261" s="138"/>
      <c r="AV261" s="138"/>
      <c r="AW261" s="138"/>
      <c r="AX261" s="138"/>
      <c r="AY261" s="138"/>
      <c r="AZ261" s="138"/>
      <c r="BA261" s="138"/>
      <c r="BB261" s="138"/>
      <c r="BC261" s="138"/>
      <c r="BD261" s="138"/>
      <c r="BE261" s="138"/>
      <c r="BF261" s="138"/>
      <c r="BG261" s="138"/>
      <c r="BH261" s="138"/>
      <c r="BI261" s="138"/>
      <c r="BJ261" s="138"/>
      <c r="BK261" s="781"/>
      <c r="BL261" s="138"/>
      <c r="BM261" s="138"/>
      <c r="BN261" s="138"/>
      <c r="BO261" s="138"/>
      <c r="BP261" s="138"/>
      <c r="BQ261" s="138"/>
      <c r="BR261" s="138"/>
      <c r="BS261" s="138"/>
      <c r="BT261" s="138"/>
      <c r="BU261" s="138"/>
      <c r="BV261" s="138"/>
      <c r="BW261" s="138"/>
      <c r="BX261" s="138"/>
      <c r="BY261" s="138"/>
      <c r="BZ261" s="138"/>
      <c r="CA261" s="138"/>
      <c r="CB261" s="138"/>
      <c r="CC261" s="138"/>
      <c r="CD261" s="138"/>
      <c r="CE261" s="138"/>
      <c r="CF261" s="138"/>
      <c r="CG261" s="138"/>
      <c r="CH261" s="138"/>
      <c r="CI261" s="138"/>
      <c r="CJ261" s="138"/>
      <c r="CK261" s="138"/>
      <c r="CL261" s="138"/>
      <c r="CM261" s="138"/>
      <c r="CN261" s="138"/>
      <c r="CO261" s="138"/>
      <c r="CP261" s="138"/>
      <c r="CQ261" s="138"/>
      <c r="CR261" s="138"/>
      <c r="CS261" s="138"/>
    </row>
    <row r="262" spans="1:97" s="5" customFormat="1" x14ac:dyDescent="0.25">
      <c r="A262" s="297"/>
      <c r="B262" s="782" t="s">
        <v>443</v>
      </c>
      <c r="C262" s="783">
        <v>0</v>
      </c>
      <c r="D262" s="784">
        <v>1</v>
      </c>
      <c r="E262" s="784">
        <v>2</v>
      </c>
      <c r="F262" s="784">
        <v>3</v>
      </c>
      <c r="G262" s="784">
        <v>4</v>
      </c>
      <c r="H262" s="784">
        <v>5</v>
      </c>
      <c r="I262" s="784">
        <v>6</v>
      </c>
      <c r="J262" s="784">
        <v>7</v>
      </c>
      <c r="K262" s="784">
        <v>8</v>
      </c>
      <c r="L262" s="784">
        <v>9</v>
      </c>
      <c r="M262" s="784">
        <v>10</v>
      </c>
      <c r="N262" s="784">
        <v>11</v>
      </c>
      <c r="O262" s="785">
        <v>12</v>
      </c>
      <c r="P262" s="784">
        <v>13</v>
      </c>
      <c r="Q262" s="784">
        <v>14</v>
      </c>
      <c r="R262" s="784">
        <v>15</v>
      </c>
      <c r="S262" s="784">
        <v>16</v>
      </c>
      <c r="T262" s="784">
        <v>17</v>
      </c>
      <c r="U262" s="784">
        <v>18</v>
      </c>
      <c r="V262" s="784">
        <v>19</v>
      </c>
      <c r="W262" s="784">
        <v>20</v>
      </c>
      <c r="X262" s="784">
        <v>21</v>
      </c>
      <c r="Y262" s="784">
        <v>22</v>
      </c>
      <c r="Z262" s="784">
        <v>23</v>
      </c>
      <c r="AA262" s="785">
        <v>24</v>
      </c>
      <c r="AB262" s="784">
        <v>25</v>
      </c>
      <c r="AC262" s="784">
        <v>26</v>
      </c>
      <c r="AD262" s="784">
        <v>27</v>
      </c>
      <c r="AE262" s="784">
        <v>28</v>
      </c>
      <c r="AF262" s="784">
        <v>29</v>
      </c>
      <c r="AG262" s="784">
        <v>30</v>
      </c>
      <c r="AH262" s="784">
        <v>31</v>
      </c>
      <c r="AI262" s="784">
        <v>32</v>
      </c>
      <c r="AJ262" s="784">
        <v>33</v>
      </c>
      <c r="AK262" s="784">
        <v>34</v>
      </c>
      <c r="AL262" s="784">
        <v>35</v>
      </c>
      <c r="AM262" s="785">
        <v>36</v>
      </c>
      <c r="AN262" s="784">
        <v>37</v>
      </c>
      <c r="AO262" s="784">
        <v>38</v>
      </c>
      <c r="AP262" s="784">
        <v>39</v>
      </c>
      <c r="AQ262" s="784">
        <v>40</v>
      </c>
      <c r="AR262" s="784">
        <v>41</v>
      </c>
      <c r="AS262" s="784">
        <v>42</v>
      </c>
      <c r="AT262" s="784">
        <v>43</v>
      </c>
      <c r="AU262" s="784">
        <v>44</v>
      </c>
      <c r="AV262" s="784">
        <v>45</v>
      </c>
      <c r="AW262" s="784">
        <v>46</v>
      </c>
      <c r="AX262" s="784">
        <v>47</v>
      </c>
      <c r="AY262" s="785">
        <v>48</v>
      </c>
      <c r="AZ262" s="784">
        <v>49</v>
      </c>
      <c r="BA262" s="784">
        <v>50</v>
      </c>
      <c r="BB262" s="784">
        <v>51</v>
      </c>
      <c r="BC262" s="784">
        <v>52</v>
      </c>
      <c r="BD262" s="784">
        <v>53</v>
      </c>
      <c r="BE262" s="784">
        <v>54</v>
      </c>
      <c r="BF262" s="784">
        <v>55</v>
      </c>
      <c r="BG262" s="784">
        <v>56</v>
      </c>
      <c r="BH262" s="784">
        <v>57</v>
      </c>
      <c r="BI262" s="784">
        <v>58</v>
      </c>
      <c r="BJ262" s="784">
        <v>59</v>
      </c>
      <c r="BK262" s="785">
        <v>60</v>
      </c>
      <c r="BL262" s="786">
        <v>61</v>
      </c>
      <c r="BM262" s="297"/>
      <c r="BN262" s="297"/>
      <c r="BO262" s="297"/>
      <c r="BP262" s="787"/>
      <c r="BQ262" s="138"/>
      <c r="BR262" s="138"/>
      <c r="BS262" s="138"/>
      <c r="BT262" s="138"/>
      <c r="BU262" s="138"/>
      <c r="BV262" s="138"/>
      <c r="BW262" s="138"/>
      <c r="BX262" s="138"/>
      <c r="BY262" s="138"/>
      <c r="BZ262" s="138"/>
      <c r="CA262" s="138"/>
      <c r="CB262" s="138"/>
      <c r="CC262" s="138"/>
      <c r="CD262" s="138"/>
      <c r="CE262" s="138"/>
      <c r="CF262" s="138"/>
      <c r="CG262" s="138"/>
      <c r="CH262" s="138"/>
      <c r="CI262" s="138"/>
      <c r="CJ262" s="138"/>
      <c r="CK262" s="138"/>
      <c r="CL262" s="138"/>
      <c r="CM262" s="138"/>
      <c r="CN262" s="138"/>
      <c r="CO262" s="138"/>
      <c r="CP262" s="138"/>
      <c r="CQ262" s="138"/>
      <c r="CR262" s="138"/>
      <c r="CS262" s="138"/>
    </row>
    <row r="263" spans="1:97" s="5" customFormat="1" ht="21" customHeight="1" x14ac:dyDescent="0.25">
      <c r="A263" s="297"/>
      <c r="B263" s="788" t="s">
        <v>444</v>
      </c>
      <c r="C263" s="789">
        <v>0</v>
      </c>
      <c r="D263" s="789">
        <f>IS*RESULTADOS!P22</f>
        <v>0</v>
      </c>
      <c r="E263" s="789">
        <f>IS*RESULTADOS!Q22</f>
        <v>0</v>
      </c>
      <c r="F263" s="789">
        <f>IS*RESULTADOS!R22</f>
        <v>0</v>
      </c>
      <c r="G263" s="789">
        <f>IS*RESULTADOS!S22</f>
        <v>0</v>
      </c>
      <c r="H263" s="789">
        <f>IS*RESULTADOS!T22</f>
        <v>0</v>
      </c>
      <c r="I263" s="789">
        <f>IS*RESULTADOS!U22</f>
        <v>0</v>
      </c>
      <c r="J263" s="789">
        <f>IS*RESULTADOS!V22</f>
        <v>0</v>
      </c>
      <c r="K263" s="789">
        <f>IS*RESULTADOS!W22</f>
        <v>0</v>
      </c>
      <c r="L263" s="789">
        <f>IS*RESULTADOS!X22</f>
        <v>0</v>
      </c>
      <c r="M263" s="789">
        <f>IS*RESULTADOS!Y22</f>
        <v>0</v>
      </c>
      <c r="N263" s="789">
        <f>IS*RESULTADOS!Z22</f>
        <v>0</v>
      </c>
      <c r="O263" s="790">
        <f>IS*RESULTADOS!AA22</f>
        <v>0</v>
      </c>
      <c r="P263" s="789">
        <f>IS*RESULTADOS!AB22</f>
        <v>0</v>
      </c>
      <c r="Q263" s="789">
        <f>IS*RESULTADOS!AC22</f>
        <v>0</v>
      </c>
      <c r="R263" s="789">
        <f>IS*RESULTADOS!AD22</f>
        <v>0</v>
      </c>
      <c r="S263" s="789">
        <f>IS*RESULTADOS!AE22</f>
        <v>0</v>
      </c>
      <c r="T263" s="789">
        <f>IS*RESULTADOS!AF22</f>
        <v>0</v>
      </c>
      <c r="U263" s="789">
        <f>IS*RESULTADOS!AG22</f>
        <v>0</v>
      </c>
      <c r="V263" s="789">
        <f>IS*RESULTADOS!AH22</f>
        <v>0</v>
      </c>
      <c r="W263" s="789">
        <f>IS*RESULTADOS!AI22</f>
        <v>0</v>
      </c>
      <c r="X263" s="789">
        <f>IS*RESULTADOS!AJ22</f>
        <v>0</v>
      </c>
      <c r="Y263" s="789">
        <f>IS*RESULTADOS!AK22</f>
        <v>0</v>
      </c>
      <c r="Z263" s="789">
        <f>IS*RESULTADOS!AL22</f>
        <v>0</v>
      </c>
      <c r="AA263" s="790">
        <f>IS*RESULTADOS!AM22</f>
        <v>0</v>
      </c>
      <c r="AB263" s="789">
        <f>IS*RESULTADOS!AN22</f>
        <v>0</v>
      </c>
      <c r="AC263" s="789">
        <f>IS*RESULTADOS!AO22</f>
        <v>0</v>
      </c>
      <c r="AD263" s="789">
        <f>IS*RESULTADOS!AP22</f>
        <v>0</v>
      </c>
      <c r="AE263" s="789">
        <f>IS*RESULTADOS!AQ22</f>
        <v>0</v>
      </c>
      <c r="AF263" s="789">
        <f>IS*RESULTADOS!AR22</f>
        <v>0</v>
      </c>
      <c r="AG263" s="789">
        <f>IS*RESULTADOS!AS22</f>
        <v>0</v>
      </c>
      <c r="AH263" s="789">
        <f>IS*RESULTADOS!AT22</f>
        <v>0</v>
      </c>
      <c r="AI263" s="789">
        <f>IS*RESULTADOS!AU22</f>
        <v>0</v>
      </c>
      <c r="AJ263" s="789">
        <f>IS*RESULTADOS!AV22</f>
        <v>0</v>
      </c>
      <c r="AK263" s="789">
        <f>IS*RESULTADOS!AW22</f>
        <v>0</v>
      </c>
      <c r="AL263" s="789">
        <f>IS*RESULTADOS!AX22</f>
        <v>0</v>
      </c>
      <c r="AM263" s="790">
        <f>IS*RESULTADOS!AY22</f>
        <v>0</v>
      </c>
      <c r="AN263" s="789">
        <f>IS*RESULTADOS!AZ22</f>
        <v>0</v>
      </c>
      <c r="AO263" s="789">
        <f>IS*RESULTADOS!BA22</f>
        <v>0</v>
      </c>
      <c r="AP263" s="789">
        <f>IS*RESULTADOS!BB22</f>
        <v>0</v>
      </c>
      <c r="AQ263" s="789">
        <f>IS*RESULTADOS!BC22</f>
        <v>0</v>
      </c>
      <c r="AR263" s="789">
        <f>IS*RESULTADOS!BD22</f>
        <v>0</v>
      </c>
      <c r="AS263" s="789">
        <f>IS*RESULTADOS!BE22</f>
        <v>0</v>
      </c>
      <c r="AT263" s="789">
        <f>IS*RESULTADOS!BF22</f>
        <v>0</v>
      </c>
      <c r="AU263" s="789">
        <f>IS*RESULTADOS!BG22</f>
        <v>0</v>
      </c>
      <c r="AV263" s="789">
        <f>IS*RESULTADOS!BH22</f>
        <v>0</v>
      </c>
      <c r="AW263" s="789">
        <f>IS*RESULTADOS!BI22</f>
        <v>0</v>
      </c>
      <c r="AX263" s="789">
        <f>IS*RESULTADOS!BJ22</f>
        <v>0</v>
      </c>
      <c r="AY263" s="790">
        <f>IS*RESULTADOS!BK22</f>
        <v>0</v>
      </c>
      <c r="AZ263" s="789">
        <f>IS*RESULTADOS!BL22</f>
        <v>0</v>
      </c>
      <c r="BA263" s="789">
        <f>IS*RESULTADOS!BM22</f>
        <v>0</v>
      </c>
      <c r="BB263" s="789">
        <f>IS*RESULTADOS!BN22</f>
        <v>0</v>
      </c>
      <c r="BC263" s="789">
        <f>IS*RESULTADOS!BO22</f>
        <v>0</v>
      </c>
      <c r="BD263" s="789">
        <f>IS*RESULTADOS!BP22</f>
        <v>0</v>
      </c>
      <c r="BE263" s="789">
        <f>IS*RESULTADOS!BQ22</f>
        <v>0</v>
      </c>
      <c r="BF263" s="789">
        <f>IS*RESULTADOS!BR22</f>
        <v>0</v>
      </c>
      <c r="BG263" s="789">
        <f>IS*RESULTADOS!BS22</f>
        <v>0</v>
      </c>
      <c r="BH263" s="789">
        <f>IS*RESULTADOS!BT22</f>
        <v>0</v>
      </c>
      <c r="BI263" s="789">
        <f>IS*RESULTADOS!BU22</f>
        <v>0</v>
      </c>
      <c r="BJ263" s="789">
        <f>IS*RESULTADOS!BV22</f>
        <v>0</v>
      </c>
      <c r="BK263" s="790">
        <f>IS*RESULTADOS!BW22</f>
        <v>0</v>
      </c>
      <c r="BL263" s="791">
        <f>IS*RESULTADOS!BX22</f>
        <v>0</v>
      </c>
      <c r="BM263" s="297"/>
      <c r="BN263" s="297"/>
      <c r="BO263" s="297"/>
      <c r="BP263" s="787"/>
      <c r="BQ263" s="138"/>
      <c r="BR263" s="138"/>
      <c r="BS263" s="138"/>
      <c r="BT263" s="138"/>
      <c r="BU263" s="138"/>
      <c r="BV263" s="138"/>
      <c r="BW263" s="138"/>
      <c r="BX263" s="138"/>
      <c r="BY263" s="138"/>
      <c r="BZ263" s="138"/>
      <c r="CA263" s="138"/>
      <c r="CB263" s="138"/>
      <c r="CC263" s="138"/>
      <c r="CD263" s="138"/>
      <c r="CE263" s="138"/>
      <c r="CF263" s="138"/>
      <c r="CG263" s="138"/>
      <c r="CH263" s="138"/>
      <c r="CI263" s="138"/>
      <c r="CJ263" s="138"/>
      <c r="CK263" s="138"/>
      <c r="CL263" s="138"/>
      <c r="CM263" s="138"/>
      <c r="CN263" s="138"/>
      <c r="CO263" s="138"/>
      <c r="CP263" s="138"/>
      <c r="CQ263" s="138"/>
      <c r="CR263" s="138"/>
      <c r="CS263" s="138"/>
    </row>
    <row r="264" spans="1:97" s="5" customFormat="1" x14ac:dyDescent="0.25">
      <c r="A264" s="297"/>
      <c r="B264" s="792" t="s">
        <v>445</v>
      </c>
      <c r="C264" s="789">
        <v>0</v>
      </c>
      <c r="D264" s="789">
        <f t="shared" ref="D264:AI264" si="213">IF(D263&lt;0,D263,0)</f>
        <v>0</v>
      </c>
      <c r="E264" s="789">
        <f t="shared" si="213"/>
        <v>0</v>
      </c>
      <c r="F264" s="789">
        <f t="shared" si="213"/>
        <v>0</v>
      </c>
      <c r="G264" s="789">
        <f t="shared" si="213"/>
        <v>0</v>
      </c>
      <c r="H264" s="789">
        <f t="shared" si="213"/>
        <v>0</v>
      </c>
      <c r="I264" s="789">
        <f t="shared" si="213"/>
        <v>0</v>
      </c>
      <c r="J264" s="789">
        <f t="shared" si="213"/>
        <v>0</v>
      </c>
      <c r="K264" s="789">
        <f t="shared" si="213"/>
        <v>0</v>
      </c>
      <c r="L264" s="789">
        <f t="shared" si="213"/>
        <v>0</v>
      </c>
      <c r="M264" s="789">
        <f t="shared" si="213"/>
        <v>0</v>
      </c>
      <c r="N264" s="789">
        <f t="shared" si="213"/>
        <v>0</v>
      </c>
      <c r="O264" s="790">
        <f t="shared" si="213"/>
        <v>0</v>
      </c>
      <c r="P264" s="789">
        <f t="shared" si="213"/>
        <v>0</v>
      </c>
      <c r="Q264" s="789">
        <f t="shared" si="213"/>
        <v>0</v>
      </c>
      <c r="R264" s="789">
        <f t="shared" si="213"/>
        <v>0</v>
      </c>
      <c r="S264" s="789">
        <f t="shared" si="213"/>
        <v>0</v>
      </c>
      <c r="T264" s="789">
        <f t="shared" si="213"/>
        <v>0</v>
      </c>
      <c r="U264" s="789">
        <f t="shared" si="213"/>
        <v>0</v>
      </c>
      <c r="V264" s="789">
        <f t="shared" si="213"/>
        <v>0</v>
      </c>
      <c r="W264" s="789">
        <f t="shared" si="213"/>
        <v>0</v>
      </c>
      <c r="X264" s="789">
        <f t="shared" si="213"/>
        <v>0</v>
      </c>
      <c r="Y264" s="789">
        <f t="shared" si="213"/>
        <v>0</v>
      </c>
      <c r="Z264" s="789">
        <f t="shared" si="213"/>
        <v>0</v>
      </c>
      <c r="AA264" s="790">
        <f t="shared" si="213"/>
        <v>0</v>
      </c>
      <c r="AB264" s="789">
        <f t="shared" si="213"/>
        <v>0</v>
      </c>
      <c r="AC264" s="789">
        <f t="shared" si="213"/>
        <v>0</v>
      </c>
      <c r="AD264" s="789">
        <f t="shared" si="213"/>
        <v>0</v>
      </c>
      <c r="AE264" s="789">
        <f t="shared" si="213"/>
        <v>0</v>
      </c>
      <c r="AF264" s="789">
        <f t="shared" si="213"/>
        <v>0</v>
      </c>
      <c r="AG264" s="789">
        <f t="shared" si="213"/>
        <v>0</v>
      </c>
      <c r="AH264" s="789">
        <f t="shared" si="213"/>
        <v>0</v>
      </c>
      <c r="AI264" s="789">
        <f t="shared" si="213"/>
        <v>0</v>
      </c>
      <c r="AJ264" s="789">
        <f t="shared" ref="AJ264:BO264" si="214">IF(AJ263&lt;0,AJ263,0)</f>
        <v>0</v>
      </c>
      <c r="AK264" s="789">
        <f t="shared" si="214"/>
        <v>0</v>
      </c>
      <c r="AL264" s="789">
        <f t="shared" si="214"/>
        <v>0</v>
      </c>
      <c r="AM264" s="790">
        <f t="shared" si="214"/>
        <v>0</v>
      </c>
      <c r="AN264" s="789">
        <f t="shared" si="214"/>
        <v>0</v>
      </c>
      <c r="AO264" s="789">
        <f t="shared" si="214"/>
        <v>0</v>
      </c>
      <c r="AP264" s="789">
        <f t="shared" si="214"/>
        <v>0</v>
      </c>
      <c r="AQ264" s="789">
        <f t="shared" si="214"/>
        <v>0</v>
      </c>
      <c r="AR264" s="789">
        <f t="shared" si="214"/>
        <v>0</v>
      </c>
      <c r="AS264" s="789">
        <f t="shared" si="214"/>
        <v>0</v>
      </c>
      <c r="AT264" s="789">
        <f t="shared" si="214"/>
        <v>0</v>
      </c>
      <c r="AU264" s="789">
        <f t="shared" si="214"/>
        <v>0</v>
      </c>
      <c r="AV264" s="789">
        <f t="shared" si="214"/>
        <v>0</v>
      </c>
      <c r="AW264" s="789">
        <f t="shared" si="214"/>
        <v>0</v>
      </c>
      <c r="AX264" s="789">
        <f t="shared" si="214"/>
        <v>0</v>
      </c>
      <c r="AY264" s="790">
        <f t="shared" si="214"/>
        <v>0</v>
      </c>
      <c r="AZ264" s="789">
        <f t="shared" si="214"/>
        <v>0</v>
      </c>
      <c r="BA264" s="789">
        <f t="shared" si="214"/>
        <v>0</v>
      </c>
      <c r="BB264" s="789">
        <f t="shared" si="214"/>
        <v>0</v>
      </c>
      <c r="BC264" s="789">
        <f t="shared" si="214"/>
        <v>0</v>
      </c>
      <c r="BD264" s="789">
        <f t="shared" si="214"/>
        <v>0</v>
      </c>
      <c r="BE264" s="789">
        <f t="shared" si="214"/>
        <v>0</v>
      </c>
      <c r="BF264" s="789">
        <f t="shared" si="214"/>
        <v>0</v>
      </c>
      <c r="BG264" s="789">
        <f t="shared" si="214"/>
        <v>0</v>
      </c>
      <c r="BH264" s="789">
        <f t="shared" si="214"/>
        <v>0</v>
      </c>
      <c r="BI264" s="789">
        <f t="shared" si="214"/>
        <v>0</v>
      </c>
      <c r="BJ264" s="789">
        <f t="shared" si="214"/>
        <v>0</v>
      </c>
      <c r="BK264" s="790">
        <f t="shared" si="214"/>
        <v>0</v>
      </c>
      <c r="BL264" s="793">
        <f t="shared" si="214"/>
        <v>0</v>
      </c>
      <c r="BM264" s="297"/>
      <c r="BN264" s="297"/>
      <c r="BO264" s="297"/>
      <c r="BP264" s="787"/>
      <c r="BQ264" s="138"/>
      <c r="BR264" s="138"/>
      <c r="BS264" s="138"/>
      <c r="BT264" s="138"/>
      <c r="BU264" s="138"/>
      <c r="BV264" s="138"/>
      <c r="BW264" s="138"/>
      <c r="BX264" s="138"/>
      <c r="BY264" s="138"/>
      <c r="BZ264" s="138"/>
      <c r="CA264" s="138"/>
      <c r="CB264" s="138"/>
      <c r="CC264" s="138"/>
      <c r="CD264" s="138"/>
      <c r="CE264" s="138"/>
      <c r="CF264" s="138"/>
      <c r="CG264" s="138"/>
      <c r="CH264" s="138"/>
      <c r="CI264" s="138"/>
      <c r="CJ264" s="138"/>
      <c r="CK264" s="138"/>
      <c r="CL264" s="138"/>
      <c r="CM264" s="138"/>
      <c r="CN264" s="138"/>
      <c r="CO264" s="138"/>
      <c r="CP264" s="138"/>
      <c r="CQ264" s="138"/>
      <c r="CR264" s="138"/>
      <c r="CS264" s="138"/>
    </row>
    <row r="265" spans="1:97" s="5" customFormat="1" ht="14.1" customHeight="1" x14ac:dyDescent="0.25">
      <c r="A265" s="297"/>
      <c r="B265" s="792" t="s">
        <v>446</v>
      </c>
      <c r="C265" s="789">
        <v>0</v>
      </c>
      <c r="D265" s="789">
        <f t="shared" ref="D265:AI265" si="215">D264+C265+D266</f>
        <v>0</v>
      </c>
      <c r="E265" s="789">
        <f t="shared" si="215"/>
        <v>0</v>
      </c>
      <c r="F265" s="789">
        <f t="shared" si="215"/>
        <v>0</v>
      </c>
      <c r="G265" s="789">
        <f t="shared" si="215"/>
        <v>0</v>
      </c>
      <c r="H265" s="789">
        <f t="shared" si="215"/>
        <v>0</v>
      </c>
      <c r="I265" s="789">
        <f t="shared" si="215"/>
        <v>0</v>
      </c>
      <c r="J265" s="789">
        <f t="shared" si="215"/>
        <v>0</v>
      </c>
      <c r="K265" s="789">
        <f t="shared" si="215"/>
        <v>0</v>
      </c>
      <c r="L265" s="789">
        <f t="shared" si="215"/>
        <v>0</v>
      </c>
      <c r="M265" s="789">
        <f t="shared" si="215"/>
        <v>0</v>
      </c>
      <c r="N265" s="789">
        <f t="shared" si="215"/>
        <v>0</v>
      </c>
      <c r="O265" s="790">
        <f t="shared" si="215"/>
        <v>0</v>
      </c>
      <c r="P265" s="789">
        <f t="shared" si="215"/>
        <v>0</v>
      </c>
      <c r="Q265" s="789">
        <f t="shared" si="215"/>
        <v>0</v>
      </c>
      <c r="R265" s="789">
        <f t="shared" si="215"/>
        <v>0</v>
      </c>
      <c r="S265" s="789">
        <f t="shared" si="215"/>
        <v>0</v>
      </c>
      <c r="T265" s="789">
        <f t="shared" si="215"/>
        <v>0</v>
      </c>
      <c r="U265" s="789">
        <f t="shared" si="215"/>
        <v>0</v>
      </c>
      <c r="V265" s="789">
        <f t="shared" si="215"/>
        <v>0</v>
      </c>
      <c r="W265" s="789">
        <f t="shared" si="215"/>
        <v>0</v>
      </c>
      <c r="X265" s="789">
        <f t="shared" si="215"/>
        <v>0</v>
      </c>
      <c r="Y265" s="789">
        <f t="shared" si="215"/>
        <v>0</v>
      </c>
      <c r="Z265" s="789">
        <f t="shared" si="215"/>
        <v>0</v>
      </c>
      <c r="AA265" s="790">
        <f t="shared" si="215"/>
        <v>0</v>
      </c>
      <c r="AB265" s="789">
        <f t="shared" si="215"/>
        <v>0</v>
      </c>
      <c r="AC265" s="789">
        <f t="shared" si="215"/>
        <v>0</v>
      </c>
      <c r="AD265" s="789">
        <f t="shared" si="215"/>
        <v>0</v>
      </c>
      <c r="AE265" s="789">
        <f t="shared" si="215"/>
        <v>0</v>
      </c>
      <c r="AF265" s="789">
        <f t="shared" si="215"/>
        <v>0</v>
      </c>
      <c r="AG265" s="789">
        <f t="shared" si="215"/>
        <v>0</v>
      </c>
      <c r="AH265" s="789">
        <f t="shared" si="215"/>
        <v>0</v>
      </c>
      <c r="AI265" s="789">
        <f t="shared" si="215"/>
        <v>0</v>
      </c>
      <c r="AJ265" s="789">
        <f t="shared" ref="AJ265:BO265" si="216">AJ264+AI265+AJ266</f>
        <v>0</v>
      </c>
      <c r="AK265" s="789">
        <f t="shared" si="216"/>
        <v>0</v>
      </c>
      <c r="AL265" s="789">
        <f t="shared" si="216"/>
        <v>0</v>
      </c>
      <c r="AM265" s="790">
        <f t="shared" si="216"/>
        <v>0</v>
      </c>
      <c r="AN265" s="789">
        <f t="shared" si="216"/>
        <v>0</v>
      </c>
      <c r="AO265" s="789">
        <f t="shared" si="216"/>
        <v>0</v>
      </c>
      <c r="AP265" s="789">
        <f t="shared" si="216"/>
        <v>0</v>
      </c>
      <c r="AQ265" s="789">
        <f t="shared" si="216"/>
        <v>0</v>
      </c>
      <c r="AR265" s="789">
        <f t="shared" si="216"/>
        <v>0</v>
      </c>
      <c r="AS265" s="789">
        <f t="shared" si="216"/>
        <v>0</v>
      </c>
      <c r="AT265" s="789">
        <f t="shared" si="216"/>
        <v>0</v>
      </c>
      <c r="AU265" s="789">
        <f t="shared" si="216"/>
        <v>0</v>
      </c>
      <c r="AV265" s="789">
        <f t="shared" si="216"/>
        <v>0</v>
      </c>
      <c r="AW265" s="789">
        <f t="shared" si="216"/>
        <v>0</v>
      </c>
      <c r="AX265" s="789">
        <f t="shared" si="216"/>
        <v>0</v>
      </c>
      <c r="AY265" s="790">
        <f t="shared" si="216"/>
        <v>0</v>
      </c>
      <c r="AZ265" s="789">
        <f t="shared" si="216"/>
        <v>0</v>
      </c>
      <c r="BA265" s="789">
        <f t="shared" si="216"/>
        <v>0</v>
      </c>
      <c r="BB265" s="789">
        <f t="shared" si="216"/>
        <v>0</v>
      </c>
      <c r="BC265" s="789">
        <f t="shared" si="216"/>
        <v>0</v>
      </c>
      <c r="BD265" s="789">
        <f t="shared" si="216"/>
        <v>0</v>
      </c>
      <c r="BE265" s="789">
        <f t="shared" si="216"/>
        <v>0</v>
      </c>
      <c r="BF265" s="789">
        <f t="shared" si="216"/>
        <v>0</v>
      </c>
      <c r="BG265" s="789">
        <f t="shared" si="216"/>
        <v>0</v>
      </c>
      <c r="BH265" s="789">
        <f t="shared" si="216"/>
        <v>0</v>
      </c>
      <c r="BI265" s="789">
        <f t="shared" si="216"/>
        <v>0</v>
      </c>
      <c r="BJ265" s="789">
        <f t="shared" si="216"/>
        <v>0</v>
      </c>
      <c r="BK265" s="790">
        <f t="shared" si="216"/>
        <v>0</v>
      </c>
      <c r="BL265" s="793">
        <f t="shared" si="216"/>
        <v>0</v>
      </c>
      <c r="BM265" s="297"/>
      <c r="BN265" s="297"/>
      <c r="BO265" s="297"/>
      <c r="BP265" s="787"/>
      <c r="BQ265" s="138"/>
      <c r="BR265" s="138"/>
      <c r="BS265" s="138"/>
      <c r="BT265" s="138"/>
      <c r="BU265" s="138"/>
      <c r="BV265" s="138"/>
      <c r="BW265" s="138"/>
      <c r="BX265" s="138"/>
      <c r="BY265" s="138"/>
      <c r="BZ265" s="138"/>
      <c r="CA265" s="138"/>
      <c r="CB265" s="138"/>
      <c r="CC265" s="138"/>
      <c r="CD265" s="138"/>
      <c r="CE265" s="138"/>
      <c r="CF265" s="138"/>
      <c r="CG265" s="138"/>
      <c r="CH265" s="138"/>
      <c r="CI265" s="138"/>
      <c r="CJ265" s="138"/>
      <c r="CK265" s="138"/>
      <c r="CL265" s="138"/>
      <c r="CM265" s="138"/>
      <c r="CN265" s="138"/>
      <c r="CO265" s="138"/>
      <c r="CP265" s="138"/>
      <c r="CQ265" s="138"/>
      <c r="CR265" s="138"/>
      <c r="CS265" s="138"/>
    </row>
    <row r="266" spans="1:97" s="5" customFormat="1" x14ac:dyDescent="0.25">
      <c r="A266" s="297"/>
      <c r="B266" s="792" t="s">
        <v>447</v>
      </c>
      <c r="C266" s="789">
        <v>0</v>
      </c>
      <c r="D266" s="789">
        <f t="shared" ref="D266:AI266" si="217">IF(D263&gt;0,IF(D263&lt;=C265*(-1),D263,-C265),0)</f>
        <v>0</v>
      </c>
      <c r="E266" s="789">
        <f t="shared" si="217"/>
        <v>0</v>
      </c>
      <c r="F266" s="789">
        <f t="shared" si="217"/>
        <v>0</v>
      </c>
      <c r="G266" s="789">
        <f t="shared" si="217"/>
        <v>0</v>
      </c>
      <c r="H266" s="789">
        <f t="shared" si="217"/>
        <v>0</v>
      </c>
      <c r="I266" s="789">
        <f t="shared" si="217"/>
        <v>0</v>
      </c>
      <c r="J266" s="789">
        <f t="shared" si="217"/>
        <v>0</v>
      </c>
      <c r="K266" s="789">
        <f t="shared" si="217"/>
        <v>0</v>
      </c>
      <c r="L266" s="789">
        <f t="shared" si="217"/>
        <v>0</v>
      </c>
      <c r="M266" s="789">
        <f t="shared" si="217"/>
        <v>0</v>
      </c>
      <c r="N266" s="789">
        <f t="shared" si="217"/>
        <v>0</v>
      </c>
      <c r="O266" s="790">
        <f t="shared" si="217"/>
        <v>0</v>
      </c>
      <c r="P266" s="789">
        <f t="shared" si="217"/>
        <v>0</v>
      </c>
      <c r="Q266" s="789">
        <f t="shared" si="217"/>
        <v>0</v>
      </c>
      <c r="R266" s="789">
        <f t="shared" si="217"/>
        <v>0</v>
      </c>
      <c r="S266" s="789">
        <f t="shared" si="217"/>
        <v>0</v>
      </c>
      <c r="T266" s="789">
        <f t="shared" si="217"/>
        <v>0</v>
      </c>
      <c r="U266" s="789">
        <f t="shared" si="217"/>
        <v>0</v>
      </c>
      <c r="V266" s="789">
        <f t="shared" si="217"/>
        <v>0</v>
      </c>
      <c r="W266" s="789">
        <f t="shared" si="217"/>
        <v>0</v>
      </c>
      <c r="X266" s="789">
        <f t="shared" si="217"/>
        <v>0</v>
      </c>
      <c r="Y266" s="789">
        <f t="shared" si="217"/>
        <v>0</v>
      </c>
      <c r="Z266" s="789">
        <f t="shared" si="217"/>
        <v>0</v>
      </c>
      <c r="AA266" s="790">
        <f t="shared" si="217"/>
        <v>0</v>
      </c>
      <c r="AB266" s="789">
        <f t="shared" si="217"/>
        <v>0</v>
      </c>
      <c r="AC266" s="789">
        <f t="shared" si="217"/>
        <v>0</v>
      </c>
      <c r="AD266" s="789">
        <f t="shared" si="217"/>
        <v>0</v>
      </c>
      <c r="AE266" s="789">
        <f t="shared" si="217"/>
        <v>0</v>
      </c>
      <c r="AF266" s="789">
        <f t="shared" si="217"/>
        <v>0</v>
      </c>
      <c r="AG266" s="789">
        <f t="shared" si="217"/>
        <v>0</v>
      </c>
      <c r="AH266" s="789">
        <f t="shared" si="217"/>
        <v>0</v>
      </c>
      <c r="AI266" s="789">
        <f t="shared" si="217"/>
        <v>0</v>
      </c>
      <c r="AJ266" s="789">
        <f t="shared" ref="AJ266:BL266" si="218">IF(AJ263&gt;0,IF(AJ263&lt;=AI265*(-1),AJ263,-AI265),0)</f>
        <v>0</v>
      </c>
      <c r="AK266" s="789">
        <f t="shared" si="218"/>
        <v>0</v>
      </c>
      <c r="AL266" s="789">
        <f t="shared" si="218"/>
        <v>0</v>
      </c>
      <c r="AM266" s="790">
        <f t="shared" si="218"/>
        <v>0</v>
      </c>
      <c r="AN266" s="789">
        <f t="shared" si="218"/>
        <v>0</v>
      </c>
      <c r="AO266" s="789">
        <f t="shared" si="218"/>
        <v>0</v>
      </c>
      <c r="AP266" s="789">
        <f t="shared" si="218"/>
        <v>0</v>
      </c>
      <c r="AQ266" s="789">
        <f t="shared" si="218"/>
        <v>0</v>
      </c>
      <c r="AR266" s="789">
        <f t="shared" si="218"/>
        <v>0</v>
      </c>
      <c r="AS266" s="789">
        <f t="shared" si="218"/>
        <v>0</v>
      </c>
      <c r="AT266" s="789">
        <f t="shared" si="218"/>
        <v>0</v>
      </c>
      <c r="AU266" s="789">
        <f t="shared" si="218"/>
        <v>0</v>
      </c>
      <c r="AV266" s="789">
        <f t="shared" si="218"/>
        <v>0</v>
      </c>
      <c r="AW266" s="789">
        <f t="shared" si="218"/>
        <v>0</v>
      </c>
      <c r="AX266" s="789">
        <f t="shared" si="218"/>
        <v>0</v>
      </c>
      <c r="AY266" s="790">
        <f t="shared" si="218"/>
        <v>0</v>
      </c>
      <c r="AZ266" s="789">
        <f t="shared" si="218"/>
        <v>0</v>
      </c>
      <c r="BA266" s="789">
        <f t="shared" si="218"/>
        <v>0</v>
      </c>
      <c r="BB266" s="789">
        <f t="shared" si="218"/>
        <v>0</v>
      </c>
      <c r="BC266" s="789">
        <f t="shared" si="218"/>
        <v>0</v>
      </c>
      <c r="BD266" s="789">
        <f t="shared" si="218"/>
        <v>0</v>
      </c>
      <c r="BE266" s="789">
        <f t="shared" si="218"/>
        <v>0</v>
      </c>
      <c r="BF266" s="789">
        <f t="shared" si="218"/>
        <v>0</v>
      </c>
      <c r="BG266" s="789">
        <f t="shared" si="218"/>
        <v>0</v>
      </c>
      <c r="BH266" s="789">
        <f t="shared" si="218"/>
        <v>0</v>
      </c>
      <c r="BI266" s="789">
        <f t="shared" si="218"/>
        <v>0</v>
      </c>
      <c r="BJ266" s="789">
        <f t="shared" si="218"/>
        <v>0</v>
      </c>
      <c r="BK266" s="790">
        <f t="shared" si="218"/>
        <v>0</v>
      </c>
      <c r="BL266" s="793">
        <f t="shared" si="218"/>
        <v>0</v>
      </c>
      <c r="BM266" s="297"/>
      <c r="BN266" s="297"/>
      <c r="BO266" s="297"/>
      <c r="BP266" s="787"/>
      <c r="BQ266" s="138"/>
      <c r="BR266" s="138"/>
      <c r="BS266" s="138"/>
      <c r="BT266" s="138"/>
      <c r="BU266" s="138"/>
      <c r="BV266" s="138"/>
      <c r="BW266" s="138"/>
      <c r="BX266" s="138"/>
      <c r="BY266" s="138"/>
      <c r="BZ266" s="138"/>
      <c r="CA266" s="138"/>
      <c r="CB266" s="138"/>
      <c r="CC266" s="138"/>
      <c r="CD266" s="138"/>
      <c r="CE266" s="138"/>
      <c r="CF266" s="138"/>
      <c r="CG266" s="138"/>
      <c r="CH266" s="138"/>
      <c r="CI266" s="138"/>
      <c r="CJ266" s="138"/>
      <c r="CK266" s="138"/>
      <c r="CL266" s="138"/>
      <c r="CM266" s="138"/>
      <c r="CN266" s="138"/>
      <c r="CO266" s="138"/>
      <c r="CP266" s="138"/>
      <c r="CQ266" s="138"/>
      <c r="CR266" s="138"/>
      <c r="CS266" s="138"/>
    </row>
    <row r="267" spans="1:97" s="6" customFormat="1" x14ac:dyDescent="0.25">
      <c r="A267" s="472"/>
      <c r="B267" s="792" t="s">
        <v>448</v>
      </c>
      <c r="C267" s="794">
        <v>0</v>
      </c>
      <c r="D267" s="794">
        <f t="shared" ref="D267:AI267" si="219">D263-D264-D266</f>
        <v>0</v>
      </c>
      <c r="E267" s="794">
        <f t="shared" si="219"/>
        <v>0</v>
      </c>
      <c r="F267" s="794">
        <f t="shared" si="219"/>
        <v>0</v>
      </c>
      <c r="G267" s="794">
        <f t="shared" si="219"/>
        <v>0</v>
      </c>
      <c r="H267" s="794">
        <f t="shared" si="219"/>
        <v>0</v>
      </c>
      <c r="I267" s="794">
        <f t="shared" si="219"/>
        <v>0</v>
      </c>
      <c r="J267" s="794">
        <f t="shared" si="219"/>
        <v>0</v>
      </c>
      <c r="K267" s="794">
        <f t="shared" si="219"/>
        <v>0</v>
      </c>
      <c r="L267" s="794">
        <f t="shared" si="219"/>
        <v>0</v>
      </c>
      <c r="M267" s="794">
        <f t="shared" si="219"/>
        <v>0</v>
      </c>
      <c r="N267" s="794">
        <f t="shared" si="219"/>
        <v>0</v>
      </c>
      <c r="O267" s="795">
        <f t="shared" si="219"/>
        <v>0</v>
      </c>
      <c r="P267" s="794">
        <f t="shared" si="219"/>
        <v>0</v>
      </c>
      <c r="Q267" s="794">
        <f t="shared" si="219"/>
        <v>0</v>
      </c>
      <c r="R267" s="794">
        <f t="shared" si="219"/>
        <v>0</v>
      </c>
      <c r="S267" s="794">
        <f t="shared" si="219"/>
        <v>0</v>
      </c>
      <c r="T267" s="794">
        <f t="shared" si="219"/>
        <v>0</v>
      </c>
      <c r="U267" s="794">
        <f t="shared" si="219"/>
        <v>0</v>
      </c>
      <c r="V267" s="794">
        <f t="shared" si="219"/>
        <v>0</v>
      </c>
      <c r="W267" s="794">
        <f t="shared" si="219"/>
        <v>0</v>
      </c>
      <c r="X267" s="794">
        <f t="shared" si="219"/>
        <v>0</v>
      </c>
      <c r="Y267" s="794">
        <f t="shared" si="219"/>
        <v>0</v>
      </c>
      <c r="Z267" s="794">
        <f t="shared" si="219"/>
        <v>0</v>
      </c>
      <c r="AA267" s="795">
        <f t="shared" si="219"/>
        <v>0</v>
      </c>
      <c r="AB267" s="794">
        <f t="shared" si="219"/>
        <v>0</v>
      </c>
      <c r="AC267" s="794">
        <f t="shared" si="219"/>
        <v>0</v>
      </c>
      <c r="AD267" s="794">
        <f t="shared" si="219"/>
        <v>0</v>
      </c>
      <c r="AE267" s="794">
        <f t="shared" si="219"/>
        <v>0</v>
      </c>
      <c r="AF267" s="794">
        <f t="shared" si="219"/>
        <v>0</v>
      </c>
      <c r="AG267" s="794">
        <f t="shared" si="219"/>
        <v>0</v>
      </c>
      <c r="AH267" s="794">
        <f t="shared" si="219"/>
        <v>0</v>
      </c>
      <c r="AI267" s="794">
        <f t="shared" si="219"/>
        <v>0</v>
      </c>
      <c r="AJ267" s="794">
        <f t="shared" ref="AJ267:BO267" si="220">AJ263-AJ264-AJ266</f>
        <v>0</v>
      </c>
      <c r="AK267" s="794">
        <f t="shared" si="220"/>
        <v>0</v>
      </c>
      <c r="AL267" s="794">
        <f t="shared" si="220"/>
        <v>0</v>
      </c>
      <c r="AM267" s="795">
        <f t="shared" si="220"/>
        <v>0</v>
      </c>
      <c r="AN267" s="794">
        <f t="shared" si="220"/>
        <v>0</v>
      </c>
      <c r="AO267" s="794">
        <f t="shared" si="220"/>
        <v>0</v>
      </c>
      <c r="AP267" s="794">
        <f t="shared" si="220"/>
        <v>0</v>
      </c>
      <c r="AQ267" s="794">
        <f t="shared" si="220"/>
        <v>0</v>
      </c>
      <c r="AR267" s="794">
        <f t="shared" si="220"/>
        <v>0</v>
      </c>
      <c r="AS267" s="794">
        <f t="shared" si="220"/>
        <v>0</v>
      </c>
      <c r="AT267" s="794">
        <f t="shared" si="220"/>
        <v>0</v>
      </c>
      <c r="AU267" s="794">
        <f t="shared" si="220"/>
        <v>0</v>
      </c>
      <c r="AV267" s="794">
        <f t="shared" si="220"/>
        <v>0</v>
      </c>
      <c r="AW267" s="794">
        <f t="shared" si="220"/>
        <v>0</v>
      </c>
      <c r="AX267" s="794">
        <f t="shared" si="220"/>
        <v>0</v>
      </c>
      <c r="AY267" s="795">
        <f t="shared" si="220"/>
        <v>0</v>
      </c>
      <c r="AZ267" s="794">
        <f t="shared" si="220"/>
        <v>0</v>
      </c>
      <c r="BA267" s="794">
        <f t="shared" si="220"/>
        <v>0</v>
      </c>
      <c r="BB267" s="794">
        <f t="shared" si="220"/>
        <v>0</v>
      </c>
      <c r="BC267" s="794">
        <f t="shared" si="220"/>
        <v>0</v>
      </c>
      <c r="BD267" s="794">
        <f t="shared" si="220"/>
        <v>0</v>
      </c>
      <c r="BE267" s="794">
        <f t="shared" si="220"/>
        <v>0</v>
      </c>
      <c r="BF267" s="794">
        <f t="shared" si="220"/>
        <v>0</v>
      </c>
      <c r="BG267" s="794">
        <f t="shared" si="220"/>
        <v>0</v>
      </c>
      <c r="BH267" s="794">
        <f t="shared" si="220"/>
        <v>0</v>
      </c>
      <c r="BI267" s="794">
        <f t="shared" si="220"/>
        <v>0</v>
      </c>
      <c r="BJ267" s="794">
        <f t="shared" si="220"/>
        <v>0</v>
      </c>
      <c r="BK267" s="795">
        <f t="shared" si="220"/>
        <v>0</v>
      </c>
      <c r="BL267" s="796">
        <f t="shared" si="220"/>
        <v>0</v>
      </c>
      <c r="BM267" s="472"/>
      <c r="BN267" s="472"/>
      <c r="BO267" s="472"/>
      <c r="BP267" s="797"/>
      <c r="BQ267" s="138"/>
      <c r="BR267" s="138"/>
      <c r="BS267" s="138"/>
      <c r="BT267" s="138"/>
      <c r="BU267" s="138"/>
      <c r="BV267" s="138"/>
      <c r="BW267" s="138"/>
      <c r="BX267" s="138"/>
      <c r="BY267" s="138"/>
      <c r="BZ267" s="138"/>
      <c r="CA267" s="138"/>
      <c r="CB267" s="138"/>
      <c r="CC267" s="138"/>
      <c r="CD267" s="138"/>
      <c r="CE267" s="138"/>
      <c r="CF267" s="138"/>
      <c r="CG267" s="138"/>
      <c r="CH267" s="138"/>
      <c r="CI267" s="138"/>
      <c r="CJ267" s="138"/>
      <c r="CK267" s="138"/>
      <c r="CL267" s="138"/>
      <c r="CM267" s="138"/>
      <c r="CN267" s="138"/>
      <c r="CO267" s="138"/>
      <c r="CP267" s="138"/>
      <c r="CQ267" s="138"/>
      <c r="CR267" s="138"/>
      <c r="CS267" s="138"/>
    </row>
    <row r="268" spans="1:97" s="5" customFormat="1" x14ac:dyDescent="0.25">
      <c r="A268" s="297"/>
      <c r="B268" s="798" t="s">
        <v>449</v>
      </c>
      <c r="C268" s="799">
        <v>0</v>
      </c>
      <c r="D268" s="799">
        <f t="shared" ref="D268:AI268" si="221">D267-D265</f>
        <v>0</v>
      </c>
      <c r="E268" s="799">
        <f t="shared" si="221"/>
        <v>0</v>
      </c>
      <c r="F268" s="799">
        <f t="shared" si="221"/>
        <v>0</v>
      </c>
      <c r="G268" s="799">
        <f t="shared" si="221"/>
        <v>0</v>
      </c>
      <c r="H268" s="799">
        <f t="shared" si="221"/>
        <v>0</v>
      </c>
      <c r="I268" s="799">
        <f t="shared" si="221"/>
        <v>0</v>
      </c>
      <c r="J268" s="799">
        <f t="shared" si="221"/>
        <v>0</v>
      </c>
      <c r="K268" s="799">
        <f t="shared" si="221"/>
        <v>0</v>
      </c>
      <c r="L268" s="799">
        <f t="shared" si="221"/>
        <v>0</v>
      </c>
      <c r="M268" s="799">
        <f t="shared" si="221"/>
        <v>0</v>
      </c>
      <c r="N268" s="799">
        <f t="shared" si="221"/>
        <v>0</v>
      </c>
      <c r="O268" s="800">
        <f t="shared" si="221"/>
        <v>0</v>
      </c>
      <c r="P268" s="799">
        <f t="shared" si="221"/>
        <v>0</v>
      </c>
      <c r="Q268" s="799">
        <f t="shared" si="221"/>
        <v>0</v>
      </c>
      <c r="R268" s="799">
        <f t="shared" si="221"/>
        <v>0</v>
      </c>
      <c r="S268" s="799">
        <f t="shared" si="221"/>
        <v>0</v>
      </c>
      <c r="T268" s="799">
        <f t="shared" si="221"/>
        <v>0</v>
      </c>
      <c r="U268" s="799">
        <f t="shared" si="221"/>
        <v>0</v>
      </c>
      <c r="V268" s="799">
        <f t="shared" si="221"/>
        <v>0</v>
      </c>
      <c r="W268" s="799">
        <f t="shared" si="221"/>
        <v>0</v>
      </c>
      <c r="X268" s="799">
        <f t="shared" si="221"/>
        <v>0</v>
      </c>
      <c r="Y268" s="799">
        <f t="shared" si="221"/>
        <v>0</v>
      </c>
      <c r="Z268" s="799">
        <f t="shared" si="221"/>
        <v>0</v>
      </c>
      <c r="AA268" s="800">
        <f t="shared" si="221"/>
        <v>0</v>
      </c>
      <c r="AB268" s="799">
        <f t="shared" si="221"/>
        <v>0</v>
      </c>
      <c r="AC268" s="799">
        <f t="shared" si="221"/>
        <v>0</v>
      </c>
      <c r="AD268" s="799">
        <f t="shared" si="221"/>
        <v>0</v>
      </c>
      <c r="AE268" s="799">
        <f t="shared" si="221"/>
        <v>0</v>
      </c>
      <c r="AF268" s="799">
        <f t="shared" si="221"/>
        <v>0</v>
      </c>
      <c r="AG268" s="799">
        <f t="shared" si="221"/>
        <v>0</v>
      </c>
      <c r="AH268" s="799">
        <f t="shared" si="221"/>
        <v>0</v>
      </c>
      <c r="AI268" s="799">
        <f t="shared" si="221"/>
        <v>0</v>
      </c>
      <c r="AJ268" s="799">
        <f t="shared" ref="AJ268:BO268" si="222">AJ267-AJ265</f>
        <v>0</v>
      </c>
      <c r="AK268" s="799">
        <f t="shared" si="222"/>
        <v>0</v>
      </c>
      <c r="AL268" s="799">
        <f t="shared" si="222"/>
        <v>0</v>
      </c>
      <c r="AM268" s="800">
        <f t="shared" si="222"/>
        <v>0</v>
      </c>
      <c r="AN268" s="799">
        <f t="shared" si="222"/>
        <v>0</v>
      </c>
      <c r="AO268" s="799">
        <f t="shared" si="222"/>
        <v>0</v>
      </c>
      <c r="AP268" s="799">
        <f t="shared" si="222"/>
        <v>0</v>
      </c>
      <c r="AQ268" s="799">
        <f t="shared" si="222"/>
        <v>0</v>
      </c>
      <c r="AR268" s="799">
        <f t="shared" si="222"/>
        <v>0</v>
      </c>
      <c r="AS268" s="799">
        <f t="shared" si="222"/>
        <v>0</v>
      </c>
      <c r="AT268" s="799">
        <f t="shared" si="222"/>
        <v>0</v>
      </c>
      <c r="AU268" s="799">
        <f t="shared" si="222"/>
        <v>0</v>
      </c>
      <c r="AV268" s="799">
        <f t="shared" si="222"/>
        <v>0</v>
      </c>
      <c r="AW268" s="799">
        <f t="shared" si="222"/>
        <v>0</v>
      </c>
      <c r="AX268" s="799">
        <f t="shared" si="222"/>
        <v>0</v>
      </c>
      <c r="AY268" s="800">
        <f t="shared" si="222"/>
        <v>0</v>
      </c>
      <c r="AZ268" s="799">
        <f t="shared" si="222"/>
        <v>0</v>
      </c>
      <c r="BA268" s="799">
        <f t="shared" si="222"/>
        <v>0</v>
      </c>
      <c r="BB268" s="799">
        <f t="shared" si="222"/>
        <v>0</v>
      </c>
      <c r="BC268" s="799">
        <f t="shared" si="222"/>
        <v>0</v>
      </c>
      <c r="BD268" s="799">
        <f t="shared" si="222"/>
        <v>0</v>
      </c>
      <c r="BE268" s="799">
        <f t="shared" si="222"/>
        <v>0</v>
      </c>
      <c r="BF268" s="799">
        <f t="shared" si="222"/>
        <v>0</v>
      </c>
      <c r="BG268" s="799">
        <f t="shared" si="222"/>
        <v>0</v>
      </c>
      <c r="BH268" s="799">
        <f t="shared" si="222"/>
        <v>0</v>
      </c>
      <c r="BI268" s="799">
        <f t="shared" si="222"/>
        <v>0</v>
      </c>
      <c r="BJ268" s="799">
        <f t="shared" si="222"/>
        <v>0</v>
      </c>
      <c r="BK268" s="800">
        <f t="shared" si="222"/>
        <v>0</v>
      </c>
      <c r="BL268" s="801">
        <f t="shared" si="222"/>
        <v>0</v>
      </c>
      <c r="BM268" s="297"/>
      <c r="BN268" s="297"/>
      <c r="BO268" s="297"/>
      <c r="BP268" s="787"/>
      <c r="BQ268" s="138"/>
      <c r="BR268" s="138"/>
      <c r="BS268" s="138"/>
      <c r="BT268" s="138"/>
      <c r="BU268" s="138"/>
      <c r="BV268" s="138"/>
      <c r="BW268" s="138"/>
      <c r="BX268" s="138"/>
      <c r="BY268" s="138"/>
      <c r="BZ268" s="138"/>
      <c r="CA268" s="138"/>
      <c r="CB268" s="138"/>
      <c r="CC268" s="138"/>
      <c r="CD268" s="138"/>
      <c r="CE268" s="138"/>
      <c r="CF268" s="138"/>
      <c r="CG268" s="138"/>
      <c r="CH268" s="138"/>
      <c r="CI268" s="138"/>
      <c r="CJ268" s="138"/>
      <c r="CK268" s="138"/>
      <c r="CL268" s="138"/>
      <c r="CM268" s="138"/>
      <c r="CN268" s="138"/>
      <c r="CO268" s="138"/>
      <c r="CP268" s="138"/>
      <c r="CQ268" s="138"/>
      <c r="CR268" s="138"/>
      <c r="CS268" s="138"/>
    </row>
  </sheetData>
  <mergeCells count="12">
    <mergeCell ref="A1:B1"/>
    <mergeCell ref="B84:B85"/>
    <mergeCell ref="B31:B32"/>
    <mergeCell ref="BN2:BQ3"/>
    <mergeCell ref="C66:BK66"/>
    <mergeCell ref="C75:BK75"/>
    <mergeCell ref="B75:B76"/>
    <mergeCell ref="C84:BK84"/>
    <mergeCell ref="B66:B67"/>
    <mergeCell ref="B3:B4"/>
    <mergeCell ref="C3:BK3"/>
    <mergeCell ref="B61:B62"/>
  </mergeCells>
  <dataValidations count="1">
    <dataValidation allowBlank="1" showInputMessage="1" showErrorMessage="1" errorTitle=" " sqref="C32 C66:C67 C75:C76 C84:C85" xr:uid="{00000000-0002-0000-0200-000000000000}"/>
  </dataValidations>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7" tint="0.79998168889431442"/>
  </sheetPr>
  <dimension ref="A1:CG106"/>
  <sheetViews>
    <sheetView showGridLines="0" topLeftCell="A58" zoomScale="90" zoomScaleNormal="90" workbookViewId="0">
      <pane xSplit="2" topLeftCell="C1" activePane="topRight" state="frozen"/>
      <selection pane="topRight" activeCell="E25" sqref="E25"/>
    </sheetView>
  </sheetViews>
  <sheetFormatPr baseColWidth="10" defaultColWidth="10.875" defaultRowHeight="15" outlineLevelRow="1" outlineLevelCol="1" x14ac:dyDescent="0.25"/>
  <cols>
    <col min="1" max="1" width="6.625" style="18" customWidth="1"/>
    <col min="2" max="2" width="49.375" style="35" customWidth="1"/>
    <col min="3" max="3" width="15.875" style="5" customWidth="1"/>
    <col min="4" max="4" width="10.125" style="40" customWidth="1"/>
    <col min="5" max="5" width="13.875" style="5" customWidth="1"/>
    <col min="6" max="6" width="9.5" style="40" customWidth="1"/>
    <col min="7" max="7" width="15.375" style="5" customWidth="1"/>
    <col min="8" max="8" width="9.875" style="40" customWidth="1"/>
    <col min="9" max="9" width="16.375" style="5" customWidth="1"/>
    <col min="10" max="10" width="8.375" style="40" customWidth="1"/>
    <col min="11" max="11" width="18.125" style="5" customWidth="1"/>
    <col min="12" max="12" width="8.125" style="40" customWidth="1"/>
    <col min="13" max="13" width="19.125" style="5" customWidth="1"/>
    <col min="14" max="14" width="8.125" style="41" customWidth="1"/>
    <col min="15" max="15" width="12" style="5" customWidth="1"/>
    <col min="16" max="16" width="10.875" style="5" customWidth="1"/>
    <col min="17" max="26" width="10.875" style="5" customWidth="1" outlineLevel="1"/>
    <col min="27" max="27" width="12" style="5" customWidth="1"/>
    <col min="28" max="28" width="13.125" style="5" customWidth="1"/>
    <col min="29" max="38" width="10.875" style="5" customWidth="1" outlineLevel="1"/>
    <col min="39" max="39" width="13.125" style="5" customWidth="1"/>
    <col min="40" max="40" width="14.375" style="5" customWidth="1"/>
    <col min="41" max="41" width="13.5" style="5" customWidth="1" outlineLevel="1"/>
    <col min="42" max="50" width="10.875" style="5" customWidth="1" outlineLevel="1"/>
    <col min="51" max="51" width="11.625" style="5" customWidth="1"/>
    <col min="52" max="52" width="10.875" style="5" customWidth="1"/>
    <col min="53" max="62" width="10.875" style="5" customWidth="1" outlineLevel="1"/>
    <col min="63" max="64" width="10.875" style="5" customWidth="1"/>
    <col min="65" max="65" width="10.875" style="5" customWidth="1" outlineLevel="1"/>
    <col min="66" max="66" width="13" style="5" customWidth="1" outlineLevel="1"/>
    <col min="67" max="74" width="10.875" style="5" customWidth="1" outlineLevel="1"/>
    <col min="75" max="75" width="12.625" style="5" customWidth="1"/>
    <col min="76" max="76" width="10.875" style="5" customWidth="1"/>
    <col min="77" max="79" width="10.875" style="18" customWidth="1"/>
    <col min="80" max="80" width="10.875" style="34" customWidth="1"/>
    <col min="81" max="81" width="10.875" style="5" customWidth="1"/>
    <col min="82" max="16384" width="10.875" style="5"/>
  </cols>
  <sheetData>
    <row r="1" spans="1:85" ht="122.1" customHeight="1" x14ac:dyDescent="0.25">
      <c r="A1" s="138"/>
      <c r="B1" s="802" t="s">
        <v>84</v>
      </c>
      <c r="C1" s="803"/>
      <c r="D1" s="804"/>
      <c r="E1" s="297"/>
      <c r="F1" s="805"/>
      <c r="G1" s="297"/>
      <c r="H1" s="805"/>
      <c r="I1" s="297"/>
      <c r="J1" s="805"/>
      <c r="K1" s="297"/>
      <c r="L1" s="805"/>
      <c r="M1" s="297"/>
      <c r="N1" s="806"/>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c r="AP1" s="297"/>
      <c r="AQ1" s="297"/>
      <c r="AR1" s="297"/>
      <c r="AS1" s="297"/>
      <c r="AT1" s="297"/>
      <c r="AU1" s="297"/>
      <c r="AV1" s="297"/>
      <c r="AW1" s="297"/>
      <c r="AX1" s="297"/>
      <c r="AY1" s="297"/>
      <c r="AZ1" s="297"/>
      <c r="BA1" s="297"/>
      <c r="BB1" s="297"/>
      <c r="BC1" s="297"/>
      <c r="BD1" s="297"/>
      <c r="BE1" s="297"/>
      <c r="BF1" s="297"/>
      <c r="BG1" s="297"/>
      <c r="BH1" s="297"/>
      <c r="BI1" s="297"/>
      <c r="BJ1" s="297"/>
      <c r="BK1" s="297"/>
      <c r="BL1" s="297"/>
      <c r="BM1" s="297"/>
      <c r="BN1" s="297"/>
      <c r="BO1" s="297"/>
      <c r="BP1" s="297"/>
      <c r="BQ1" s="297"/>
      <c r="BR1" s="297"/>
      <c r="BS1" s="297"/>
      <c r="BT1" s="297"/>
      <c r="BU1" s="297"/>
      <c r="BV1" s="297"/>
      <c r="BW1" s="297"/>
      <c r="BX1" s="297"/>
      <c r="BY1" s="138"/>
      <c r="BZ1" s="138"/>
      <c r="CA1" s="138"/>
      <c r="CB1" s="138"/>
      <c r="CC1" s="138"/>
      <c r="CD1" s="138"/>
      <c r="CE1" s="138"/>
      <c r="CF1" s="138"/>
      <c r="CG1" s="138"/>
    </row>
    <row r="2" spans="1:85" ht="32.1" customHeight="1" x14ac:dyDescent="0.25">
      <c r="A2" s="1563" t="s">
        <v>450</v>
      </c>
      <c r="B2" s="1399"/>
      <c r="C2" s="1399"/>
      <c r="D2" s="1399"/>
      <c r="E2" s="1399"/>
      <c r="F2" s="1399"/>
      <c r="G2" s="807"/>
      <c r="H2" s="808"/>
      <c r="I2" s="807"/>
      <c r="J2" s="808"/>
      <c r="K2" s="807"/>
      <c r="L2" s="808"/>
      <c r="M2" s="807"/>
      <c r="N2" s="809"/>
      <c r="O2" s="807"/>
      <c r="P2" s="297"/>
      <c r="Q2" s="297"/>
      <c r="R2" s="297"/>
      <c r="S2" s="297"/>
      <c r="T2" s="297"/>
      <c r="U2" s="297"/>
      <c r="V2" s="297"/>
      <c r="W2" s="297"/>
      <c r="X2" s="297"/>
      <c r="Y2" s="297"/>
      <c r="Z2" s="297"/>
      <c r="AA2" s="297"/>
      <c r="AB2" s="297"/>
      <c r="AC2" s="297"/>
      <c r="AD2" s="297"/>
      <c r="AE2" s="297"/>
      <c r="AF2" s="297"/>
      <c r="AG2" s="297"/>
      <c r="AH2" s="297"/>
      <c r="AI2" s="297"/>
      <c r="AJ2" s="297"/>
      <c r="AK2" s="297"/>
      <c r="AL2" s="297"/>
      <c r="AM2" s="297"/>
      <c r="AN2" s="297"/>
      <c r="AO2" s="297"/>
      <c r="AP2" s="297"/>
      <c r="AQ2" s="297"/>
      <c r="AR2" s="297"/>
      <c r="AS2" s="297"/>
      <c r="AT2" s="297"/>
      <c r="AU2" s="297"/>
      <c r="AV2" s="297"/>
      <c r="AW2" s="297"/>
      <c r="AX2" s="297"/>
      <c r="AY2" s="297"/>
      <c r="AZ2" s="297"/>
      <c r="BA2" s="297"/>
      <c r="BB2" s="297"/>
      <c r="BC2" s="297"/>
      <c r="BD2" s="297"/>
      <c r="BE2" s="297"/>
      <c r="BF2" s="297"/>
      <c r="BG2" s="297"/>
      <c r="BH2" s="297"/>
      <c r="BI2" s="297"/>
      <c r="BJ2" s="297"/>
      <c r="BK2" s="297"/>
      <c r="BL2" s="297"/>
      <c r="BM2" s="297"/>
      <c r="BN2" s="297"/>
      <c r="BO2" s="297"/>
      <c r="BP2" s="297"/>
      <c r="BQ2" s="297"/>
      <c r="BR2" s="297"/>
      <c r="BS2" s="297"/>
      <c r="BT2" s="297"/>
      <c r="BU2" s="297"/>
      <c r="BV2" s="297"/>
      <c r="BW2" s="297"/>
      <c r="BX2" s="297"/>
      <c r="BY2" s="138"/>
      <c r="BZ2" s="138"/>
      <c r="CA2" s="138"/>
      <c r="CB2" s="138"/>
      <c r="CC2" s="138"/>
      <c r="CD2" s="138"/>
      <c r="CE2" s="138"/>
      <c r="CF2" s="138"/>
      <c r="CG2" s="138"/>
    </row>
    <row r="3" spans="1:85" ht="8.1" customHeight="1" x14ac:dyDescent="0.25">
      <c r="A3" s="138"/>
      <c r="B3" s="810"/>
      <c r="C3" s="297"/>
      <c r="D3" s="805"/>
      <c r="E3" s="297"/>
      <c r="F3" s="805"/>
      <c r="G3" s="297"/>
      <c r="H3" s="805"/>
      <c r="I3" s="297"/>
      <c r="J3" s="805"/>
      <c r="K3" s="297"/>
      <c r="L3" s="805"/>
      <c r="M3" s="297"/>
      <c r="N3" s="806"/>
      <c r="O3" s="297"/>
      <c r="P3" s="297"/>
      <c r="Q3" s="297"/>
      <c r="R3" s="297"/>
      <c r="S3" s="297"/>
      <c r="T3" s="297"/>
      <c r="U3" s="297"/>
      <c r="V3" s="297"/>
      <c r="W3" s="297"/>
      <c r="X3" s="297"/>
      <c r="Y3" s="297"/>
      <c r="Z3" s="297"/>
      <c r="AA3" s="297"/>
      <c r="AB3" s="297"/>
      <c r="AC3" s="297"/>
      <c r="AD3" s="297"/>
      <c r="AE3" s="297"/>
      <c r="AF3" s="297"/>
      <c r="AG3" s="297"/>
      <c r="AH3" s="297"/>
      <c r="AI3" s="297"/>
      <c r="AJ3" s="297"/>
      <c r="AK3" s="297"/>
      <c r="AL3" s="297"/>
      <c r="AM3" s="297"/>
      <c r="AN3" s="297"/>
      <c r="AO3" s="297"/>
      <c r="AP3" s="297"/>
      <c r="AQ3" s="297"/>
      <c r="AR3" s="297"/>
      <c r="AS3" s="297"/>
      <c r="AT3" s="297"/>
      <c r="AU3" s="811">
        <f>SUM(AN7:AU7)</f>
        <v>0</v>
      </c>
      <c r="AV3" s="297"/>
      <c r="AW3" s="811">
        <f>AW15+AW16+AW18+AW21</f>
        <v>0</v>
      </c>
      <c r="AX3" s="297">
        <f>AW3/0.3</f>
        <v>0</v>
      </c>
      <c r="AY3" s="297"/>
      <c r="AZ3" s="297"/>
      <c r="BA3" s="297"/>
      <c r="BB3" s="297"/>
      <c r="BC3" s="297"/>
      <c r="BD3" s="297"/>
      <c r="BE3" s="297"/>
      <c r="BF3" s="297"/>
      <c r="BG3" s="297"/>
      <c r="BH3" s="297"/>
      <c r="BI3" s="297"/>
      <c r="BJ3" s="297"/>
      <c r="BK3" s="297"/>
      <c r="BL3" s="297"/>
      <c r="BM3" s="297"/>
      <c r="BN3" s="297"/>
      <c r="BO3" s="297"/>
      <c r="BP3" s="297"/>
      <c r="BQ3" s="297"/>
      <c r="BR3" s="297"/>
      <c r="BS3" s="297"/>
      <c r="BT3" s="297"/>
      <c r="BU3" s="297"/>
      <c r="BV3" s="297"/>
      <c r="BW3" s="297"/>
      <c r="BX3" s="297"/>
      <c r="BY3" s="138"/>
      <c r="BZ3" s="138"/>
      <c r="CA3" s="138"/>
      <c r="CB3" s="138"/>
      <c r="CC3" s="138"/>
      <c r="CD3" s="138"/>
      <c r="CE3" s="138"/>
      <c r="CF3" s="138"/>
      <c r="CG3" s="138"/>
    </row>
    <row r="4" spans="1:85" s="6" customFormat="1" ht="33.950000000000003" customHeight="1" thickBot="1" x14ac:dyDescent="0.3">
      <c r="A4" s="472"/>
      <c r="B4" s="812"/>
      <c r="C4" s="1569" t="s">
        <v>451</v>
      </c>
      <c r="D4" s="1501"/>
      <c r="E4" s="1501"/>
      <c r="F4" s="1501"/>
      <c r="G4" s="1501"/>
      <c r="H4" s="1501"/>
      <c r="I4" s="1501"/>
      <c r="J4" s="1501"/>
      <c r="K4" s="1501"/>
      <c r="L4" s="1501"/>
      <c r="M4" s="1501"/>
      <c r="N4" s="1502"/>
      <c r="O4" s="813" t="s">
        <v>452</v>
      </c>
      <c r="P4" s="1559" t="s">
        <v>284</v>
      </c>
      <c r="Q4" s="1454"/>
      <c r="R4" s="1454"/>
      <c r="S4" s="1454"/>
      <c r="T4" s="1454"/>
      <c r="U4" s="1454"/>
      <c r="V4" s="1454"/>
      <c r="W4" s="1454"/>
      <c r="X4" s="1454"/>
      <c r="Y4" s="1454"/>
      <c r="Z4" s="1454"/>
      <c r="AA4" s="1455"/>
      <c r="AB4" s="1559" t="s">
        <v>285</v>
      </c>
      <c r="AC4" s="1454"/>
      <c r="AD4" s="1454"/>
      <c r="AE4" s="1454"/>
      <c r="AF4" s="1454"/>
      <c r="AG4" s="1454"/>
      <c r="AH4" s="1454"/>
      <c r="AI4" s="1454"/>
      <c r="AJ4" s="1454"/>
      <c r="AK4" s="1454"/>
      <c r="AL4" s="1454"/>
      <c r="AM4" s="1455"/>
      <c r="AN4" s="1559" t="s">
        <v>286</v>
      </c>
      <c r="AO4" s="1454"/>
      <c r="AP4" s="1454"/>
      <c r="AQ4" s="1454"/>
      <c r="AR4" s="1454"/>
      <c r="AS4" s="1454"/>
      <c r="AT4" s="1454"/>
      <c r="AU4" s="1454"/>
      <c r="AV4" s="1454"/>
      <c r="AW4" s="1454"/>
      <c r="AX4" s="1454"/>
      <c r="AY4" s="1455"/>
      <c r="AZ4" s="1559" t="s">
        <v>287</v>
      </c>
      <c r="BA4" s="1454"/>
      <c r="BB4" s="1454"/>
      <c r="BC4" s="1454"/>
      <c r="BD4" s="1454"/>
      <c r="BE4" s="1454"/>
      <c r="BF4" s="1454"/>
      <c r="BG4" s="1454"/>
      <c r="BH4" s="1454"/>
      <c r="BI4" s="1454"/>
      <c r="BJ4" s="1454"/>
      <c r="BK4" s="1455"/>
      <c r="BL4" s="1559" t="s">
        <v>288</v>
      </c>
      <c r="BM4" s="1454"/>
      <c r="BN4" s="1454"/>
      <c r="BO4" s="1454"/>
      <c r="BP4" s="1454"/>
      <c r="BQ4" s="1454"/>
      <c r="BR4" s="1454"/>
      <c r="BS4" s="1454"/>
      <c r="BT4" s="1454"/>
      <c r="BU4" s="1454"/>
      <c r="BV4" s="1454"/>
      <c r="BW4" s="1455"/>
      <c r="BX4" s="472"/>
      <c r="BY4" s="472"/>
      <c r="BZ4" s="472"/>
      <c r="CA4" s="472"/>
      <c r="CB4" s="797"/>
      <c r="CC4" s="138"/>
      <c r="CD4" s="138"/>
      <c r="CE4" s="138"/>
      <c r="CF4" s="138"/>
      <c r="CG4" s="138"/>
    </row>
    <row r="5" spans="1:85" s="37" customFormat="1" ht="33" customHeight="1" thickBot="1" x14ac:dyDescent="0.3">
      <c r="A5" s="814" t="s">
        <v>237</v>
      </c>
      <c r="B5" s="815" t="s">
        <v>453</v>
      </c>
      <c r="C5" s="816" t="s">
        <v>454</v>
      </c>
      <c r="D5" s="817" t="s">
        <v>270</v>
      </c>
      <c r="E5" s="818" t="s">
        <v>455</v>
      </c>
      <c r="F5" s="817" t="s">
        <v>270</v>
      </c>
      <c r="G5" s="818" t="s">
        <v>456</v>
      </c>
      <c r="H5" s="817" t="s">
        <v>270</v>
      </c>
      <c r="I5" s="818" t="s">
        <v>457</v>
      </c>
      <c r="J5" s="817" t="s">
        <v>270</v>
      </c>
      <c r="K5" s="818" t="s">
        <v>458</v>
      </c>
      <c r="L5" s="819" t="s">
        <v>270</v>
      </c>
      <c r="M5" s="818" t="s">
        <v>459</v>
      </c>
      <c r="N5" s="820" t="s">
        <v>270</v>
      </c>
      <c r="O5" s="821">
        <v>0</v>
      </c>
      <c r="P5" s="822">
        <v>1</v>
      </c>
      <c r="Q5" s="823">
        <v>2</v>
      </c>
      <c r="R5" s="823">
        <v>3</v>
      </c>
      <c r="S5" s="823">
        <v>4</v>
      </c>
      <c r="T5" s="823">
        <v>5</v>
      </c>
      <c r="U5" s="823">
        <v>6</v>
      </c>
      <c r="V5" s="823">
        <v>7</v>
      </c>
      <c r="W5" s="823">
        <v>8</v>
      </c>
      <c r="X5" s="823">
        <v>9</v>
      </c>
      <c r="Y5" s="823">
        <v>10</v>
      </c>
      <c r="Z5" s="823">
        <v>11</v>
      </c>
      <c r="AA5" s="821">
        <v>12</v>
      </c>
      <c r="AB5" s="824">
        <v>13</v>
      </c>
      <c r="AC5" s="824">
        <v>14</v>
      </c>
      <c r="AD5" s="824">
        <v>15</v>
      </c>
      <c r="AE5" s="824">
        <v>16</v>
      </c>
      <c r="AF5" s="824">
        <v>17</v>
      </c>
      <c r="AG5" s="824">
        <v>18</v>
      </c>
      <c r="AH5" s="824">
        <v>19</v>
      </c>
      <c r="AI5" s="824">
        <v>20</v>
      </c>
      <c r="AJ5" s="824">
        <v>21</v>
      </c>
      <c r="AK5" s="824">
        <v>22</v>
      </c>
      <c r="AL5" s="824">
        <v>23</v>
      </c>
      <c r="AM5" s="825">
        <v>24</v>
      </c>
      <c r="AN5" s="826">
        <v>25</v>
      </c>
      <c r="AO5" s="826">
        <v>26</v>
      </c>
      <c r="AP5" s="826">
        <v>27</v>
      </c>
      <c r="AQ5" s="826">
        <v>28</v>
      </c>
      <c r="AR5" s="826">
        <v>29</v>
      </c>
      <c r="AS5" s="826">
        <v>30</v>
      </c>
      <c r="AT5" s="826">
        <v>31</v>
      </c>
      <c r="AU5" s="826">
        <v>32</v>
      </c>
      <c r="AV5" s="826">
        <v>33</v>
      </c>
      <c r="AW5" s="826">
        <v>34</v>
      </c>
      <c r="AX5" s="826">
        <v>35</v>
      </c>
      <c r="AY5" s="827">
        <v>36</v>
      </c>
      <c r="AZ5" s="826">
        <v>37</v>
      </c>
      <c r="BA5" s="826">
        <v>38</v>
      </c>
      <c r="BB5" s="826">
        <v>39</v>
      </c>
      <c r="BC5" s="826">
        <v>40</v>
      </c>
      <c r="BD5" s="826">
        <v>41</v>
      </c>
      <c r="BE5" s="826">
        <v>42</v>
      </c>
      <c r="BF5" s="826">
        <v>43</v>
      </c>
      <c r="BG5" s="826">
        <v>44</v>
      </c>
      <c r="BH5" s="826">
        <v>45</v>
      </c>
      <c r="BI5" s="826">
        <v>46</v>
      </c>
      <c r="BJ5" s="826">
        <v>47</v>
      </c>
      <c r="BK5" s="827">
        <v>48</v>
      </c>
      <c r="BL5" s="823">
        <v>49</v>
      </c>
      <c r="BM5" s="823">
        <v>50</v>
      </c>
      <c r="BN5" s="823">
        <v>51</v>
      </c>
      <c r="BO5" s="823">
        <v>52</v>
      </c>
      <c r="BP5" s="823">
        <v>53</v>
      </c>
      <c r="BQ5" s="823">
        <v>54</v>
      </c>
      <c r="BR5" s="823">
        <v>55</v>
      </c>
      <c r="BS5" s="823">
        <v>56</v>
      </c>
      <c r="BT5" s="823">
        <v>57</v>
      </c>
      <c r="BU5" s="823">
        <v>58</v>
      </c>
      <c r="BV5" s="823">
        <v>59</v>
      </c>
      <c r="BW5" s="821">
        <v>60</v>
      </c>
      <c r="BX5" s="828"/>
      <c r="BY5" s="828"/>
      <c r="BZ5" s="828"/>
      <c r="CA5" s="828"/>
      <c r="CB5" s="829"/>
      <c r="CC5" s="830"/>
      <c r="CD5" s="830"/>
      <c r="CE5" s="830"/>
      <c r="CF5" s="830"/>
      <c r="CG5" s="830"/>
    </row>
    <row r="6" spans="1:85" ht="15.95" customHeight="1" x14ac:dyDescent="0.25">
      <c r="A6" s="138"/>
      <c r="B6" s="831" t="s">
        <v>460</v>
      </c>
      <c r="C6" s="832">
        <f>C7+C8</f>
        <v>0</v>
      </c>
      <c r="D6" s="833"/>
      <c r="E6" s="834">
        <f>E7+E8</f>
        <v>0</v>
      </c>
      <c r="F6" s="833" t="str">
        <f>IFERROR(E6/E6,"-")</f>
        <v>-</v>
      </c>
      <c r="G6" s="834">
        <f>G7+G8</f>
        <v>0</v>
      </c>
      <c r="H6" s="833" t="str">
        <f>IFERROR(G6/G6,"-")</f>
        <v>-</v>
      </c>
      <c r="I6" s="834">
        <f>I7+I8</f>
        <v>0</v>
      </c>
      <c r="J6" s="833" t="str">
        <f>IFERROR(I6/I6,"-")</f>
        <v>-</v>
      </c>
      <c r="K6" s="834">
        <f>K7+K8</f>
        <v>0</v>
      </c>
      <c r="L6" s="835" t="str">
        <f>IFERROR(K6/K6,"-")</f>
        <v>-</v>
      </c>
      <c r="M6" s="836">
        <f>M7+M8</f>
        <v>0</v>
      </c>
      <c r="N6" s="837" t="str">
        <f>IFERROR(M6/M6,"-")</f>
        <v>-</v>
      </c>
      <c r="O6" s="838">
        <v>0</v>
      </c>
      <c r="P6" s="839">
        <f t="shared" ref="P6:AU6" si="0">P7+P8</f>
        <v>0</v>
      </c>
      <c r="Q6" s="839">
        <f t="shared" si="0"/>
        <v>0</v>
      </c>
      <c r="R6" s="839">
        <f t="shared" si="0"/>
        <v>0</v>
      </c>
      <c r="S6" s="839">
        <f t="shared" si="0"/>
        <v>0</v>
      </c>
      <c r="T6" s="839">
        <f t="shared" si="0"/>
        <v>0</v>
      </c>
      <c r="U6" s="839">
        <f t="shared" si="0"/>
        <v>0</v>
      </c>
      <c r="V6" s="839">
        <f t="shared" si="0"/>
        <v>0</v>
      </c>
      <c r="W6" s="839">
        <f t="shared" si="0"/>
        <v>0</v>
      </c>
      <c r="X6" s="839">
        <f t="shared" si="0"/>
        <v>0</v>
      </c>
      <c r="Y6" s="839">
        <f t="shared" si="0"/>
        <v>0</v>
      </c>
      <c r="Z6" s="839">
        <f t="shared" si="0"/>
        <v>0</v>
      </c>
      <c r="AA6" s="839">
        <f t="shared" si="0"/>
        <v>0</v>
      </c>
      <c r="AB6" s="839">
        <f t="shared" si="0"/>
        <v>0</v>
      </c>
      <c r="AC6" s="839">
        <f t="shared" si="0"/>
        <v>0</v>
      </c>
      <c r="AD6" s="839">
        <f t="shared" si="0"/>
        <v>0</v>
      </c>
      <c r="AE6" s="839">
        <f t="shared" si="0"/>
        <v>0</v>
      </c>
      <c r="AF6" s="839">
        <f t="shared" si="0"/>
        <v>0</v>
      </c>
      <c r="AG6" s="839">
        <f t="shared" si="0"/>
        <v>0</v>
      </c>
      <c r="AH6" s="839">
        <f t="shared" si="0"/>
        <v>0</v>
      </c>
      <c r="AI6" s="839">
        <f t="shared" si="0"/>
        <v>0</v>
      </c>
      <c r="AJ6" s="839">
        <f t="shared" si="0"/>
        <v>0</v>
      </c>
      <c r="AK6" s="839">
        <f t="shared" si="0"/>
        <v>0</v>
      </c>
      <c r="AL6" s="839">
        <f t="shared" si="0"/>
        <v>0</v>
      </c>
      <c r="AM6" s="839">
        <f t="shared" si="0"/>
        <v>0</v>
      </c>
      <c r="AN6" s="839">
        <f t="shared" si="0"/>
        <v>0</v>
      </c>
      <c r="AO6" s="839">
        <f t="shared" si="0"/>
        <v>0</v>
      </c>
      <c r="AP6" s="839">
        <f t="shared" si="0"/>
        <v>0</v>
      </c>
      <c r="AQ6" s="839">
        <f t="shared" si="0"/>
        <v>0</v>
      </c>
      <c r="AR6" s="839">
        <f t="shared" si="0"/>
        <v>0</v>
      </c>
      <c r="AS6" s="839">
        <f t="shared" si="0"/>
        <v>0</v>
      </c>
      <c r="AT6" s="839">
        <f t="shared" si="0"/>
        <v>0</v>
      </c>
      <c r="AU6" s="839">
        <f t="shared" si="0"/>
        <v>0</v>
      </c>
      <c r="AV6" s="839">
        <f t="shared" ref="AV6:CA6" si="1">AV7+AV8</f>
        <v>0</v>
      </c>
      <c r="AW6" s="839">
        <f t="shared" si="1"/>
        <v>0</v>
      </c>
      <c r="AX6" s="839">
        <f t="shared" si="1"/>
        <v>0</v>
      </c>
      <c r="AY6" s="839">
        <f t="shared" si="1"/>
        <v>0</v>
      </c>
      <c r="AZ6" s="839">
        <f t="shared" si="1"/>
        <v>0</v>
      </c>
      <c r="BA6" s="839">
        <f t="shared" si="1"/>
        <v>0</v>
      </c>
      <c r="BB6" s="839">
        <f t="shared" si="1"/>
        <v>0</v>
      </c>
      <c r="BC6" s="839">
        <f t="shared" si="1"/>
        <v>0</v>
      </c>
      <c r="BD6" s="839">
        <f t="shared" si="1"/>
        <v>0</v>
      </c>
      <c r="BE6" s="839">
        <f t="shared" si="1"/>
        <v>0</v>
      </c>
      <c r="BF6" s="839">
        <f t="shared" si="1"/>
        <v>0</v>
      </c>
      <c r="BG6" s="839">
        <f t="shared" si="1"/>
        <v>0</v>
      </c>
      <c r="BH6" s="839">
        <f t="shared" si="1"/>
        <v>0</v>
      </c>
      <c r="BI6" s="839">
        <f t="shared" si="1"/>
        <v>0</v>
      </c>
      <c r="BJ6" s="839">
        <f t="shared" si="1"/>
        <v>0</v>
      </c>
      <c r="BK6" s="839">
        <f t="shared" si="1"/>
        <v>0</v>
      </c>
      <c r="BL6" s="839">
        <f t="shared" si="1"/>
        <v>0</v>
      </c>
      <c r="BM6" s="839">
        <f t="shared" si="1"/>
        <v>0</v>
      </c>
      <c r="BN6" s="839">
        <f t="shared" si="1"/>
        <v>0</v>
      </c>
      <c r="BO6" s="839">
        <f t="shared" si="1"/>
        <v>0</v>
      </c>
      <c r="BP6" s="839">
        <f t="shared" si="1"/>
        <v>0</v>
      </c>
      <c r="BQ6" s="839">
        <f t="shared" si="1"/>
        <v>0</v>
      </c>
      <c r="BR6" s="839">
        <f t="shared" si="1"/>
        <v>0</v>
      </c>
      <c r="BS6" s="839">
        <f t="shared" si="1"/>
        <v>0</v>
      </c>
      <c r="BT6" s="839">
        <f t="shared" si="1"/>
        <v>0</v>
      </c>
      <c r="BU6" s="839">
        <f t="shared" si="1"/>
        <v>0</v>
      </c>
      <c r="BV6" s="839">
        <f t="shared" si="1"/>
        <v>0</v>
      </c>
      <c r="BW6" s="839">
        <f t="shared" si="1"/>
        <v>0</v>
      </c>
      <c r="BX6" s="297"/>
      <c r="BY6" s="138"/>
      <c r="BZ6" s="138"/>
      <c r="CA6" s="138"/>
      <c r="CB6" s="138"/>
      <c r="CC6" s="138"/>
      <c r="CD6" s="138"/>
      <c r="CE6" s="138"/>
      <c r="CF6" s="138"/>
      <c r="CG6" s="138"/>
    </row>
    <row r="7" spans="1:85" ht="15.95" customHeight="1" x14ac:dyDescent="0.25">
      <c r="A7" s="138"/>
      <c r="B7" s="840" t="s">
        <v>461</v>
      </c>
      <c r="C7" s="841">
        <f>O7</f>
        <v>0</v>
      </c>
      <c r="D7" s="842" t="s">
        <v>0</v>
      </c>
      <c r="E7" s="843">
        <f>SUM(P7:AA7)</f>
        <v>0</v>
      </c>
      <c r="F7" s="842" t="s">
        <v>0</v>
      </c>
      <c r="G7" s="843">
        <f>SUM(AB7:AM7)</f>
        <v>0</v>
      </c>
      <c r="H7" s="842"/>
      <c r="I7" s="843">
        <f>SUM(AN7:AY7)</f>
        <v>0</v>
      </c>
      <c r="J7" s="842"/>
      <c r="K7" s="843">
        <f>SUM(AZ7:BK7)</f>
        <v>0</v>
      </c>
      <c r="L7" s="844"/>
      <c r="M7" s="845">
        <f>SUM(BL7:BW7)</f>
        <v>0</v>
      </c>
      <c r="N7" s="846"/>
      <c r="O7" s="847">
        <v>0</v>
      </c>
      <c r="P7" s="848">
        <f>'HIPOTESIS '!D146+'HIPOTESIS '!D153+'HIPOTESIS '!D160</f>
        <v>0</v>
      </c>
      <c r="Q7" s="848">
        <f>'HIPOTESIS '!E146+'HIPOTESIS '!E153+'HIPOTESIS '!E160</f>
        <v>0</v>
      </c>
      <c r="R7" s="848">
        <f>'HIPOTESIS '!F146+'HIPOTESIS '!F153+'HIPOTESIS '!F160</f>
        <v>0</v>
      </c>
      <c r="S7" s="848">
        <f>'HIPOTESIS '!G146+'HIPOTESIS '!G153+'HIPOTESIS '!G160</f>
        <v>0</v>
      </c>
      <c r="T7" s="848">
        <f>'HIPOTESIS '!H146+'HIPOTESIS '!H153+'HIPOTESIS '!H160</f>
        <v>0</v>
      </c>
      <c r="U7" s="848">
        <f>'HIPOTESIS '!I146+'HIPOTESIS '!I153+'HIPOTESIS '!I160</f>
        <v>0</v>
      </c>
      <c r="V7" s="848">
        <f>'HIPOTESIS '!J146+'HIPOTESIS '!J153+'HIPOTESIS '!J160</f>
        <v>0</v>
      </c>
      <c r="W7" s="848">
        <f>'HIPOTESIS '!K146+'HIPOTESIS '!K153+'HIPOTESIS '!K160</f>
        <v>0</v>
      </c>
      <c r="X7" s="848">
        <f>'HIPOTESIS '!L146+'HIPOTESIS '!L153+'HIPOTESIS '!L160</f>
        <v>0</v>
      </c>
      <c r="Y7" s="848">
        <f>'HIPOTESIS '!M146+'HIPOTESIS '!M153+'HIPOTESIS '!M160</f>
        <v>0</v>
      </c>
      <c r="Z7" s="848">
        <f>'HIPOTESIS '!N146+'HIPOTESIS '!N153+'HIPOTESIS '!N160</f>
        <v>0</v>
      </c>
      <c r="AA7" s="848">
        <f>'HIPOTESIS '!O146+'HIPOTESIS '!O153+'HIPOTESIS '!O160</f>
        <v>0</v>
      </c>
      <c r="AB7" s="849">
        <f>'HIPOTESIS '!P146+'HIPOTESIS '!P153+'HIPOTESIS '!P160</f>
        <v>0</v>
      </c>
      <c r="AC7" s="848">
        <f>'HIPOTESIS '!Q146+'HIPOTESIS '!Q153+'HIPOTESIS '!Q160</f>
        <v>0</v>
      </c>
      <c r="AD7" s="848">
        <f>'HIPOTESIS '!R146+'HIPOTESIS '!R153+'HIPOTESIS '!R160</f>
        <v>0</v>
      </c>
      <c r="AE7" s="848">
        <f>'HIPOTESIS '!S146+'HIPOTESIS '!S153+'HIPOTESIS '!S160</f>
        <v>0</v>
      </c>
      <c r="AF7" s="848">
        <f>'HIPOTESIS '!T146+'HIPOTESIS '!T153+'HIPOTESIS '!T160</f>
        <v>0</v>
      </c>
      <c r="AG7" s="848">
        <f>'HIPOTESIS '!U146+'HIPOTESIS '!U153+'HIPOTESIS '!U160</f>
        <v>0</v>
      </c>
      <c r="AH7" s="848">
        <f>'HIPOTESIS '!V146+'HIPOTESIS '!V153+'HIPOTESIS '!V160</f>
        <v>0</v>
      </c>
      <c r="AI7" s="848">
        <f>'HIPOTESIS '!W146+'HIPOTESIS '!W153+'HIPOTESIS '!W160</f>
        <v>0</v>
      </c>
      <c r="AJ7" s="848">
        <f>'HIPOTESIS '!X146+'HIPOTESIS '!X153+'HIPOTESIS '!X160</f>
        <v>0</v>
      </c>
      <c r="AK7" s="848">
        <f>'HIPOTESIS '!Y146+'HIPOTESIS '!Y153+'HIPOTESIS '!Y160</f>
        <v>0</v>
      </c>
      <c r="AL7" s="848">
        <f>'HIPOTESIS '!Z146+'HIPOTESIS '!Z153+'HIPOTESIS '!Z160</f>
        <v>0</v>
      </c>
      <c r="AM7" s="850">
        <f>'HIPOTESIS '!AA146+'HIPOTESIS '!AA153+'HIPOTESIS '!AA160</f>
        <v>0</v>
      </c>
      <c r="AN7" s="848">
        <f>'HIPOTESIS '!AB146+'HIPOTESIS '!AB153+'HIPOTESIS '!AB160</f>
        <v>0</v>
      </c>
      <c r="AO7" s="848">
        <f>'HIPOTESIS '!AC146+'HIPOTESIS '!AC153+'HIPOTESIS '!AC160</f>
        <v>0</v>
      </c>
      <c r="AP7" s="848">
        <f>'HIPOTESIS '!AD146+'HIPOTESIS '!AD153+'HIPOTESIS '!AD160</f>
        <v>0</v>
      </c>
      <c r="AQ7" s="848">
        <f>'HIPOTESIS '!AE146+'HIPOTESIS '!AE153+'HIPOTESIS '!AE160</f>
        <v>0</v>
      </c>
      <c r="AR7" s="848">
        <f>'HIPOTESIS '!AF146+'HIPOTESIS '!AF153+'HIPOTESIS '!AF160</f>
        <v>0</v>
      </c>
      <c r="AS7" s="848">
        <f>'HIPOTESIS '!AG146+'HIPOTESIS '!AG153+'HIPOTESIS '!AG160</f>
        <v>0</v>
      </c>
      <c r="AT7" s="848">
        <f>'HIPOTESIS '!AH146+'HIPOTESIS '!AH153+'HIPOTESIS '!AH160</f>
        <v>0</v>
      </c>
      <c r="AU7" s="848">
        <f>'HIPOTESIS '!AI146+'HIPOTESIS '!AI153+'HIPOTESIS '!AI160</f>
        <v>0</v>
      </c>
      <c r="AV7" s="848">
        <f>'HIPOTESIS '!AJ146+'HIPOTESIS '!AJ153+'HIPOTESIS '!AJ160</f>
        <v>0</v>
      </c>
      <c r="AW7" s="848">
        <f>'HIPOTESIS '!AK146+'HIPOTESIS '!AK153+'HIPOTESIS '!AK160</f>
        <v>0</v>
      </c>
      <c r="AX7" s="848">
        <f>'HIPOTESIS '!AL146+'HIPOTESIS '!AL153+'HIPOTESIS '!AL160</f>
        <v>0</v>
      </c>
      <c r="AY7" s="850">
        <f>'HIPOTESIS '!AM146+'HIPOTESIS '!AM153+'HIPOTESIS '!AM160</f>
        <v>0</v>
      </c>
      <c r="AZ7" s="848">
        <f>'HIPOTESIS '!AN146+'HIPOTESIS '!AN153+'HIPOTESIS '!AN160</f>
        <v>0</v>
      </c>
      <c r="BA7" s="848">
        <f>'HIPOTESIS '!AO146+'HIPOTESIS '!AO153+'HIPOTESIS '!AO160</f>
        <v>0</v>
      </c>
      <c r="BB7" s="848">
        <f>'HIPOTESIS '!AP146+'HIPOTESIS '!AP153+'HIPOTESIS '!AP160</f>
        <v>0</v>
      </c>
      <c r="BC7" s="848">
        <f>'HIPOTESIS '!AQ146+'HIPOTESIS '!AQ153+'HIPOTESIS '!AQ160</f>
        <v>0</v>
      </c>
      <c r="BD7" s="848">
        <f>'HIPOTESIS '!AR146+'HIPOTESIS '!AR153+'HIPOTESIS '!AR160</f>
        <v>0</v>
      </c>
      <c r="BE7" s="848">
        <f>'HIPOTESIS '!AS146+'HIPOTESIS '!AS153+'HIPOTESIS '!AS160</f>
        <v>0</v>
      </c>
      <c r="BF7" s="848">
        <f>'HIPOTESIS '!AT146+'HIPOTESIS '!AT153+'HIPOTESIS '!AT160</f>
        <v>0</v>
      </c>
      <c r="BG7" s="848">
        <f>'HIPOTESIS '!AU146+'HIPOTESIS '!AU153+'HIPOTESIS '!AU160</f>
        <v>0</v>
      </c>
      <c r="BH7" s="848">
        <f>'HIPOTESIS '!AV146+'HIPOTESIS '!AV153+'HIPOTESIS '!AV160</f>
        <v>0</v>
      </c>
      <c r="BI7" s="848">
        <f>'HIPOTESIS '!AW146+'HIPOTESIS '!AW153+'HIPOTESIS '!AW160</f>
        <v>0</v>
      </c>
      <c r="BJ7" s="848">
        <f>'HIPOTESIS '!AX146+'HIPOTESIS '!AX153+'HIPOTESIS '!AX160</f>
        <v>0</v>
      </c>
      <c r="BK7" s="850">
        <f>'HIPOTESIS '!AY146+'HIPOTESIS '!AY153+'HIPOTESIS '!AY160</f>
        <v>0</v>
      </c>
      <c r="BL7" s="848">
        <f>'HIPOTESIS '!AZ146+'HIPOTESIS '!AZ153+'HIPOTESIS '!AZ160</f>
        <v>0</v>
      </c>
      <c r="BM7" s="848">
        <f>'HIPOTESIS '!BA146+'HIPOTESIS '!BA153+'HIPOTESIS '!BA160</f>
        <v>0</v>
      </c>
      <c r="BN7" s="848">
        <f>'HIPOTESIS '!BB146+'HIPOTESIS '!BB153+'HIPOTESIS '!BB160</f>
        <v>0</v>
      </c>
      <c r="BO7" s="848">
        <f>'HIPOTESIS '!BC146+'HIPOTESIS '!BC153+'HIPOTESIS '!BC160</f>
        <v>0</v>
      </c>
      <c r="BP7" s="848">
        <f>'HIPOTESIS '!BD146+'HIPOTESIS '!BD153+'HIPOTESIS '!BD160</f>
        <v>0</v>
      </c>
      <c r="BQ7" s="848">
        <f>'HIPOTESIS '!BE146+'HIPOTESIS '!BE153+'HIPOTESIS '!BE160</f>
        <v>0</v>
      </c>
      <c r="BR7" s="848">
        <f>'HIPOTESIS '!BF146+'HIPOTESIS '!BF153+'HIPOTESIS '!BF160</f>
        <v>0</v>
      </c>
      <c r="BS7" s="848">
        <f>'HIPOTESIS '!BG146+'HIPOTESIS '!BG153+'HIPOTESIS '!BG160</f>
        <v>0</v>
      </c>
      <c r="BT7" s="848">
        <f>'HIPOTESIS '!BH146+'HIPOTESIS '!BH153+'HIPOTESIS '!BH160</f>
        <v>0</v>
      </c>
      <c r="BU7" s="848">
        <f>'HIPOTESIS '!BI146+'HIPOTESIS '!BI153+'HIPOTESIS '!BI160</f>
        <v>0</v>
      </c>
      <c r="BV7" s="848">
        <f>'HIPOTESIS '!BJ146+'HIPOTESIS '!BJ153+'HIPOTESIS '!BJ160</f>
        <v>0</v>
      </c>
      <c r="BW7" s="850">
        <f>'HIPOTESIS '!BK146+'HIPOTESIS '!BK153+'HIPOTESIS '!BK160</f>
        <v>0</v>
      </c>
      <c r="BX7" s="474"/>
      <c r="BY7" s="474"/>
      <c r="BZ7" s="474"/>
      <c r="CA7" s="474"/>
      <c r="CB7" s="851"/>
      <c r="CC7" s="852"/>
      <c r="CD7" s="852"/>
      <c r="CE7" s="852"/>
      <c r="CF7" s="852"/>
      <c r="CG7" s="852"/>
    </row>
    <row r="8" spans="1:85" ht="15.95" customHeight="1" x14ac:dyDescent="0.25">
      <c r="A8" s="138"/>
      <c r="B8" s="840" t="s">
        <v>462</v>
      </c>
      <c r="C8" s="853">
        <f>O8</f>
        <v>0</v>
      </c>
      <c r="D8" s="854"/>
      <c r="E8" s="845">
        <f>SUM(P8:AA8)</f>
        <v>0</v>
      </c>
      <c r="F8" s="854"/>
      <c r="G8" s="845">
        <f>SUM(AB8:AM8)</f>
        <v>0</v>
      </c>
      <c r="H8" s="854"/>
      <c r="I8" s="845">
        <f>SUM(AN8:AY8)</f>
        <v>0</v>
      </c>
      <c r="J8" s="854"/>
      <c r="K8" s="845">
        <f>SUM(AZ8:BK8)</f>
        <v>0</v>
      </c>
      <c r="L8" s="855"/>
      <c r="M8" s="856">
        <f>SUM(BL8:BW8)</f>
        <v>0</v>
      </c>
      <c r="N8" s="846"/>
      <c r="O8" s="847">
        <v>0</v>
      </c>
      <c r="P8" s="848">
        <f>'HIPOTESIS '!D164</f>
        <v>0</v>
      </c>
      <c r="Q8" s="848">
        <f>'HIPOTESIS '!E164</f>
        <v>0</v>
      </c>
      <c r="R8" s="848">
        <f>'HIPOTESIS '!F164</f>
        <v>0</v>
      </c>
      <c r="S8" s="848">
        <f>'HIPOTESIS '!G164</f>
        <v>0</v>
      </c>
      <c r="T8" s="848">
        <f>'HIPOTESIS '!H164</f>
        <v>0</v>
      </c>
      <c r="U8" s="848">
        <f>'HIPOTESIS '!I164</f>
        <v>0</v>
      </c>
      <c r="V8" s="848">
        <f>'HIPOTESIS '!J164</f>
        <v>0</v>
      </c>
      <c r="W8" s="848">
        <f>'HIPOTESIS '!K164</f>
        <v>0</v>
      </c>
      <c r="X8" s="848">
        <f>'HIPOTESIS '!L164</f>
        <v>0</v>
      </c>
      <c r="Y8" s="848">
        <f>'HIPOTESIS '!M164</f>
        <v>0</v>
      </c>
      <c r="Z8" s="848">
        <f>'HIPOTESIS '!N164</f>
        <v>0</v>
      </c>
      <c r="AA8" s="848">
        <f>'HIPOTESIS '!O164</f>
        <v>0</v>
      </c>
      <c r="AB8" s="849">
        <f>'HIPOTESIS '!P164</f>
        <v>0</v>
      </c>
      <c r="AC8" s="848">
        <f>'HIPOTESIS '!Q164</f>
        <v>0</v>
      </c>
      <c r="AD8" s="848">
        <f>'HIPOTESIS '!R164</f>
        <v>0</v>
      </c>
      <c r="AE8" s="848">
        <f>'HIPOTESIS '!S164</f>
        <v>0</v>
      </c>
      <c r="AF8" s="848">
        <f>'HIPOTESIS '!T164</f>
        <v>0</v>
      </c>
      <c r="AG8" s="848">
        <f>'HIPOTESIS '!U164</f>
        <v>0</v>
      </c>
      <c r="AH8" s="848">
        <f>'HIPOTESIS '!V164</f>
        <v>0</v>
      </c>
      <c r="AI8" s="848">
        <f>'HIPOTESIS '!W164</f>
        <v>0</v>
      </c>
      <c r="AJ8" s="848">
        <f>'HIPOTESIS '!X164</f>
        <v>0</v>
      </c>
      <c r="AK8" s="848">
        <f>'HIPOTESIS '!Y164</f>
        <v>0</v>
      </c>
      <c r="AL8" s="848">
        <f>'HIPOTESIS '!Z164</f>
        <v>0</v>
      </c>
      <c r="AM8" s="850">
        <f>'HIPOTESIS '!AA164</f>
        <v>0</v>
      </c>
      <c r="AN8" s="848">
        <f>'HIPOTESIS '!AB164</f>
        <v>0</v>
      </c>
      <c r="AO8" s="848">
        <f>'HIPOTESIS '!AC164</f>
        <v>0</v>
      </c>
      <c r="AP8" s="848">
        <f>'HIPOTESIS '!AD164</f>
        <v>0</v>
      </c>
      <c r="AQ8" s="848">
        <f>'HIPOTESIS '!AE164</f>
        <v>0</v>
      </c>
      <c r="AR8" s="848">
        <f>'HIPOTESIS '!AF164</f>
        <v>0</v>
      </c>
      <c r="AS8" s="848">
        <f>'HIPOTESIS '!AG164</f>
        <v>0</v>
      </c>
      <c r="AT8" s="848">
        <f>'HIPOTESIS '!AH164</f>
        <v>0</v>
      </c>
      <c r="AU8" s="848">
        <f>'HIPOTESIS '!AI164</f>
        <v>0</v>
      </c>
      <c r="AV8" s="848">
        <f>'HIPOTESIS '!AJ164</f>
        <v>0</v>
      </c>
      <c r="AW8" s="848">
        <f>'HIPOTESIS '!AK164</f>
        <v>0</v>
      </c>
      <c r="AX8" s="848">
        <f>'HIPOTESIS '!AL164</f>
        <v>0</v>
      </c>
      <c r="AY8" s="850">
        <f>'HIPOTESIS '!AM164</f>
        <v>0</v>
      </c>
      <c r="AZ8" s="848">
        <f>'HIPOTESIS '!AN164</f>
        <v>0</v>
      </c>
      <c r="BA8" s="848">
        <f>'HIPOTESIS '!AO164</f>
        <v>0</v>
      </c>
      <c r="BB8" s="848">
        <f>'HIPOTESIS '!AP164</f>
        <v>0</v>
      </c>
      <c r="BC8" s="848">
        <f>'HIPOTESIS '!AQ164</f>
        <v>0</v>
      </c>
      <c r="BD8" s="848">
        <f>'HIPOTESIS '!AR164</f>
        <v>0</v>
      </c>
      <c r="BE8" s="848">
        <f>'HIPOTESIS '!AS164</f>
        <v>0</v>
      </c>
      <c r="BF8" s="848">
        <f>'HIPOTESIS '!AT164</f>
        <v>0</v>
      </c>
      <c r="BG8" s="848">
        <f>'HIPOTESIS '!AU164</f>
        <v>0</v>
      </c>
      <c r="BH8" s="848">
        <f>'HIPOTESIS '!AV164</f>
        <v>0</v>
      </c>
      <c r="BI8" s="848">
        <f>'HIPOTESIS '!AW164</f>
        <v>0</v>
      </c>
      <c r="BJ8" s="848">
        <f>'HIPOTESIS '!AX164</f>
        <v>0</v>
      </c>
      <c r="BK8" s="850">
        <f>'HIPOTESIS '!AY164</f>
        <v>0</v>
      </c>
      <c r="BL8" s="848">
        <f>'HIPOTESIS '!AZ164</f>
        <v>0</v>
      </c>
      <c r="BM8" s="848">
        <f>'HIPOTESIS '!BA164</f>
        <v>0</v>
      </c>
      <c r="BN8" s="848">
        <f>'HIPOTESIS '!BB164</f>
        <v>0</v>
      </c>
      <c r="BO8" s="848">
        <f>'HIPOTESIS '!BC164</f>
        <v>0</v>
      </c>
      <c r="BP8" s="848">
        <f>'HIPOTESIS '!BD164</f>
        <v>0</v>
      </c>
      <c r="BQ8" s="848">
        <f>'HIPOTESIS '!BE164</f>
        <v>0</v>
      </c>
      <c r="BR8" s="848">
        <f>'HIPOTESIS '!BF164</f>
        <v>0</v>
      </c>
      <c r="BS8" s="848">
        <f>'HIPOTESIS '!BG164</f>
        <v>0</v>
      </c>
      <c r="BT8" s="848">
        <f>'HIPOTESIS '!BH164</f>
        <v>0</v>
      </c>
      <c r="BU8" s="848">
        <f>'HIPOTESIS '!BI164</f>
        <v>0</v>
      </c>
      <c r="BV8" s="848">
        <f>'HIPOTESIS '!BJ164</f>
        <v>0</v>
      </c>
      <c r="BW8" s="850">
        <f>'HIPOTESIS '!BK164</f>
        <v>0</v>
      </c>
      <c r="BX8" s="297"/>
      <c r="BY8" s="138"/>
      <c r="BZ8" s="138"/>
      <c r="CA8" s="138"/>
      <c r="CB8" s="138"/>
      <c r="CC8" s="138"/>
      <c r="CD8" s="138"/>
      <c r="CE8" s="138"/>
      <c r="CF8" s="138"/>
      <c r="CG8" s="138"/>
    </row>
    <row r="9" spans="1:85" ht="15.75" x14ac:dyDescent="0.25">
      <c r="A9" s="138"/>
      <c r="B9" s="857"/>
      <c r="C9" s="858"/>
      <c r="D9" s="859"/>
      <c r="E9" s="860"/>
      <c r="F9" s="859"/>
      <c r="G9" s="860"/>
      <c r="H9" s="859"/>
      <c r="I9" s="860"/>
      <c r="J9" s="859"/>
      <c r="K9" s="860"/>
      <c r="L9" s="861"/>
      <c r="M9" s="862"/>
      <c r="N9" s="863"/>
      <c r="O9" s="864"/>
      <c r="P9" s="865"/>
      <c r="Q9" s="865"/>
      <c r="R9" s="865"/>
      <c r="S9" s="865"/>
      <c r="T9" s="865"/>
      <c r="U9" s="865"/>
      <c r="V9" s="865"/>
      <c r="W9" s="865"/>
      <c r="X9" s="865"/>
      <c r="Y9" s="865"/>
      <c r="Z9" s="865"/>
      <c r="AA9" s="865"/>
      <c r="AB9" s="866"/>
      <c r="AC9" s="865"/>
      <c r="AD9" s="865"/>
      <c r="AE9" s="865"/>
      <c r="AF9" s="865"/>
      <c r="AG9" s="865"/>
      <c r="AH9" s="865"/>
      <c r="AI9" s="865"/>
      <c r="AJ9" s="865"/>
      <c r="AK9" s="865"/>
      <c r="AL9" s="865"/>
      <c r="AM9" s="867"/>
      <c r="AN9" s="865"/>
      <c r="AO9" s="865"/>
      <c r="AP9" s="865"/>
      <c r="AQ9" s="865"/>
      <c r="AR9" s="865"/>
      <c r="AS9" s="865"/>
      <c r="AT9" s="865"/>
      <c r="AU9" s="865"/>
      <c r="AV9" s="865"/>
      <c r="AW9" s="865"/>
      <c r="AX9" s="865"/>
      <c r="AY9" s="867"/>
      <c r="AZ9" s="865"/>
      <c r="BA9" s="865"/>
      <c r="BB9" s="865"/>
      <c r="BC9" s="865"/>
      <c r="BD9" s="865"/>
      <c r="BE9" s="865"/>
      <c r="BF9" s="865"/>
      <c r="BG9" s="865"/>
      <c r="BH9" s="865"/>
      <c r="BI9" s="865"/>
      <c r="BJ9" s="865"/>
      <c r="BK9" s="867"/>
      <c r="BL9" s="865"/>
      <c r="BM9" s="865"/>
      <c r="BN9" s="865"/>
      <c r="BO9" s="865"/>
      <c r="BP9" s="865"/>
      <c r="BQ9" s="865"/>
      <c r="BR9" s="865"/>
      <c r="BS9" s="865"/>
      <c r="BT9" s="865"/>
      <c r="BU9" s="865"/>
      <c r="BV9" s="865"/>
      <c r="BW9" s="867"/>
      <c r="BX9" s="297"/>
      <c r="BY9" s="138"/>
      <c r="BZ9" s="138"/>
      <c r="CA9" s="138"/>
      <c r="CB9" s="138"/>
      <c r="CC9" s="138"/>
      <c r="CD9" s="138"/>
      <c r="CE9" s="138"/>
      <c r="CF9" s="138"/>
      <c r="CG9" s="138"/>
    </row>
    <row r="10" spans="1:85" ht="15.95" customHeight="1" x14ac:dyDescent="0.25">
      <c r="A10" s="138"/>
      <c r="B10" s="868" t="s">
        <v>463</v>
      </c>
      <c r="C10" s="841"/>
      <c r="D10" s="842"/>
      <c r="E10" s="843"/>
      <c r="F10" s="842"/>
      <c r="G10" s="843"/>
      <c r="H10" s="842"/>
      <c r="I10" s="843"/>
      <c r="J10" s="842"/>
      <c r="K10" s="843"/>
      <c r="L10" s="844"/>
      <c r="M10" s="845"/>
      <c r="N10" s="846"/>
      <c r="O10" s="869"/>
      <c r="P10" s="870"/>
      <c r="Q10" s="871"/>
      <c r="R10" s="871"/>
      <c r="S10" s="871"/>
      <c r="T10" s="871"/>
      <c r="U10" s="871"/>
      <c r="V10" s="871"/>
      <c r="W10" s="871"/>
      <c r="X10" s="871"/>
      <c r="Y10" s="871"/>
      <c r="Z10" s="871"/>
      <c r="AA10" s="871"/>
      <c r="AB10" s="870"/>
      <c r="AC10" s="871"/>
      <c r="AD10" s="871"/>
      <c r="AE10" s="871"/>
      <c r="AF10" s="871"/>
      <c r="AG10" s="871"/>
      <c r="AH10" s="871"/>
      <c r="AI10" s="871"/>
      <c r="AJ10" s="871"/>
      <c r="AK10" s="871"/>
      <c r="AL10" s="871"/>
      <c r="AM10" s="872"/>
      <c r="AN10" s="871"/>
      <c r="AO10" s="871"/>
      <c r="AP10" s="871"/>
      <c r="AQ10" s="871"/>
      <c r="AR10" s="871"/>
      <c r="AS10" s="871"/>
      <c r="AT10" s="871"/>
      <c r="AU10" s="871"/>
      <c r="AV10" s="871"/>
      <c r="AW10" s="871"/>
      <c r="AX10" s="871"/>
      <c r="AY10" s="872"/>
      <c r="AZ10" s="871"/>
      <c r="BA10" s="871"/>
      <c r="BB10" s="871"/>
      <c r="BC10" s="871"/>
      <c r="BD10" s="871"/>
      <c r="BE10" s="871"/>
      <c r="BF10" s="871"/>
      <c r="BG10" s="871"/>
      <c r="BH10" s="871"/>
      <c r="BI10" s="871"/>
      <c r="BJ10" s="871"/>
      <c r="BK10" s="872"/>
      <c r="BL10" s="871"/>
      <c r="BM10" s="871"/>
      <c r="BN10" s="871"/>
      <c r="BO10" s="871"/>
      <c r="BP10" s="871"/>
      <c r="BQ10" s="871"/>
      <c r="BR10" s="871"/>
      <c r="BS10" s="871"/>
      <c r="BT10" s="871"/>
      <c r="BU10" s="871"/>
      <c r="BV10" s="871"/>
      <c r="BW10" s="872"/>
      <c r="BX10" s="297"/>
      <c r="BY10" s="138"/>
      <c r="BZ10" s="138"/>
      <c r="CA10" s="138"/>
      <c r="CB10" s="138"/>
      <c r="CC10" s="138"/>
      <c r="CD10" s="138"/>
      <c r="CE10" s="138"/>
      <c r="CF10" s="138"/>
      <c r="CG10" s="138"/>
    </row>
    <row r="11" spans="1:85" ht="15.95" customHeight="1" x14ac:dyDescent="0.25">
      <c r="A11" s="138"/>
      <c r="B11" s="840" t="s">
        <v>464</v>
      </c>
      <c r="C11" s="853">
        <f>O11</f>
        <v>0</v>
      </c>
      <c r="D11" s="854"/>
      <c r="E11" s="845">
        <f>SUM(P11:AA11)</f>
        <v>0</v>
      </c>
      <c r="F11" s="854" t="str">
        <f>IFERROR((E11)/E7,"-")</f>
        <v>-</v>
      </c>
      <c r="G11" s="845">
        <f>SUM(AB11:AM11)</f>
        <v>0</v>
      </c>
      <c r="H11" s="854" t="str">
        <f>IFERROR((G11)/G7,"-")</f>
        <v>-</v>
      </c>
      <c r="I11" s="845">
        <f>SUM(AN11:AY11)</f>
        <v>0</v>
      </c>
      <c r="J11" s="854" t="str">
        <f>IFERROR((I11)/I7,"-")</f>
        <v>-</v>
      </c>
      <c r="K11" s="845">
        <f>SUM(AZ11:BK11)</f>
        <v>0</v>
      </c>
      <c r="L11" s="855" t="str">
        <f>IFERROR((K11)/K7,"-")</f>
        <v>-</v>
      </c>
      <c r="M11" s="845">
        <f>SUM(BL11:BW11)</f>
        <v>0</v>
      </c>
      <c r="N11" s="846" t="str">
        <f>IFERROR((M11)/M7,"-")</f>
        <v>-</v>
      </c>
      <c r="O11" s="847">
        <v>0</v>
      </c>
      <c r="P11" s="849">
        <f>'HIPOTESIS '!D148+'HIPOTESIS '!D155+'HIPOTESIS '!D162</f>
        <v>0</v>
      </c>
      <c r="Q11" s="848">
        <f>'HIPOTESIS '!E148+'HIPOTESIS '!E155+'HIPOTESIS '!E162</f>
        <v>0</v>
      </c>
      <c r="R11" s="848">
        <f>'HIPOTESIS '!F148+'HIPOTESIS '!F155+'HIPOTESIS '!F162</f>
        <v>0</v>
      </c>
      <c r="S11" s="848">
        <f>'HIPOTESIS '!G148+'HIPOTESIS '!G155+'HIPOTESIS '!G162</f>
        <v>0</v>
      </c>
      <c r="T11" s="848">
        <f>'HIPOTESIS '!H148+'HIPOTESIS '!H155+'HIPOTESIS '!H162</f>
        <v>0</v>
      </c>
      <c r="U11" s="848">
        <f>'HIPOTESIS '!I148+'HIPOTESIS '!I155+'HIPOTESIS '!I162</f>
        <v>0</v>
      </c>
      <c r="V11" s="848">
        <f>'HIPOTESIS '!J148+'HIPOTESIS '!J155+'HIPOTESIS '!J162</f>
        <v>0</v>
      </c>
      <c r="W11" s="848">
        <f>'HIPOTESIS '!K148+'HIPOTESIS '!K155+'HIPOTESIS '!K162</f>
        <v>0</v>
      </c>
      <c r="X11" s="848">
        <f>'HIPOTESIS '!L148+'HIPOTESIS '!L155+'HIPOTESIS '!L162</f>
        <v>0</v>
      </c>
      <c r="Y11" s="848">
        <f>'HIPOTESIS '!M148+'HIPOTESIS '!M155+'HIPOTESIS '!M162</f>
        <v>0</v>
      </c>
      <c r="Z11" s="848">
        <f>'HIPOTESIS '!N148+'HIPOTESIS '!N155+'HIPOTESIS '!N162</f>
        <v>0</v>
      </c>
      <c r="AA11" s="848">
        <f>'HIPOTESIS '!O148+'HIPOTESIS '!O155+'HIPOTESIS '!O162</f>
        <v>0</v>
      </c>
      <c r="AB11" s="849">
        <f>'HIPOTESIS '!P148+'HIPOTESIS '!P155+'HIPOTESIS '!P162</f>
        <v>0</v>
      </c>
      <c r="AC11" s="848">
        <f>'HIPOTESIS '!Q148+'HIPOTESIS '!Q155+'HIPOTESIS '!Q162</f>
        <v>0</v>
      </c>
      <c r="AD11" s="848">
        <f>'HIPOTESIS '!R148+'HIPOTESIS '!R155+'HIPOTESIS '!R162</f>
        <v>0</v>
      </c>
      <c r="AE11" s="848">
        <f>'HIPOTESIS '!S148+'HIPOTESIS '!S155+'HIPOTESIS '!S162</f>
        <v>0</v>
      </c>
      <c r="AF11" s="848">
        <f>'HIPOTESIS '!T148+'HIPOTESIS '!T155+'HIPOTESIS '!T162</f>
        <v>0</v>
      </c>
      <c r="AG11" s="848">
        <f>'HIPOTESIS '!U148+'HIPOTESIS '!U155+'HIPOTESIS '!U162</f>
        <v>0</v>
      </c>
      <c r="AH11" s="848">
        <f>'HIPOTESIS '!V148+'HIPOTESIS '!V155+'HIPOTESIS '!V162</f>
        <v>0</v>
      </c>
      <c r="AI11" s="848">
        <f>'HIPOTESIS '!W148+'HIPOTESIS '!W155+'HIPOTESIS '!W162</f>
        <v>0</v>
      </c>
      <c r="AJ11" s="848">
        <f>'HIPOTESIS '!X148+'HIPOTESIS '!X155+'HIPOTESIS '!X162</f>
        <v>0</v>
      </c>
      <c r="AK11" s="848">
        <f>'HIPOTESIS '!Y148+'HIPOTESIS '!Y155+'HIPOTESIS '!Y162</f>
        <v>0</v>
      </c>
      <c r="AL11" s="848">
        <f>'HIPOTESIS '!Z148+'HIPOTESIS '!Z155+'HIPOTESIS '!Z162</f>
        <v>0</v>
      </c>
      <c r="AM11" s="850">
        <f>'HIPOTESIS '!AA148+'HIPOTESIS '!AA155+'HIPOTESIS '!AA162</f>
        <v>0</v>
      </c>
      <c r="AN11" s="848">
        <f>'HIPOTESIS '!AB148+'HIPOTESIS '!AB155+'HIPOTESIS '!AB162</f>
        <v>0</v>
      </c>
      <c r="AO11" s="848">
        <f>'HIPOTESIS '!AC148+'HIPOTESIS '!AC155+'HIPOTESIS '!AC162</f>
        <v>0</v>
      </c>
      <c r="AP11" s="848">
        <f>'HIPOTESIS '!AD148+'HIPOTESIS '!AD155+'HIPOTESIS '!AD162</f>
        <v>0</v>
      </c>
      <c r="AQ11" s="848">
        <f>'HIPOTESIS '!AE148+'HIPOTESIS '!AE155+'HIPOTESIS '!AE162</f>
        <v>0</v>
      </c>
      <c r="AR11" s="848">
        <f>'HIPOTESIS '!AF148+'HIPOTESIS '!AF155+'HIPOTESIS '!AF162</f>
        <v>0</v>
      </c>
      <c r="AS11" s="848">
        <f>'HIPOTESIS '!AG148+'HIPOTESIS '!AG155+'HIPOTESIS '!AG162</f>
        <v>0</v>
      </c>
      <c r="AT11" s="848">
        <f>'HIPOTESIS '!AH148+'HIPOTESIS '!AH155+'HIPOTESIS '!AH162</f>
        <v>0</v>
      </c>
      <c r="AU11" s="848">
        <f>'HIPOTESIS '!AI148+'HIPOTESIS '!AI155+'HIPOTESIS '!AI162</f>
        <v>0</v>
      </c>
      <c r="AV11" s="848">
        <f>'HIPOTESIS '!AJ148+'HIPOTESIS '!AJ155+'HIPOTESIS '!AJ162</f>
        <v>0</v>
      </c>
      <c r="AW11" s="848">
        <f>'HIPOTESIS '!AK148+'HIPOTESIS '!AK155+'HIPOTESIS '!AK162</f>
        <v>0</v>
      </c>
      <c r="AX11" s="848">
        <f>'HIPOTESIS '!AL148+'HIPOTESIS '!AL155+'HIPOTESIS '!AL162</f>
        <v>0</v>
      </c>
      <c r="AY11" s="850">
        <f>'HIPOTESIS '!AM148+'HIPOTESIS '!AM155+'HIPOTESIS '!AM162</f>
        <v>0</v>
      </c>
      <c r="AZ11" s="848">
        <f>'HIPOTESIS '!AN148+'HIPOTESIS '!AN155+'HIPOTESIS '!AN162</f>
        <v>0</v>
      </c>
      <c r="BA11" s="848">
        <f>'HIPOTESIS '!AO148+'HIPOTESIS '!AO155+'HIPOTESIS '!AO162</f>
        <v>0</v>
      </c>
      <c r="BB11" s="848">
        <f>'HIPOTESIS '!AP148+'HIPOTESIS '!AP155+'HIPOTESIS '!AP162</f>
        <v>0</v>
      </c>
      <c r="BC11" s="848">
        <f>'HIPOTESIS '!AQ148+'HIPOTESIS '!AQ155+'HIPOTESIS '!AQ162</f>
        <v>0</v>
      </c>
      <c r="BD11" s="848">
        <f>'HIPOTESIS '!AR148+'HIPOTESIS '!AR155+'HIPOTESIS '!AR162</f>
        <v>0</v>
      </c>
      <c r="BE11" s="848">
        <f>'HIPOTESIS '!AS148+'HIPOTESIS '!AS155+'HIPOTESIS '!AS162</f>
        <v>0</v>
      </c>
      <c r="BF11" s="848">
        <f>'HIPOTESIS '!AT148+'HIPOTESIS '!AT155+'HIPOTESIS '!AT162</f>
        <v>0</v>
      </c>
      <c r="BG11" s="848">
        <f>'HIPOTESIS '!AU148+'HIPOTESIS '!AU155+'HIPOTESIS '!AU162</f>
        <v>0</v>
      </c>
      <c r="BH11" s="848">
        <f>'HIPOTESIS '!AV148+'HIPOTESIS '!AV155+'HIPOTESIS '!AV162</f>
        <v>0</v>
      </c>
      <c r="BI11" s="848">
        <f>'HIPOTESIS '!AW148+'HIPOTESIS '!AW155+'HIPOTESIS '!AW162</f>
        <v>0</v>
      </c>
      <c r="BJ11" s="848">
        <f>'HIPOTESIS '!AX148+'HIPOTESIS '!AX155+'HIPOTESIS '!AX162</f>
        <v>0</v>
      </c>
      <c r="BK11" s="850">
        <f>'HIPOTESIS '!AY148+'HIPOTESIS '!AY155+'HIPOTESIS '!AY162</f>
        <v>0</v>
      </c>
      <c r="BL11" s="848">
        <f>'HIPOTESIS '!AZ148+'HIPOTESIS '!AZ155+'HIPOTESIS '!AZ162</f>
        <v>0</v>
      </c>
      <c r="BM11" s="848">
        <f>'HIPOTESIS '!BA148+'HIPOTESIS '!BA155+'HIPOTESIS '!BA162</f>
        <v>0</v>
      </c>
      <c r="BN11" s="848">
        <f>'HIPOTESIS '!BB148+'HIPOTESIS '!BB155+'HIPOTESIS '!BB162</f>
        <v>0</v>
      </c>
      <c r="BO11" s="848">
        <f>'HIPOTESIS '!BC148+'HIPOTESIS '!BC155+'HIPOTESIS '!BC162</f>
        <v>0</v>
      </c>
      <c r="BP11" s="848">
        <f>'HIPOTESIS '!BD148+'HIPOTESIS '!BD155+'HIPOTESIS '!BD162</f>
        <v>0</v>
      </c>
      <c r="BQ11" s="848">
        <f>'HIPOTESIS '!BE148+'HIPOTESIS '!BE155+'HIPOTESIS '!BE162</f>
        <v>0</v>
      </c>
      <c r="BR11" s="848">
        <f>'HIPOTESIS '!BF148+'HIPOTESIS '!BF155+'HIPOTESIS '!BF162</f>
        <v>0</v>
      </c>
      <c r="BS11" s="848">
        <f>'HIPOTESIS '!BG148+'HIPOTESIS '!BG155+'HIPOTESIS '!BG162</f>
        <v>0</v>
      </c>
      <c r="BT11" s="848">
        <f>'HIPOTESIS '!BH148+'HIPOTESIS '!BH155+'HIPOTESIS '!BH162</f>
        <v>0</v>
      </c>
      <c r="BU11" s="848">
        <f>'HIPOTESIS '!BI148+'HIPOTESIS '!BI155+'HIPOTESIS '!BI162</f>
        <v>0</v>
      </c>
      <c r="BV11" s="848">
        <f>'HIPOTESIS '!BJ148+'HIPOTESIS '!BJ155+'HIPOTESIS '!BJ162</f>
        <v>0</v>
      </c>
      <c r="BW11" s="850">
        <f>'HIPOTESIS '!BK148+'HIPOTESIS '!BK155+'HIPOTESIS '!BK162</f>
        <v>0</v>
      </c>
      <c r="BX11" s="297"/>
      <c r="BY11" s="138"/>
      <c r="BZ11" s="138"/>
      <c r="CA11" s="138"/>
      <c r="CB11" s="138"/>
      <c r="CC11" s="138"/>
      <c r="CD11" s="138"/>
      <c r="CE11" s="138"/>
      <c r="CF11" s="138"/>
      <c r="CG11" s="138"/>
    </row>
    <row r="12" spans="1:85" s="6" customFormat="1" ht="15.95" customHeight="1" x14ac:dyDescent="0.25">
      <c r="A12" s="472"/>
      <c r="B12" s="873" t="s">
        <v>397</v>
      </c>
      <c r="C12" s="874">
        <f>C7+C8-C11</f>
        <v>0</v>
      </c>
      <c r="D12" s="875" t="s">
        <v>0</v>
      </c>
      <c r="E12" s="876">
        <f>E7+E8-E11</f>
        <v>0</v>
      </c>
      <c r="F12" s="875" t="str">
        <f>IFERROR(E12/E6,"-")</f>
        <v>-</v>
      </c>
      <c r="G12" s="876">
        <f>G7+G8-G11</f>
        <v>0</v>
      </c>
      <c r="H12" s="875" t="str">
        <f>IFERROR(G12/G6,"-")</f>
        <v>-</v>
      </c>
      <c r="I12" s="877">
        <f>I7+I8-I11</f>
        <v>0</v>
      </c>
      <c r="J12" s="875" t="str">
        <f>IFERROR(I12/I6,"-")</f>
        <v>-</v>
      </c>
      <c r="K12" s="876">
        <f>K7+K8-K11</f>
        <v>0</v>
      </c>
      <c r="L12" s="878" t="str">
        <f>IFERROR(K12/K6,"-")</f>
        <v>-</v>
      </c>
      <c r="M12" s="879">
        <f>M7+M8-M11</f>
        <v>0</v>
      </c>
      <c r="N12" s="880" t="str">
        <f>IFERROR(M12/M6,"-")</f>
        <v>-</v>
      </c>
      <c r="O12" s="881">
        <f t="shared" ref="O12:AT12" si="2">O7+O8-O11</f>
        <v>0</v>
      </c>
      <c r="P12" s="882">
        <f t="shared" si="2"/>
        <v>0</v>
      </c>
      <c r="Q12" s="883">
        <f t="shared" si="2"/>
        <v>0</v>
      </c>
      <c r="R12" s="883">
        <f t="shared" si="2"/>
        <v>0</v>
      </c>
      <c r="S12" s="883">
        <f t="shared" si="2"/>
        <v>0</v>
      </c>
      <c r="T12" s="883">
        <f t="shared" si="2"/>
        <v>0</v>
      </c>
      <c r="U12" s="883">
        <f t="shared" si="2"/>
        <v>0</v>
      </c>
      <c r="V12" s="883">
        <f t="shared" si="2"/>
        <v>0</v>
      </c>
      <c r="W12" s="883">
        <f t="shared" si="2"/>
        <v>0</v>
      </c>
      <c r="X12" s="883">
        <f t="shared" si="2"/>
        <v>0</v>
      </c>
      <c r="Y12" s="883">
        <f t="shared" si="2"/>
        <v>0</v>
      </c>
      <c r="Z12" s="883">
        <f t="shared" si="2"/>
        <v>0</v>
      </c>
      <c r="AA12" s="883">
        <f t="shared" si="2"/>
        <v>0</v>
      </c>
      <c r="AB12" s="882">
        <f t="shared" si="2"/>
        <v>0</v>
      </c>
      <c r="AC12" s="883">
        <f t="shared" si="2"/>
        <v>0</v>
      </c>
      <c r="AD12" s="883">
        <f t="shared" si="2"/>
        <v>0</v>
      </c>
      <c r="AE12" s="883">
        <f t="shared" si="2"/>
        <v>0</v>
      </c>
      <c r="AF12" s="883">
        <f t="shared" si="2"/>
        <v>0</v>
      </c>
      <c r="AG12" s="883">
        <f t="shared" si="2"/>
        <v>0</v>
      </c>
      <c r="AH12" s="883">
        <f t="shared" si="2"/>
        <v>0</v>
      </c>
      <c r="AI12" s="883">
        <f t="shared" si="2"/>
        <v>0</v>
      </c>
      <c r="AJ12" s="883">
        <f t="shared" si="2"/>
        <v>0</v>
      </c>
      <c r="AK12" s="883">
        <f t="shared" si="2"/>
        <v>0</v>
      </c>
      <c r="AL12" s="883">
        <f t="shared" si="2"/>
        <v>0</v>
      </c>
      <c r="AM12" s="884">
        <f t="shared" si="2"/>
        <v>0</v>
      </c>
      <c r="AN12" s="883">
        <f t="shared" si="2"/>
        <v>0</v>
      </c>
      <c r="AO12" s="883">
        <f t="shared" si="2"/>
        <v>0</v>
      </c>
      <c r="AP12" s="883">
        <f t="shared" si="2"/>
        <v>0</v>
      </c>
      <c r="AQ12" s="883">
        <f t="shared" si="2"/>
        <v>0</v>
      </c>
      <c r="AR12" s="883">
        <f t="shared" si="2"/>
        <v>0</v>
      </c>
      <c r="AS12" s="883">
        <f t="shared" si="2"/>
        <v>0</v>
      </c>
      <c r="AT12" s="883">
        <f t="shared" si="2"/>
        <v>0</v>
      </c>
      <c r="AU12" s="883">
        <f t="shared" ref="AU12:BZ12" si="3">AU7+AU8-AU11</f>
        <v>0</v>
      </c>
      <c r="AV12" s="883">
        <f t="shared" si="3"/>
        <v>0</v>
      </c>
      <c r="AW12" s="883">
        <f t="shared" si="3"/>
        <v>0</v>
      </c>
      <c r="AX12" s="883">
        <f t="shared" si="3"/>
        <v>0</v>
      </c>
      <c r="AY12" s="884">
        <f t="shared" si="3"/>
        <v>0</v>
      </c>
      <c r="AZ12" s="883">
        <f t="shared" si="3"/>
        <v>0</v>
      </c>
      <c r="BA12" s="883">
        <f t="shared" si="3"/>
        <v>0</v>
      </c>
      <c r="BB12" s="883">
        <f t="shared" si="3"/>
        <v>0</v>
      </c>
      <c r="BC12" s="883">
        <f t="shared" si="3"/>
        <v>0</v>
      </c>
      <c r="BD12" s="883">
        <f t="shared" si="3"/>
        <v>0</v>
      </c>
      <c r="BE12" s="883">
        <f t="shared" si="3"/>
        <v>0</v>
      </c>
      <c r="BF12" s="883">
        <f t="shared" si="3"/>
        <v>0</v>
      </c>
      <c r="BG12" s="883">
        <f t="shared" si="3"/>
        <v>0</v>
      </c>
      <c r="BH12" s="883">
        <f t="shared" si="3"/>
        <v>0</v>
      </c>
      <c r="BI12" s="883">
        <f t="shared" si="3"/>
        <v>0</v>
      </c>
      <c r="BJ12" s="883">
        <f t="shared" si="3"/>
        <v>0</v>
      </c>
      <c r="BK12" s="884">
        <f t="shared" si="3"/>
        <v>0</v>
      </c>
      <c r="BL12" s="883">
        <f t="shared" si="3"/>
        <v>0</v>
      </c>
      <c r="BM12" s="883">
        <f t="shared" si="3"/>
        <v>0</v>
      </c>
      <c r="BN12" s="883">
        <f t="shared" si="3"/>
        <v>0</v>
      </c>
      <c r="BO12" s="883">
        <f t="shared" si="3"/>
        <v>0</v>
      </c>
      <c r="BP12" s="883">
        <f t="shared" si="3"/>
        <v>0</v>
      </c>
      <c r="BQ12" s="883">
        <f t="shared" si="3"/>
        <v>0</v>
      </c>
      <c r="BR12" s="883">
        <f t="shared" si="3"/>
        <v>0</v>
      </c>
      <c r="BS12" s="883">
        <f t="shared" si="3"/>
        <v>0</v>
      </c>
      <c r="BT12" s="883">
        <f t="shared" si="3"/>
        <v>0</v>
      </c>
      <c r="BU12" s="883">
        <f t="shared" si="3"/>
        <v>0</v>
      </c>
      <c r="BV12" s="883">
        <f t="shared" si="3"/>
        <v>0</v>
      </c>
      <c r="BW12" s="884">
        <f t="shared" si="3"/>
        <v>0</v>
      </c>
      <c r="BX12" s="472"/>
      <c r="BY12" s="472"/>
      <c r="BZ12" s="472"/>
      <c r="CA12" s="472"/>
      <c r="CB12" s="797"/>
      <c r="CC12" s="138"/>
      <c r="CD12" s="138"/>
      <c r="CE12" s="138"/>
      <c r="CF12" s="138"/>
      <c r="CG12" s="138"/>
    </row>
    <row r="13" spans="1:85" ht="15.95" customHeight="1" x14ac:dyDescent="0.25">
      <c r="A13" s="138"/>
      <c r="B13" s="868" t="s">
        <v>465</v>
      </c>
      <c r="C13" s="841"/>
      <c r="D13" s="842"/>
      <c r="E13" s="843"/>
      <c r="F13" s="842"/>
      <c r="G13" s="843"/>
      <c r="H13" s="842"/>
      <c r="I13" s="845"/>
      <c r="J13" s="842"/>
      <c r="K13" s="843"/>
      <c r="L13" s="844"/>
      <c r="M13" s="845"/>
      <c r="N13" s="846"/>
      <c r="O13" s="885"/>
      <c r="P13" s="870"/>
      <c r="Q13" s="871"/>
      <c r="R13" s="871"/>
      <c r="S13" s="871"/>
      <c r="T13" s="871"/>
      <c r="U13" s="871"/>
      <c r="V13" s="871"/>
      <c r="W13" s="871"/>
      <c r="X13" s="871"/>
      <c r="Y13" s="871"/>
      <c r="Z13" s="871"/>
      <c r="AA13" s="871"/>
      <c r="AB13" s="870"/>
      <c r="AC13" s="871"/>
      <c r="AD13" s="871"/>
      <c r="AE13" s="871"/>
      <c r="AF13" s="871"/>
      <c r="AG13" s="871"/>
      <c r="AH13" s="871"/>
      <c r="AI13" s="871"/>
      <c r="AJ13" s="871"/>
      <c r="AK13" s="871"/>
      <c r="AL13" s="871"/>
      <c r="AM13" s="871"/>
      <c r="AN13" s="870"/>
      <c r="AO13" s="871"/>
      <c r="AP13" s="871"/>
      <c r="AQ13" s="871"/>
      <c r="AR13" s="871"/>
      <c r="AS13" s="871"/>
      <c r="AT13" s="871"/>
      <c r="AU13" s="871"/>
      <c r="AV13" s="871"/>
      <c r="AW13" s="871"/>
      <c r="AX13" s="871"/>
      <c r="AY13" s="871"/>
      <c r="AZ13" s="870"/>
      <c r="BA13" s="871"/>
      <c r="BB13" s="871"/>
      <c r="BC13" s="871"/>
      <c r="BD13" s="871"/>
      <c r="BE13" s="871"/>
      <c r="BF13" s="871"/>
      <c r="BG13" s="871"/>
      <c r="BH13" s="871"/>
      <c r="BI13" s="871"/>
      <c r="BJ13" s="871"/>
      <c r="BK13" s="871"/>
      <c r="BL13" s="870"/>
      <c r="BM13" s="871"/>
      <c r="BN13" s="871"/>
      <c r="BO13" s="871"/>
      <c r="BP13" s="871"/>
      <c r="BQ13" s="871"/>
      <c r="BR13" s="871"/>
      <c r="BS13" s="871"/>
      <c r="BT13" s="871"/>
      <c r="BU13" s="871"/>
      <c r="BV13" s="871"/>
      <c r="BW13" s="872"/>
      <c r="BX13" s="297"/>
      <c r="BY13" s="138"/>
      <c r="BZ13" s="138"/>
      <c r="CA13" s="138"/>
      <c r="CB13" s="138"/>
      <c r="CC13" s="138"/>
      <c r="CD13" s="138"/>
      <c r="CE13" s="138"/>
      <c r="CF13" s="138"/>
      <c r="CG13" s="138"/>
    </row>
    <row r="14" spans="1:85" ht="15.95" customHeight="1" outlineLevel="1" x14ac:dyDescent="0.25">
      <c r="A14" s="138"/>
      <c r="B14" s="840" t="s">
        <v>466</v>
      </c>
      <c r="C14" s="853">
        <f>O14</f>
        <v>0</v>
      </c>
      <c r="D14" s="854"/>
      <c r="E14" s="845">
        <f>SUM(P14:AA14)</f>
        <v>0</v>
      </c>
      <c r="F14" s="854"/>
      <c r="G14" s="845">
        <f>SUM(AB14:AM14)</f>
        <v>0</v>
      </c>
      <c r="H14" s="854"/>
      <c r="I14" s="845">
        <f>SUM(AN14:AY14)</f>
        <v>0</v>
      </c>
      <c r="J14" s="854"/>
      <c r="K14" s="845">
        <f>SUM(AZ14:BK14)</f>
        <v>0</v>
      </c>
      <c r="L14" s="855"/>
      <c r="M14" s="845">
        <f>SUM(BL14:BW14)</f>
        <v>0</v>
      </c>
      <c r="N14" s="846"/>
      <c r="O14" s="886">
        <f t="shared" ref="O14:AT14" si="4">IF(AND(O5&gt;=inicio_trabaj_activacion1,O5&lt;=final_trabaj_activacion1),imp_mensual_trabajo_activ1,0)+IF(AND(O5&gt;=inicio_trabaj_activacion2,O5&lt;=final_trabaj_activacion2),imp_mensual_trabajo_activ2,0)</f>
        <v>0</v>
      </c>
      <c r="P14" s="887">
        <f t="shared" si="4"/>
        <v>0</v>
      </c>
      <c r="Q14" s="886">
        <f t="shared" si="4"/>
        <v>0</v>
      </c>
      <c r="R14" s="886">
        <f t="shared" si="4"/>
        <v>0</v>
      </c>
      <c r="S14" s="886">
        <f t="shared" si="4"/>
        <v>0</v>
      </c>
      <c r="T14" s="886">
        <f t="shared" si="4"/>
        <v>0</v>
      </c>
      <c r="U14" s="886">
        <f t="shared" si="4"/>
        <v>0</v>
      </c>
      <c r="V14" s="886">
        <f t="shared" si="4"/>
        <v>0</v>
      </c>
      <c r="W14" s="886">
        <f t="shared" si="4"/>
        <v>0</v>
      </c>
      <c r="X14" s="886">
        <f t="shared" si="4"/>
        <v>0</v>
      </c>
      <c r="Y14" s="886">
        <f t="shared" si="4"/>
        <v>0</v>
      </c>
      <c r="Z14" s="886">
        <f t="shared" si="4"/>
        <v>0</v>
      </c>
      <c r="AA14" s="886">
        <f t="shared" si="4"/>
        <v>0</v>
      </c>
      <c r="AB14" s="887">
        <f t="shared" si="4"/>
        <v>0</v>
      </c>
      <c r="AC14" s="886">
        <f t="shared" si="4"/>
        <v>0</v>
      </c>
      <c r="AD14" s="886">
        <f t="shared" si="4"/>
        <v>0</v>
      </c>
      <c r="AE14" s="886">
        <f t="shared" si="4"/>
        <v>0</v>
      </c>
      <c r="AF14" s="886">
        <f t="shared" si="4"/>
        <v>0</v>
      </c>
      <c r="AG14" s="886">
        <f t="shared" si="4"/>
        <v>0</v>
      </c>
      <c r="AH14" s="886">
        <f t="shared" si="4"/>
        <v>0</v>
      </c>
      <c r="AI14" s="886">
        <f t="shared" si="4"/>
        <v>0</v>
      </c>
      <c r="AJ14" s="886">
        <f t="shared" si="4"/>
        <v>0</v>
      </c>
      <c r="AK14" s="886">
        <f t="shared" si="4"/>
        <v>0</v>
      </c>
      <c r="AL14" s="886">
        <f t="shared" si="4"/>
        <v>0</v>
      </c>
      <c r="AM14" s="886">
        <f t="shared" si="4"/>
        <v>0</v>
      </c>
      <c r="AN14" s="887">
        <f t="shared" si="4"/>
        <v>0</v>
      </c>
      <c r="AO14" s="886">
        <f t="shared" si="4"/>
        <v>0</v>
      </c>
      <c r="AP14" s="886">
        <f t="shared" si="4"/>
        <v>0</v>
      </c>
      <c r="AQ14" s="886">
        <f t="shared" si="4"/>
        <v>0</v>
      </c>
      <c r="AR14" s="886">
        <f t="shared" si="4"/>
        <v>0</v>
      </c>
      <c r="AS14" s="886">
        <f t="shared" si="4"/>
        <v>0</v>
      </c>
      <c r="AT14" s="886">
        <f t="shared" si="4"/>
        <v>0</v>
      </c>
      <c r="AU14" s="886">
        <f t="shared" ref="AU14:BW14" si="5">IF(AND(AU5&gt;=inicio_trabaj_activacion1,AU5&lt;=final_trabaj_activacion1),imp_mensual_trabajo_activ1,0)+IF(AND(AU5&gt;=inicio_trabaj_activacion2,AU5&lt;=final_trabaj_activacion2),imp_mensual_trabajo_activ2,0)</f>
        <v>0</v>
      </c>
      <c r="AV14" s="886">
        <f t="shared" si="5"/>
        <v>0</v>
      </c>
      <c r="AW14" s="886">
        <f t="shared" si="5"/>
        <v>0</v>
      </c>
      <c r="AX14" s="886">
        <f t="shared" si="5"/>
        <v>0</v>
      </c>
      <c r="AY14" s="886">
        <f t="shared" si="5"/>
        <v>0</v>
      </c>
      <c r="AZ14" s="887">
        <f t="shared" si="5"/>
        <v>0</v>
      </c>
      <c r="BA14" s="886">
        <f t="shared" si="5"/>
        <v>0</v>
      </c>
      <c r="BB14" s="886">
        <f t="shared" si="5"/>
        <v>0</v>
      </c>
      <c r="BC14" s="886">
        <f t="shared" si="5"/>
        <v>0</v>
      </c>
      <c r="BD14" s="886">
        <f t="shared" si="5"/>
        <v>0</v>
      </c>
      <c r="BE14" s="886">
        <f t="shared" si="5"/>
        <v>0</v>
      </c>
      <c r="BF14" s="886">
        <f t="shared" si="5"/>
        <v>0</v>
      </c>
      <c r="BG14" s="886">
        <f t="shared" si="5"/>
        <v>0</v>
      </c>
      <c r="BH14" s="886">
        <f t="shared" si="5"/>
        <v>0</v>
      </c>
      <c r="BI14" s="886">
        <f t="shared" si="5"/>
        <v>0</v>
      </c>
      <c r="BJ14" s="886">
        <f t="shared" si="5"/>
        <v>0</v>
      </c>
      <c r="BK14" s="886">
        <f t="shared" si="5"/>
        <v>0</v>
      </c>
      <c r="BL14" s="887">
        <f t="shared" si="5"/>
        <v>0</v>
      </c>
      <c r="BM14" s="886">
        <f t="shared" si="5"/>
        <v>0</v>
      </c>
      <c r="BN14" s="886">
        <f t="shared" si="5"/>
        <v>0</v>
      </c>
      <c r="BO14" s="886">
        <f t="shared" si="5"/>
        <v>0</v>
      </c>
      <c r="BP14" s="886">
        <f t="shared" si="5"/>
        <v>0</v>
      </c>
      <c r="BQ14" s="886">
        <f t="shared" si="5"/>
        <v>0</v>
      </c>
      <c r="BR14" s="886">
        <f t="shared" si="5"/>
        <v>0</v>
      </c>
      <c r="BS14" s="886">
        <f t="shared" si="5"/>
        <v>0</v>
      </c>
      <c r="BT14" s="886">
        <f t="shared" si="5"/>
        <v>0</v>
      </c>
      <c r="BU14" s="886">
        <f t="shared" si="5"/>
        <v>0</v>
      </c>
      <c r="BV14" s="886">
        <f t="shared" si="5"/>
        <v>0</v>
      </c>
      <c r="BW14" s="847">
        <f t="shared" si="5"/>
        <v>0</v>
      </c>
      <c r="BX14" s="297"/>
      <c r="BY14" s="138"/>
      <c r="BZ14" s="138"/>
      <c r="CA14" s="138"/>
      <c r="CB14" s="138"/>
      <c r="CC14" s="138"/>
      <c r="CD14" s="138"/>
      <c r="CE14" s="138"/>
      <c r="CF14" s="138"/>
      <c r="CG14" s="138"/>
    </row>
    <row r="15" spans="1:85" ht="15.95" customHeight="1" outlineLevel="1" x14ac:dyDescent="0.25">
      <c r="A15" s="138"/>
      <c r="B15" s="840" t="s">
        <v>467</v>
      </c>
      <c r="C15" s="853">
        <f>O15</f>
        <v>0</v>
      </c>
      <c r="D15" s="854"/>
      <c r="E15" s="845">
        <f>SUM(P15:AA15)</f>
        <v>0</v>
      </c>
      <c r="F15" s="854"/>
      <c r="G15" s="845">
        <f>SUM(AB15:AM15)</f>
        <v>0</v>
      </c>
      <c r="H15" s="854"/>
      <c r="I15" s="845">
        <f>SUM(AN15:AY15)</f>
        <v>0</v>
      </c>
      <c r="J15" s="854"/>
      <c r="K15" s="845">
        <f>SUM(AZ15:BK15)</f>
        <v>0</v>
      </c>
      <c r="L15" s="855"/>
      <c r="M15" s="845">
        <f>SUM(BL15:BW15)</f>
        <v>0</v>
      </c>
      <c r="N15" s="846"/>
      <c r="O15" s="886">
        <v>0</v>
      </c>
      <c r="P15" s="849">
        <f>'HIPOTESIS '!$C$86/12</f>
        <v>0</v>
      </c>
      <c r="Q15" s="848">
        <f>'HIPOTESIS '!$C$86/12</f>
        <v>0</v>
      </c>
      <c r="R15" s="848">
        <f>'HIPOTESIS '!$C$86/12</f>
        <v>0</v>
      </c>
      <c r="S15" s="848">
        <f>'HIPOTESIS '!$C$86/12</f>
        <v>0</v>
      </c>
      <c r="T15" s="848">
        <f>'HIPOTESIS '!$C$86/12</f>
        <v>0</v>
      </c>
      <c r="U15" s="848">
        <f>'HIPOTESIS '!$C$86/12</f>
        <v>0</v>
      </c>
      <c r="V15" s="848">
        <f>'HIPOTESIS '!$C$86/12</f>
        <v>0</v>
      </c>
      <c r="W15" s="848">
        <f>'HIPOTESIS '!$C$86/12</f>
        <v>0</v>
      </c>
      <c r="X15" s="848">
        <f>'HIPOTESIS '!$C$86/12</f>
        <v>0</v>
      </c>
      <c r="Y15" s="848">
        <f>'HIPOTESIS '!$C$86/12</f>
        <v>0</v>
      </c>
      <c r="Z15" s="848">
        <f>'HIPOTESIS '!$C$86/12</f>
        <v>0</v>
      </c>
      <c r="AA15" s="848">
        <f>'HIPOTESIS '!$C$86/12</f>
        <v>0</v>
      </c>
      <c r="AB15" s="849">
        <f>'HIPOTESIS '!$F$86/12</f>
        <v>0</v>
      </c>
      <c r="AC15" s="848">
        <f>'HIPOTESIS '!$F$86/12</f>
        <v>0</v>
      </c>
      <c r="AD15" s="848">
        <f>'HIPOTESIS '!$F$86/12</f>
        <v>0</v>
      </c>
      <c r="AE15" s="848">
        <f>'HIPOTESIS '!$F$86/12</f>
        <v>0</v>
      </c>
      <c r="AF15" s="848">
        <f>'HIPOTESIS '!$F$86/12</f>
        <v>0</v>
      </c>
      <c r="AG15" s="848">
        <f>'HIPOTESIS '!$F$86/12</f>
        <v>0</v>
      </c>
      <c r="AH15" s="848">
        <f>'HIPOTESIS '!$F$86/12</f>
        <v>0</v>
      </c>
      <c r="AI15" s="848">
        <f>'HIPOTESIS '!$F$86/12</f>
        <v>0</v>
      </c>
      <c r="AJ15" s="848">
        <f>'HIPOTESIS '!$F$86/12</f>
        <v>0</v>
      </c>
      <c r="AK15" s="848">
        <f>'HIPOTESIS '!$F$86/12</f>
        <v>0</v>
      </c>
      <c r="AL15" s="848">
        <f>'HIPOTESIS '!$F$86/12</f>
        <v>0</v>
      </c>
      <c r="AM15" s="848">
        <f>'HIPOTESIS '!$F$86/12</f>
        <v>0</v>
      </c>
      <c r="AN15" s="849">
        <f>'HIPOTESIS '!$I$86/12</f>
        <v>0</v>
      </c>
      <c r="AO15" s="848">
        <f>'HIPOTESIS '!$I$86/12</f>
        <v>0</v>
      </c>
      <c r="AP15" s="848">
        <f>'HIPOTESIS '!$I$86/12</f>
        <v>0</v>
      </c>
      <c r="AQ15" s="848">
        <f>'HIPOTESIS '!$I$86/12</f>
        <v>0</v>
      </c>
      <c r="AR15" s="848">
        <f>'HIPOTESIS '!$I$86/12</f>
        <v>0</v>
      </c>
      <c r="AS15" s="848">
        <f>'HIPOTESIS '!$I$86/12</f>
        <v>0</v>
      </c>
      <c r="AT15" s="848">
        <f>'HIPOTESIS '!$I$86/12</f>
        <v>0</v>
      </c>
      <c r="AU15" s="848">
        <f>'HIPOTESIS '!$I$86/12</f>
        <v>0</v>
      </c>
      <c r="AV15" s="848">
        <f>'HIPOTESIS '!$I$86/12</f>
        <v>0</v>
      </c>
      <c r="AW15" s="848">
        <f>'HIPOTESIS '!$I$86/12</f>
        <v>0</v>
      </c>
      <c r="AX15" s="848">
        <f>'HIPOTESIS '!$I$86/12</f>
        <v>0</v>
      </c>
      <c r="AY15" s="848">
        <f>'HIPOTESIS '!$I$86/12</f>
        <v>0</v>
      </c>
      <c r="AZ15" s="849">
        <f>'HIPOTESIS '!$L$86/12</f>
        <v>0</v>
      </c>
      <c r="BA15" s="848">
        <f>'HIPOTESIS '!$L$86/12</f>
        <v>0</v>
      </c>
      <c r="BB15" s="848">
        <f>'HIPOTESIS '!$L$86/12</f>
        <v>0</v>
      </c>
      <c r="BC15" s="848">
        <f>'HIPOTESIS '!$L$86/12</f>
        <v>0</v>
      </c>
      <c r="BD15" s="848">
        <f>'HIPOTESIS '!$L$86/12</f>
        <v>0</v>
      </c>
      <c r="BE15" s="848">
        <f>'HIPOTESIS '!$L$86/12</f>
        <v>0</v>
      </c>
      <c r="BF15" s="848">
        <f>'HIPOTESIS '!$L$86/12</f>
        <v>0</v>
      </c>
      <c r="BG15" s="848">
        <f>'HIPOTESIS '!$L$86/12</f>
        <v>0</v>
      </c>
      <c r="BH15" s="848">
        <f>'HIPOTESIS '!$L$86/12</f>
        <v>0</v>
      </c>
      <c r="BI15" s="848">
        <f>'HIPOTESIS '!$L$86/12</f>
        <v>0</v>
      </c>
      <c r="BJ15" s="848">
        <f>'HIPOTESIS '!$L$86/12</f>
        <v>0</v>
      </c>
      <c r="BK15" s="848">
        <f>'HIPOTESIS '!$L$86/12</f>
        <v>0</v>
      </c>
      <c r="BL15" s="849">
        <f>'HIPOTESIS '!$O$86/12</f>
        <v>0</v>
      </c>
      <c r="BM15" s="848">
        <f>'HIPOTESIS '!$O$86/12</f>
        <v>0</v>
      </c>
      <c r="BN15" s="848">
        <f>'HIPOTESIS '!$O$86/12</f>
        <v>0</v>
      </c>
      <c r="BO15" s="848">
        <f>'HIPOTESIS '!$O$86/12</f>
        <v>0</v>
      </c>
      <c r="BP15" s="848">
        <f>'HIPOTESIS '!$O$86/12</f>
        <v>0</v>
      </c>
      <c r="BQ15" s="848">
        <f>'HIPOTESIS '!$O$86/12</f>
        <v>0</v>
      </c>
      <c r="BR15" s="848">
        <f>'HIPOTESIS '!$O$86/12</f>
        <v>0</v>
      </c>
      <c r="BS15" s="848">
        <f>'HIPOTESIS '!$O$86/12</f>
        <v>0</v>
      </c>
      <c r="BT15" s="848">
        <f>'HIPOTESIS '!$O$86/12</f>
        <v>0</v>
      </c>
      <c r="BU15" s="848">
        <f>'HIPOTESIS '!$O$86/12</f>
        <v>0</v>
      </c>
      <c r="BV15" s="848">
        <f>'HIPOTESIS '!$O$86/12</f>
        <v>0</v>
      </c>
      <c r="BW15" s="850">
        <f>'HIPOTESIS '!$O$86/12</f>
        <v>0</v>
      </c>
      <c r="BX15" s="297"/>
      <c r="BY15" s="138"/>
      <c r="BZ15" s="138"/>
      <c r="CA15" s="138"/>
      <c r="CB15" s="138"/>
      <c r="CC15" s="138"/>
      <c r="CD15" s="138"/>
      <c r="CE15" s="138"/>
      <c r="CF15" s="138"/>
      <c r="CG15" s="138"/>
    </row>
    <row r="16" spans="1:85" ht="15.95" customHeight="1" outlineLevel="1" x14ac:dyDescent="0.25">
      <c r="A16" s="138"/>
      <c r="B16" s="840" t="s">
        <v>468</v>
      </c>
      <c r="C16" s="853">
        <f>O16</f>
        <v>0</v>
      </c>
      <c r="D16" s="854"/>
      <c r="E16" s="845">
        <f>SUM(P16:AA16)</f>
        <v>0</v>
      </c>
      <c r="F16" s="854"/>
      <c r="G16" s="845">
        <f>SUM(AB16:AM16)</f>
        <v>0</v>
      </c>
      <c r="H16" s="854"/>
      <c r="I16" s="845">
        <f>SUM(AN16:AY16)</f>
        <v>0</v>
      </c>
      <c r="J16" s="854"/>
      <c r="K16" s="845">
        <f>SUM(AZ16:BK16)</f>
        <v>0</v>
      </c>
      <c r="L16" s="855"/>
      <c r="M16" s="845">
        <f>SUM(BL16:BW16)</f>
        <v>0</v>
      </c>
      <c r="N16" s="846"/>
      <c r="O16" s="886">
        <f>'C'!C167</f>
        <v>0</v>
      </c>
      <c r="P16" s="887">
        <f>'C'!D167</f>
        <v>0</v>
      </c>
      <c r="Q16" s="886">
        <f>'C'!E167</f>
        <v>0</v>
      </c>
      <c r="R16" s="886">
        <f>'C'!F167</f>
        <v>0</v>
      </c>
      <c r="S16" s="886">
        <f>'C'!G167</f>
        <v>0</v>
      </c>
      <c r="T16" s="886">
        <f>'C'!H167</f>
        <v>0</v>
      </c>
      <c r="U16" s="886">
        <f>'C'!I167</f>
        <v>0</v>
      </c>
      <c r="V16" s="886">
        <f>'C'!J167</f>
        <v>0</v>
      </c>
      <c r="W16" s="886">
        <f>'C'!K167</f>
        <v>0</v>
      </c>
      <c r="X16" s="886">
        <f>'C'!L167</f>
        <v>0</v>
      </c>
      <c r="Y16" s="886">
        <f>'C'!M167</f>
        <v>0</v>
      </c>
      <c r="Z16" s="886">
        <f>'C'!N167</f>
        <v>0</v>
      </c>
      <c r="AA16" s="886">
        <f>'C'!O167</f>
        <v>0</v>
      </c>
      <c r="AB16" s="887">
        <f>'C'!P167</f>
        <v>0</v>
      </c>
      <c r="AC16" s="886">
        <f>'C'!Q167</f>
        <v>0</v>
      </c>
      <c r="AD16" s="886">
        <f>'C'!R167</f>
        <v>0</v>
      </c>
      <c r="AE16" s="886">
        <f>'C'!S167</f>
        <v>0</v>
      </c>
      <c r="AF16" s="886">
        <f>'C'!T167</f>
        <v>0</v>
      </c>
      <c r="AG16" s="886">
        <f>'C'!U167</f>
        <v>0</v>
      </c>
      <c r="AH16" s="886">
        <f>'C'!V167</f>
        <v>0</v>
      </c>
      <c r="AI16" s="886">
        <f>'C'!W167</f>
        <v>0</v>
      </c>
      <c r="AJ16" s="886">
        <f>'C'!X167</f>
        <v>0</v>
      </c>
      <c r="AK16" s="886">
        <f>'C'!Y167</f>
        <v>0</v>
      </c>
      <c r="AL16" s="886">
        <f>'C'!Z167</f>
        <v>0</v>
      </c>
      <c r="AM16" s="886">
        <f>'C'!AA167</f>
        <v>0</v>
      </c>
      <c r="AN16" s="887">
        <f>'C'!AB167</f>
        <v>0</v>
      </c>
      <c r="AO16" s="886">
        <f>'C'!AC167</f>
        <v>0</v>
      </c>
      <c r="AP16" s="886">
        <f>'C'!AD167</f>
        <v>0</v>
      </c>
      <c r="AQ16" s="886">
        <f>'C'!AE167</f>
        <v>0</v>
      </c>
      <c r="AR16" s="886">
        <f>'C'!AF167</f>
        <v>0</v>
      </c>
      <c r="AS16" s="886">
        <f>'C'!AG167</f>
        <v>0</v>
      </c>
      <c r="AT16" s="886">
        <f>'C'!AH167</f>
        <v>0</v>
      </c>
      <c r="AU16" s="886">
        <f>'C'!AI167</f>
        <v>0</v>
      </c>
      <c r="AV16" s="886">
        <f>'C'!AJ167</f>
        <v>0</v>
      </c>
      <c r="AW16" s="886">
        <f>'C'!AK167</f>
        <v>0</v>
      </c>
      <c r="AX16" s="886">
        <f>'C'!AL167</f>
        <v>0</v>
      </c>
      <c r="AY16" s="886">
        <f>'C'!AM167</f>
        <v>0</v>
      </c>
      <c r="AZ16" s="887">
        <f>'C'!AN167</f>
        <v>0</v>
      </c>
      <c r="BA16" s="886">
        <f>'C'!AO167</f>
        <v>0</v>
      </c>
      <c r="BB16" s="886">
        <f>'C'!AP167</f>
        <v>0</v>
      </c>
      <c r="BC16" s="886">
        <f>'C'!AQ167</f>
        <v>0</v>
      </c>
      <c r="BD16" s="886">
        <f>'C'!AR167</f>
        <v>0</v>
      </c>
      <c r="BE16" s="886">
        <f>'C'!AS167</f>
        <v>0</v>
      </c>
      <c r="BF16" s="886">
        <f>'C'!AT167</f>
        <v>0</v>
      </c>
      <c r="BG16" s="886">
        <f>'C'!AU167</f>
        <v>0</v>
      </c>
      <c r="BH16" s="886">
        <f>'C'!AV167</f>
        <v>0</v>
      </c>
      <c r="BI16" s="886">
        <f>'C'!AW167</f>
        <v>0</v>
      </c>
      <c r="BJ16" s="886">
        <f>'C'!AX167</f>
        <v>0</v>
      </c>
      <c r="BK16" s="886">
        <f>'C'!AY167</f>
        <v>0</v>
      </c>
      <c r="BL16" s="887">
        <f>'C'!AZ167</f>
        <v>0</v>
      </c>
      <c r="BM16" s="886">
        <f>'C'!BA167</f>
        <v>0</v>
      </c>
      <c r="BN16" s="886">
        <f>'C'!BB167</f>
        <v>0</v>
      </c>
      <c r="BO16" s="886">
        <f>'C'!BC167</f>
        <v>0</v>
      </c>
      <c r="BP16" s="886">
        <f>'C'!BD167</f>
        <v>0</v>
      </c>
      <c r="BQ16" s="886">
        <f>'C'!BE167</f>
        <v>0</v>
      </c>
      <c r="BR16" s="886">
        <f>'C'!BF167</f>
        <v>0</v>
      </c>
      <c r="BS16" s="886">
        <f>'C'!BG167</f>
        <v>0</v>
      </c>
      <c r="BT16" s="886">
        <f>'C'!BH167</f>
        <v>0</v>
      </c>
      <c r="BU16" s="886">
        <f>'C'!BI167</f>
        <v>0</v>
      </c>
      <c r="BV16" s="886">
        <f>'C'!BJ167</f>
        <v>0</v>
      </c>
      <c r="BW16" s="847">
        <f>'C'!BK167</f>
        <v>0</v>
      </c>
      <c r="BX16" s="297"/>
      <c r="BY16" s="138"/>
      <c r="BZ16" s="138"/>
      <c r="CA16" s="138"/>
      <c r="CB16" s="138"/>
      <c r="CC16" s="138"/>
      <c r="CD16" s="138"/>
      <c r="CE16" s="138"/>
      <c r="CF16" s="138"/>
      <c r="CG16" s="138"/>
    </row>
    <row r="17" spans="1:85" s="6" customFormat="1" ht="15.95" customHeight="1" x14ac:dyDescent="0.25">
      <c r="A17" s="472"/>
      <c r="B17" s="873" t="s">
        <v>469</v>
      </c>
      <c r="C17" s="874">
        <f>C12+C14-C15-C16</f>
        <v>0</v>
      </c>
      <c r="D17" s="875" t="s">
        <v>0</v>
      </c>
      <c r="E17" s="876">
        <f>E12+E14-E15-E16</f>
        <v>0</v>
      </c>
      <c r="F17" s="875" t="str">
        <f>IFERROR(E17/E6,"-")</f>
        <v>-</v>
      </c>
      <c r="G17" s="876">
        <f>G12+G14-G15-G16</f>
        <v>0</v>
      </c>
      <c r="H17" s="875" t="str">
        <f>IFERROR(G17/G6,"-")</f>
        <v>-</v>
      </c>
      <c r="I17" s="876">
        <f>I12+I14-I15-I16</f>
        <v>0</v>
      </c>
      <c r="J17" s="875" t="str">
        <f>IFERROR(I17/I6,"-")</f>
        <v>-</v>
      </c>
      <c r="K17" s="876">
        <f>K12+K14-K15-K16</f>
        <v>0</v>
      </c>
      <c r="L17" s="878" t="str">
        <f>IFERROR(K17/K6,"-")</f>
        <v>-</v>
      </c>
      <c r="M17" s="879">
        <f>M12+M14-M15-M16</f>
        <v>0</v>
      </c>
      <c r="N17" s="880" t="str">
        <f>IFERROR(M17/M6,"-")</f>
        <v>-</v>
      </c>
      <c r="O17" s="888">
        <f t="shared" ref="O17:AT17" si="6">O12+O14-O15-O16</f>
        <v>0</v>
      </c>
      <c r="P17" s="889">
        <f t="shared" si="6"/>
        <v>0</v>
      </c>
      <c r="Q17" s="888">
        <f t="shared" si="6"/>
        <v>0</v>
      </c>
      <c r="R17" s="888">
        <f t="shared" si="6"/>
        <v>0</v>
      </c>
      <c r="S17" s="888">
        <f t="shared" si="6"/>
        <v>0</v>
      </c>
      <c r="T17" s="888">
        <f t="shared" si="6"/>
        <v>0</v>
      </c>
      <c r="U17" s="888">
        <f t="shared" si="6"/>
        <v>0</v>
      </c>
      <c r="V17" s="888">
        <f t="shared" si="6"/>
        <v>0</v>
      </c>
      <c r="W17" s="888">
        <f t="shared" si="6"/>
        <v>0</v>
      </c>
      <c r="X17" s="888">
        <f t="shared" si="6"/>
        <v>0</v>
      </c>
      <c r="Y17" s="888">
        <f t="shared" si="6"/>
        <v>0</v>
      </c>
      <c r="Z17" s="888">
        <f t="shared" si="6"/>
        <v>0</v>
      </c>
      <c r="AA17" s="888">
        <f t="shared" si="6"/>
        <v>0</v>
      </c>
      <c r="AB17" s="889">
        <f t="shared" si="6"/>
        <v>0</v>
      </c>
      <c r="AC17" s="888">
        <f t="shared" si="6"/>
        <v>0</v>
      </c>
      <c r="AD17" s="888">
        <f t="shared" si="6"/>
        <v>0</v>
      </c>
      <c r="AE17" s="888">
        <f t="shared" si="6"/>
        <v>0</v>
      </c>
      <c r="AF17" s="888">
        <f t="shared" si="6"/>
        <v>0</v>
      </c>
      <c r="AG17" s="888">
        <f t="shared" si="6"/>
        <v>0</v>
      </c>
      <c r="AH17" s="888">
        <f t="shared" si="6"/>
        <v>0</v>
      </c>
      <c r="AI17" s="888">
        <f t="shared" si="6"/>
        <v>0</v>
      </c>
      <c r="AJ17" s="888">
        <f t="shared" si="6"/>
        <v>0</v>
      </c>
      <c r="AK17" s="888">
        <f t="shared" si="6"/>
        <v>0</v>
      </c>
      <c r="AL17" s="888">
        <f t="shared" si="6"/>
        <v>0</v>
      </c>
      <c r="AM17" s="888">
        <f t="shared" si="6"/>
        <v>0</v>
      </c>
      <c r="AN17" s="889">
        <f t="shared" si="6"/>
        <v>0</v>
      </c>
      <c r="AO17" s="888">
        <f t="shared" si="6"/>
        <v>0</v>
      </c>
      <c r="AP17" s="888">
        <f t="shared" si="6"/>
        <v>0</v>
      </c>
      <c r="AQ17" s="888">
        <f t="shared" si="6"/>
        <v>0</v>
      </c>
      <c r="AR17" s="888">
        <f t="shared" si="6"/>
        <v>0</v>
      </c>
      <c r="AS17" s="888">
        <f t="shared" si="6"/>
        <v>0</v>
      </c>
      <c r="AT17" s="888">
        <f t="shared" si="6"/>
        <v>0</v>
      </c>
      <c r="AU17" s="888">
        <f t="shared" ref="AU17:BZ17" si="7">AU12+AU14-AU15-AU16</f>
        <v>0</v>
      </c>
      <c r="AV17" s="888">
        <f t="shared" si="7"/>
        <v>0</v>
      </c>
      <c r="AW17" s="888">
        <f t="shared" si="7"/>
        <v>0</v>
      </c>
      <c r="AX17" s="888">
        <f t="shared" si="7"/>
        <v>0</v>
      </c>
      <c r="AY17" s="888">
        <f t="shared" si="7"/>
        <v>0</v>
      </c>
      <c r="AZ17" s="889">
        <f t="shared" si="7"/>
        <v>0</v>
      </c>
      <c r="BA17" s="888">
        <f t="shared" si="7"/>
        <v>0</v>
      </c>
      <c r="BB17" s="888">
        <f t="shared" si="7"/>
        <v>0</v>
      </c>
      <c r="BC17" s="888">
        <f t="shared" si="7"/>
        <v>0</v>
      </c>
      <c r="BD17" s="888">
        <f t="shared" si="7"/>
        <v>0</v>
      </c>
      <c r="BE17" s="888">
        <f t="shared" si="7"/>
        <v>0</v>
      </c>
      <c r="BF17" s="888">
        <f t="shared" si="7"/>
        <v>0</v>
      </c>
      <c r="BG17" s="888">
        <f t="shared" si="7"/>
        <v>0</v>
      </c>
      <c r="BH17" s="888">
        <f t="shared" si="7"/>
        <v>0</v>
      </c>
      <c r="BI17" s="888">
        <f t="shared" si="7"/>
        <v>0</v>
      </c>
      <c r="BJ17" s="888">
        <f t="shared" si="7"/>
        <v>0</v>
      </c>
      <c r="BK17" s="888">
        <f t="shared" si="7"/>
        <v>0</v>
      </c>
      <c r="BL17" s="889">
        <f t="shared" si="7"/>
        <v>0</v>
      </c>
      <c r="BM17" s="888">
        <f t="shared" si="7"/>
        <v>0</v>
      </c>
      <c r="BN17" s="888">
        <f t="shared" si="7"/>
        <v>0</v>
      </c>
      <c r="BO17" s="888">
        <f t="shared" si="7"/>
        <v>0</v>
      </c>
      <c r="BP17" s="888">
        <f t="shared" si="7"/>
        <v>0</v>
      </c>
      <c r="BQ17" s="888">
        <f t="shared" si="7"/>
        <v>0</v>
      </c>
      <c r="BR17" s="888">
        <f t="shared" si="7"/>
        <v>0</v>
      </c>
      <c r="BS17" s="888">
        <f t="shared" si="7"/>
        <v>0</v>
      </c>
      <c r="BT17" s="888">
        <f t="shared" si="7"/>
        <v>0</v>
      </c>
      <c r="BU17" s="888">
        <f t="shared" si="7"/>
        <v>0</v>
      </c>
      <c r="BV17" s="888">
        <f t="shared" si="7"/>
        <v>0</v>
      </c>
      <c r="BW17" s="881">
        <f t="shared" si="7"/>
        <v>0</v>
      </c>
      <c r="BX17" s="472"/>
      <c r="BY17" s="472"/>
      <c r="BZ17" s="472"/>
      <c r="CA17" s="472"/>
      <c r="CB17" s="797"/>
      <c r="CC17" s="138"/>
      <c r="CD17" s="138"/>
      <c r="CE17" s="138"/>
      <c r="CF17" s="138"/>
      <c r="CG17" s="138"/>
    </row>
    <row r="18" spans="1:85" ht="15.95" customHeight="1" outlineLevel="1" x14ac:dyDescent="0.25">
      <c r="A18" s="138"/>
      <c r="B18" s="890" t="s">
        <v>470</v>
      </c>
      <c r="C18" s="853">
        <f>O18</f>
        <v>0</v>
      </c>
      <c r="D18" s="842"/>
      <c r="E18" s="843">
        <f>SUM(P18:AA18)</f>
        <v>0</v>
      </c>
      <c r="F18" s="842"/>
      <c r="G18" s="843">
        <f>SUM(AB18:AM18)</f>
        <v>0</v>
      </c>
      <c r="H18" s="842"/>
      <c r="I18" s="843">
        <f>SUM(AN18:AY18)</f>
        <v>0</v>
      </c>
      <c r="J18" s="842"/>
      <c r="K18" s="843">
        <f>SUM(AZ18:BK18)</f>
        <v>0</v>
      </c>
      <c r="L18" s="844"/>
      <c r="M18" s="845">
        <f>SUM(BL18:BW18)</f>
        <v>0</v>
      </c>
      <c r="N18" s="846"/>
      <c r="O18" s="891">
        <f>'C'!C23</f>
        <v>0</v>
      </c>
      <c r="P18" s="887">
        <f>'C'!D23</f>
        <v>0</v>
      </c>
      <c r="Q18" s="886">
        <f>'C'!E23</f>
        <v>0</v>
      </c>
      <c r="R18" s="886">
        <f>'C'!F23</f>
        <v>0</v>
      </c>
      <c r="S18" s="886">
        <f>'C'!G23</f>
        <v>0</v>
      </c>
      <c r="T18" s="886">
        <f>'C'!H23</f>
        <v>0</v>
      </c>
      <c r="U18" s="886">
        <f>'C'!I23</f>
        <v>0</v>
      </c>
      <c r="V18" s="886">
        <f>'C'!J23</f>
        <v>0</v>
      </c>
      <c r="W18" s="886">
        <f>'C'!K23</f>
        <v>0</v>
      </c>
      <c r="X18" s="886">
        <f>'C'!L23</f>
        <v>0</v>
      </c>
      <c r="Y18" s="886">
        <f>'C'!M23</f>
        <v>0</v>
      </c>
      <c r="Z18" s="886">
        <f>'C'!N23</f>
        <v>0</v>
      </c>
      <c r="AA18" s="847">
        <f>'C'!O23</f>
        <v>0</v>
      </c>
      <c r="AB18" s="887">
        <f>'C'!P23</f>
        <v>0</v>
      </c>
      <c r="AC18" s="886">
        <f>'C'!Q23</f>
        <v>0</v>
      </c>
      <c r="AD18" s="886">
        <f>'C'!R23</f>
        <v>0</v>
      </c>
      <c r="AE18" s="886">
        <f>'C'!S23</f>
        <v>0</v>
      </c>
      <c r="AF18" s="886">
        <f>'C'!T23</f>
        <v>0</v>
      </c>
      <c r="AG18" s="886">
        <f>'C'!U23</f>
        <v>0</v>
      </c>
      <c r="AH18" s="886">
        <f>'C'!V23</f>
        <v>0</v>
      </c>
      <c r="AI18" s="886">
        <f>'C'!W23</f>
        <v>0</v>
      </c>
      <c r="AJ18" s="886">
        <f>'C'!X23</f>
        <v>0</v>
      </c>
      <c r="AK18" s="886">
        <f>'C'!Y23</f>
        <v>0</v>
      </c>
      <c r="AL18" s="886">
        <f>'C'!Z23</f>
        <v>0</v>
      </c>
      <c r="AM18" s="847">
        <f>'C'!AA23</f>
        <v>0</v>
      </c>
      <c r="AN18" s="886">
        <f>'C'!AB23</f>
        <v>0</v>
      </c>
      <c r="AO18" s="886">
        <f>'C'!AC23</f>
        <v>0</v>
      </c>
      <c r="AP18" s="886">
        <f>'C'!AD23</f>
        <v>0</v>
      </c>
      <c r="AQ18" s="886">
        <f>'C'!AE23</f>
        <v>0</v>
      </c>
      <c r="AR18" s="886">
        <f>'C'!AF23</f>
        <v>0</v>
      </c>
      <c r="AS18" s="886">
        <f>'C'!AG23</f>
        <v>0</v>
      </c>
      <c r="AT18" s="886">
        <f>'C'!AH23</f>
        <v>0</v>
      </c>
      <c r="AU18" s="886">
        <f>'C'!AI23</f>
        <v>0</v>
      </c>
      <c r="AV18" s="886">
        <f>'C'!AJ23</f>
        <v>0</v>
      </c>
      <c r="AW18" s="886">
        <f>'C'!AK23</f>
        <v>0</v>
      </c>
      <c r="AX18" s="886">
        <f>'C'!AL23</f>
        <v>0</v>
      </c>
      <c r="AY18" s="847">
        <f>'C'!AM23</f>
        <v>0</v>
      </c>
      <c r="AZ18" s="886">
        <f>'C'!AN23</f>
        <v>0</v>
      </c>
      <c r="BA18" s="886">
        <f>'C'!AO23</f>
        <v>0</v>
      </c>
      <c r="BB18" s="886">
        <f>'C'!AP23</f>
        <v>0</v>
      </c>
      <c r="BC18" s="886">
        <f>'C'!AQ23</f>
        <v>0</v>
      </c>
      <c r="BD18" s="886">
        <f>'C'!AR23</f>
        <v>0</v>
      </c>
      <c r="BE18" s="886">
        <f>'C'!AS23</f>
        <v>0</v>
      </c>
      <c r="BF18" s="886">
        <f>'C'!AT23</f>
        <v>0</v>
      </c>
      <c r="BG18" s="886">
        <f>'C'!AU23</f>
        <v>0</v>
      </c>
      <c r="BH18" s="886">
        <f>'C'!AV23</f>
        <v>0</v>
      </c>
      <c r="BI18" s="886">
        <f>'C'!AW23</f>
        <v>0</v>
      </c>
      <c r="BJ18" s="886">
        <f>'C'!AX23</f>
        <v>0</v>
      </c>
      <c r="BK18" s="847">
        <f>'C'!AY23</f>
        <v>0</v>
      </c>
      <c r="BL18" s="886">
        <f>'C'!AZ23</f>
        <v>0</v>
      </c>
      <c r="BM18" s="886">
        <f>'C'!BA23</f>
        <v>0</v>
      </c>
      <c r="BN18" s="886">
        <f>'C'!BB23</f>
        <v>0</v>
      </c>
      <c r="BO18" s="886">
        <f>'C'!BC23</f>
        <v>0</v>
      </c>
      <c r="BP18" s="886">
        <f>'C'!BD23</f>
        <v>0</v>
      </c>
      <c r="BQ18" s="886">
        <f>'C'!BE23</f>
        <v>0</v>
      </c>
      <c r="BR18" s="886">
        <f>'C'!BF23</f>
        <v>0</v>
      </c>
      <c r="BS18" s="886">
        <f>'C'!BG23</f>
        <v>0</v>
      </c>
      <c r="BT18" s="886">
        <f>'C'!BH23</f>
        <v>0</v>
      </c>
      <c r="BU18" s="886">
        <f>'C'!BI23</f>
        <v>0</v>
      </c>
      <c r="BV18" s="886">
        <f>'C'!BJ23</f>
        <v>0</v>
      </c>
      <c r="BW18" s="847">
        <f>'C'!BK23</f>
        <v>0</v>
      </c>
      <c r="BX18" s="297"/>
      <c r="BY18" s="138"/>
      <c r="BZ18" s="138"/>
      <c r="CA18" s="138"/>
      <c r="CB18" s="138"/>
      <c r="CC18" s="138"/>
      <c r="CD18" s="138"/>
      <c r="CE18" s="138"/>
      <c r="CF18" s="138"/>
      <c r="CG18" s="138"/>
    </row>
    <row r="19" spans="1:85" ht="15.95" customHeight="1" outlineLevel="1" x14ac:dyDescent="0.25">
      <c r="A19" s="138"/>
      <c r="B19" s="840" t="s">
        <v>471</v>
      </c>
      <c r="C19" s="853">
        <f>O19</f>
        <v>0</v>
      </c>
      <c r="D19" s="854"/>
      <c r="E19" s="845">
        <f>SUM(P19:AA19)</f>
        <v>0</v>
      </c>
      <c r="F19" s="854"/>
      <c r="G19" s="845">
        <f>SUM(AB19:AM19)</f>
        <v>0</v>
      </c>
      <c r="H19" s="854"/>
      <c r="I19" s="845">
        <f>SUM(AN19:AY19)</f>
        <v>0</v>
      </c>
      <c r="J19" s="854"/>
      <c r="K19" s="845">
        <f>SUM(AZ19:BK19)</f>
        <v>0</v>
      </c>
      <c r="L19" s="855"/>
      <c r="M19" s="845">
        <f>SUM(BL19:BW19)</f>
        <v>0</v>
      </c>
      <c r="N19" s="846"/>
      <c r="O19" s="847">
        <f>'C'!C29</f>
        <v>0</v>
      </c>
      <c r="P19" s="887">
        <f>'C'!D29</f>
        <v>0</v>
      </c>
      <c r="Q19" s="886">
        <f>'C'!E29</f>
        <v>0</v>
      </c>
      <c r="R19" s="886">
        <f>'C'!F29</f>
        <v>0</v>
      </c>
      <c r="S19" s="886">
        <f>'C'!G29</f>
        <v>0</v>
      </c>
      <c r="T19" s="886">
        <f>'C'!H29</f>
        <v>0</v>
      </c>
      <c r="U19" s="886">
        <f>'C'!I29</f>
        <v>0</v>
      </c>
      <c r="V19" s="886">
        <f>'C'!J29</f>
        <v>0</v>
      </c>
      <c r="W19" s="886">
        <f>'C'!K29</f>
        <v>0</v>
      </c>
      <c r="X19" s="886">
        <f>'C'!L29</f>
        <v>0</v>
      </c>
      <c r="Y19" s="886">
        <f>'C'!M29</f>
        <v>0</v>
      </c>
      <c r="Z19" s="886">
        <f>'C'!N29</f>
        <v>0</v>
      </c>
      <c r="AA19" s="847">
        <f>'C'!O29</f>
        <v>0</v>
      </c>
      <c r="AB19" s="887">
        <f>'C'!P29</f>
        <v>0</v>
      </c>
      <c r="AC19" s="886">
        <f>'C'!Q29</f>
        <v>0</v>
      </c>
      <c r="AD19" s="886">
        <f>'C'!R29</f>
        <v>0</v>
      </c>
      <c r="AE19" s="886">
        <f>'C'!S29</f>
        <v>0</v>
      </c>
      <c r="AF19" s="886">
        <f>'C'!T29</f>
        <v>0</v>
      </c>
      <c r="AG19" s="886">
        <f>'C'!U29</f>
        <v>0</v>
      </c>
      <c r="AH19" s="886">
        <f>'C'!V29</f>
        <v>0</v>
      </c>
      <c r="AI19" s="886">
        <f>'C'!W29</f>
        <v>0</v>
      </c>
      <c r="AJ19" s="886">
        <f>'C'!X29</f>
        <v>0</v>
      </c>
      <c r="AK19" s="886">
        <f>'C'!Y29</f>
        <v>0</v>
      </c>
      <c r="AL19" s="886">
        <f>'C'!Z29</f>
        <v>0</v>
      </c>
      <c r="AM19" s="847">
        <f>'C'!AA29</f>
        <v>0</v>
      </c>
      <c r="AN19" s="886">
        <f>'C'!AB29</f>
        <v>0</v>
      </c>
      <c r="AO19" s="886">
        <f>'C'!AC29</f>
        <v>0</v>
      </c>
      <c r="AP19" s="886">
        <f>'C'!AD29</f>
        <v>0</v>
      </c>
      <c r="AQ19" s="886">
        <f>'C'!AE29</f>
        <v>0</v>
      </c>
      <c r="AR19" s="886">
        <f>'C'!AF29</f>
        <v>0</v>
      </c>
      <c r="AS19" s="886">
        <f>'C'!AG29</f>
        <v>0</v>
      </c>
      <c r="AT19" s="886">
        <f>'C'!AH29</f>
        <v>0</v>
      </c>
      <c r="AU19" s="886">
        <f>'C'!AI29</f>
        <v>0</v>
      </c>
      <c r="AV19" s="886">
        <f>'C'!AJ29</f>
        <v>0</v>
      </c>
      <c r="AW19" s="886">
        <f>'C'!AK29</f>
        <v>0</v>
      </c>
      <c r="AX19" s="886">
        <f>'C'!AL29</f>
        <v>0</v>
      </c>
      <c r="AY19" s="847">
        <f>'C'!AM29</f>
        <v>0</v>
      </c>
      <c r="AZ19" s="886">
        <f>'C'!AN29</f>
        <v>0</v>
      </c>
      <c r="BA19" s="886">
        <f>'C'!AO29</f>
        <v>0</v>
      </c>
      <c r="BB19" s="886">
        <f>'C'!AP29</f>
        <v>0</v>
      </c>
      <c r="BC19" s="886">
        <f>'C'!AQ29</f>
        <v>0</v>
      </c>
      <c r="BD19" s="886">
        <f>'C'!AR29</f>
        <v>0</v>
      </c>
      <c r="BE19" s="886">
        <f>'C'!AS29</f>
        <v>0</v>
      </c>
      <c r="BF19" s="886">
        <f>'C'!AT29</f>
        <v>0</v>
      </c>
      <c r="BG19" s="886">
        <f>'C'!AU29</f>
        <v>0</v>
      </c>
      <c r="BH19" s="886">
        <f>'C'!AV29</f>
        <v>0</v>
      </c>
      <c r="BI19" s="886">
        <f>'C'!AW29</f>
        <v>0</v>
      </c>
      <c r="BJ19" s="886">
        <f>'C'!AX29</f>
        <v>0</v>
      </c>
      <c r="BK19" s="847">
        <f>'C'!AY29</f>
        <v>0</v>
      </c>
      <c r="BL19" s="886">
        <f>'C'!AZ29</f>
        <v>0</v>
      </c>
      <c r="BM19" s="886">
        <f>'C'!BA29</f>
        <v>0</v>
      </c>
      <c r="BN19" s="886">
        <f>'C'!BB29</f>
        <v>0</v>
      </c>
      <c r="BO19" s="886">
        <f>'C'!BC29</f>
        <v>0</v>
      </c>
      <c r="BP19" s="886">
        <f>'C'!BD29</f>
        <v>0</v>
      </c>
      <c r="BQ19" s="886">
        <f>'C'!BE29</f>
        <v>0</v>
      </c>
      <c r="BR19" s="886">
        <f>'C'!BF29</f>
        <v>0</v>
      </c>
      <c r="BS19" s="886">
        <f>'C'!BG29</f>
        <v>0</v>
      </c>
      <c r="BT19" s="886">
        <f>'C'!BH29</f>
        <v>0</v>
      </c>
      <c r="BU19" s="886">
        <f>'C'!BI29</f>
        <v>0</v>
      </c>
      <c r="BV19" s="886">
        <f>'C'!BJ29</f>
        <v>0</v>
      </c>
      <c r="BW19" s="847">
        <f>'C'!BK29</f>
        <v>0</v>
      </c>
      <c r="BX19" s="297"/>
      <c r="BY19" s="138"/>
      <c r="BZ19" s="138"/>
      <c r="CA19" s="138"/>
      <c r="CB19" s="138"/>
      <c r="CC19" s="138"/>
      <c r="CD19" s="138"/>
      <c r="CE19" s="138"/>
      <c r="CF19" s="138"/>
      <c r="CG19" s="138"/>
    </row>
    <row r="20" spans="1:85" s="6" customFormat="1" ht="15.95" customHeight="1" outlineLevel="1" x14ac:dyDescent="0.25">
      <c r="A20" s="472"/>
      <c r="B20" s="873" t="s">
        <v>472</v>
      </c>
      <c r="C20" s="874">
        <f>C17-C18+C19</f>
        <v>0</v>
      </c>
      <c r="D20" s="875" t="s">
        <v>0</v>
      </c>
      <c r="E20" s="876">
        <f>E17-E18+E19</f>
        <v>0</v>
      </c>
      <c r="F20" s="875" t="str">
        <f>IFERROR(E20/E6,"-")</f>
        <v>-</v>
      </c>
      <c r="G20" s="876">
        <f>G17-G18+G19</f>
        <v>0</v>
      </c>
      <c r="H20" s="875" t="str">
        <f>IFERROR(G20/G6,"-")</f>
        <v>-</v>
      </c>
      <c r="I20" s="876">
        <f>I17-I18+I19</f>
        <v>0</v>
      </c>
      <c r="J20" s="875" t="str">
        <f>IFERROR(I20/I6,"-")</f>
        <v>-</v>
      </c>
      <c r="K20" s="876">
        <f>K17-K18+K19</f>
        <v>0</v>
      </c>
      <c r="L20" s="878" t="str">
        <f>IFERROR(K20/K6,"-")</f>
        <v>-</v>
      </c>
      <c r="M20" s="879">
        <f>M17-M18+M19</f>
        <v>0</v>
      </c>
      <c r="N20" s="880" t="str">
        <f>IFERROR(M20/M6,"-")</f>
        <v>-</v>
      </c>
      <c r="O20" s="881">
        <f t="shared" ref="O20:AT20" si="8">O17-O18+O19</f>
        <v>0</v>
      </c>
      <c r="P20" s="889">
        <f t="shared" si="8"/>
        <v>0</v>
      </c>
      <c r="Q20" s="888">
        <f t="shared" si="8"/>
        <v>0</v>
      </c>
      <c r="R20" s="888">
        <f t="shared" si="8"/>
        <v>0</v>
      </c>
      <c r="S20" s="888">
        <f t="shared" si="8"/>
        <v>0</v>
      </c>
      <c r="T20" s="888">
        <f t="shared" si="8"/>
        <v>0</v>
      </c>
      <c r="U20" s="888">
        <f t="shared" si="8"/>
        <v>0</v>
      </c>
      <c r="V20" s="888">
        <f t="shared" si="8"/>
        <v>0</v>
      </c>
      <c r="W20" s="888">
        <f t="shared" si="8"/>
        <v>0</v>
      </c>
      <c r="X20" s="888">
        <f t="shared" si="8"/>
        <v>0</v>
      </c>
      <c r="Y20" s="888">
        <f t="shared" si="8"/>
        <v>0</v>
      </c>
      <c r="Z20" s="888">
        <f t="shared" si="8"/>
        <v>0</v>
      </c>
      <c r="AA20" s="881">
        <f t="shared" si="8"/>
        <v>0</v>
      </c>
      <c r="AB20" s="889">
        <f t="shared" si="8"/>
        <v>0</v>
      </c>
      <c r="AC20" s="888">
        <f t="shared" si="8"/>
        <v>0</v>
      </c>
      <c r="AD20" s="888">
        <f t="shared" si="8"/>
        <v>0</v>
      </c>
      <c r="AE20" s="888">
        <f t="shared" si="8"/>
        <v>0</v>
      </c>
      <c r="AF20" s="888">
        <f t="shared" si="8"/>
        <v>0</v>
      </c>
      <c r="AG20" s="888">
        <f t="shared" si="8"/>
        <v>0</v>
      </c>
      <c r="AH20" s="888">
        <f t="shared" si="8"/>
        <v>0</v>
      </c>
      <c r="AI20" s="888">
        <f t="shared" si="8"/>
        <v>0</v>
      </c>
      <c r="AJ20" s="888">
        <f t="shared" si="8"/>
        <v>0</v>
      </c>
      <c r="AK20" s="888">
        <f t="shared" si="8"/>
        <v>0</v>
      </c>
      <c r="AL20" s="888">
        <f t="shared" si="8"/>
        <v>0</v>
      </c>
      <c r="AM20" s="881">
        <f t="shared" si="8"/>
        <v>0</v>
      </c>
      <c r="AN20" s="888">
        <f t="shared" si="8"/>
        <v>0</v>
      </c>
      <c r="AO20" s="888">
        <f t="shared" si="8"/>
        <v>0</v>
      </c>
      <c r="AP20" s="888">
        <f t="shared" si="8"/>
        <v>0</v>
      </c>
      <c r="AQ20" s="888">
        <f t="shared" si="8"/>
        <v>0</v>
      </c>
      <c r="AR20" s="888">
        <f t="shared" si="8"/>
        <v>0</v>
      </c>
      <c r="AS20" s="888">
        <f t="shared" si="8"/>
        <v>0</v>
      </c>
      <c r="AT20" s="888">
        <f t="shared" si="8"/>
        <v>0</v>
      </c>
      <c r="AU20" s="888">
        <f t="shared" ref="AU20:BZ20" si="9">AU17-AU18+AU19</f>
        <v>0</v>
      </c>
      <c r="AV20" s="888">
        <f t="shared" si="9"/>
        <v>0</v>
      </c>
      <c r="AW20" s="888">
        <f t="shared" si="9"/>
        <v>0</v>
      </c>
      <c r="AX20" s="888">
        <f t="shared" si="9"/>
        <v>0</v>
      </c>
      <c r="AY20" s="881">
        <f t="shared" si="9"/>
        <v>0</v>
      </c>
      <c r="AZ20" s="888">
        <f t="shared" si="9"/>
        <v>0</v>
      </c>
      <c r="BA20" s="888">
        <f t="shared" si="9"/>
        <v>0</v>
      </c>
      <c r="BB20" s="888">
        <f t="shared" si="9"/>
        <v>0</v>
      </c>
      <c r="BC20" s="888">
        <f t="shared" si="9"/>
        <v>0</v>
      </c>
      <c r="BD20" s="888">
        <f t="shared" si="9"/>
        <v>0</v>
      </c>
      <c r="BE20" s="888">
        <f t="shared" si="9"/>
        <v>0</v>
      </c>
      <c r="BF20" s="888">
        <f t="shared" si="9"/>
        <v>0</v>
      </c>
      <c r="BG20" s="888">
        <f t="shared" si="9"/>
        <v>0</v>
      </c>
      <c r="BH20" s="888">
        <f t="shared" si="9"/>
        <v>0</v>
      </c>
      <c r="BI20" s="888">
        <f t="shared" si="9"/>
        <v>0</v>
      </c>
      <c r="BJ20" s="888">
        <f t="shared" si="9"/>
        <v>0</v>
      </c>
      <c r="BK20" s="881">
        <f t="shared" si="9"/>
        <v>0</v>
      </c>
      <c r="BL20" s="888">
        <f t="shared" si="9"/>
        <v>0</v>
      </c>
      <c r="BM20" s="888">
        <f t="shared" si="9"/>
        <v>0</v>
      </c>
      <c r="BN20" s="888">
        <f t="shared" si="9"/>
        <v>0</v>
      </c>
      <c r="BO20" s="888">
        <f t="shared" si="9"/>
        <v>0</v>
      </c>
      <c r="BP20" s="888">
        <f t="shared" si="9"/>
        <v>0</v>
      </c>
      <c r="BQ20" s="888">
        <f t="shared" si="9"/>
        <v>0</v>
      </c>
      <c r="BR20" s="888">
        <f t="shared" si="9"/>
        <v>0</v>
      </c>
      <c r="BS20" s="888">
        <f t="shared" si="9"/>
        <v>0</v>
      </c>
      <c r="BT20" s="888">
        <f t="shared" si="9"/>
        <v>0</v>
      </c>
      <c r="BU20" s="888">
        <f t="shared" si="9"/>
        <v>0</v>
      </c>
      <c r="BV20" s="888">
        <f t="shared" si="9"/>
        <v>0</v>
      </c>
      <c r="BW20" s="881">
        <f t="shared" si="9"/>
        <v>0</v>
      </c>
      <c r="BX20" s="472"/>
      <c r="BY20" s="472"/>
      <c r="BZ20" s="472"/>
      <c r="CA20" s="472"/>
      <c r="CB20" s="797"/>
      <c r="CC20" s="138"/>
      <c r="CD20" s="138"/>
      <c r="CE20" s="138"/>
      <c r="CF20" s="138"/>
      <c r="CG20" s="138"/>
    </row>
    <row r="21" spans="1:85" ht="15.95" customHeight="1" outlineLevel="1" x14ac:dyDescent="0.25">
      <c r="A21" s="138"/>
      <c r="B21" s="890" t="s">
        <v>473</v>
      </c>
      <c r="C21" s="841">
        <f>O21</f>
        <v>0</v>
      </c>
      <c r="D21" s="842"/>
      <c r="E21" s="843">
        <f>SUM(P21:AA21)</f>
        <v>0</v>
      </c>
      <c r="F21" s="842"/>
      <c r="G21" s="843">
        <f>SUM(AB21:AM21)</f>
        <v>0</v>
      </c>
      <c r="H21" s="842"/>
      <c r="I21" s="843">
        <f>SUM(AN21:AY21)</f>
        <v>0</v>
      </c>
      <c r="J21" s="842"/>
      <c r="K21" s="843">
        <f>SUM(AZ21:BK21)</f>
        <v>0</v>
      </c>
      <c r="L21" s="844"/>
      <c r="M21" s="845">
        <f>SUM(BL21:BW21)</f>
        <v>0</v>
      </c>
      <c r="N21" s="846"/>
      <c r="O21" s="891">
        <f>'C'!C73+'C'!C82</f>
        <v>0</v>
      </c>
      <c r="P21" s="886">
        <f>'C'!D73+'C'!D82+'HIPOTESIS '!$D70/12*O57+'C'!D89</f>
        <v>0</v>
      </c>
      <c r="Q21" s="886">
        <f>'C'!E73+'C'!E82+'HIPOTESIS '!$D70/12*P57+'C'!E89</f>
        <v>0</v>
      </c>
      <c r="R21" s="886">
        <f>'C'!F73+'C'!F82+'HIPOTESIS '!$D70/12*Q57+'C'!F89</f>
        <v>0</v>
      </c>
      <c r="S21" s="886">
        <f>'C'!G73+'C'!G82+'HIPOTESIS '!$D70/12*R57+'C'!G89</f>
        <v>0</v>
      </c>
      <c r="T21" s="886">
        <f>'C'!H73+'C'!H82+'HIPOTESIS '!$D70/12*S57+'C'!H89</f>
        <v>0</v>
      </c>
      <c r="U21" s="886">
        <f>'C'!I73+'C'!I82+'HIPOTESIS '!$D70/12*T57+'C'!I89</f>
        <v>0</v>
      </c>
      <c r="V21" s="886">
        <f>'C'!J73+'C'!J82+'HIPOTESIS '!$D70/12*U57+'C'!J89</f>
        <v>0</v>
      </c>
      <c r="W21" s="886">
        <f>'C'!K73+'C'!K82+'HIPOTESIS '!$D70/12*V57+'C'!K89</f>
        <v>0</v>
      </c>
      <c r="X21" s="886">
        <f>'C'!L73+'C'!L82+'HIPOTESIS '!$D70/12*W57+'C'!L89</f>
        <v>0</v>
      </c>
      <c r="Y21" s="886">
        <f>'C'!M73+'C'!M82+'HIPOTESIS '!$D70/12*X57+'C'!M89</f>
        <v>0</v>
      </c>
      <c r="Z21" s="886">
        <f>'C'!N73+'C'!N82+'HIPOTESIS '!$D70/12*Y57+'C'!N89</f>
        <v>0</v>
      </c>
      <c r="AA21" s="886">
        <f>'C'!O73+'C'!O82+'HIPOTESIS '!$D70/12*Z57+'C'!O89</f>
        <v>0</v>
      </c>
      <c r="AB21" s="886">
        <f>'C'!P73+'C'!P82+'HIPOTESIS '!$D70/12*AA57+'C'!P89</f>
        <v>0</v>
      </c>
      <c r="AC21" s="886">
        <f>'C'!Q73+'C'!Q82+'HIPOTESIS '!$D70/12*AB57+'C'!Q89</f>
        <v>0</v>
      </c>
      <c r="AD21" s="886">
        <f>'C'!R73+'C'!R82+'HIPOTESIS '!$D70/12*AC57+'C'!R89</f>
        <v>0</v>
      </c>
      <c r="AE21" s="886">
        <f>'C'!S73+'C'!S82+'HIPOTESIS '!$D70/12*AD57+'C'!S89</f>
        <v>0</v>
      </c>
      <c r="AF21" s="886">
        <f>'C'!T73+'C'!T82+'HIPOTESIS '!$D70/12*AE57+'C'!T89</f>
        <v>0</v>
      </c>
      <c r="AG21" s="886">
        <f>'C'!U73+'C'!U82+'HIPOTESIS '!$D70/12*AF57+'C'!U89</f>
        <v>0</v>
      </c>
      <c r="AH21" s="886">
        <f>'C'!V73+'C'!V82+'HIPOTESIS '!$D70/12*AG57+'C'!V89</f>
        <v>0</v>
      </c>
      <c r="AI21" s="886">
        <f>'C'!W73+'C'!W82+'HIPOTESIS '!$D70/12*AH57+'C'!W89</f>
        <v>0</v>
      </c>
      <c r="AJ21" s="886">
        <f>'C'!X73+'C'!X82+'HIPOTESIS '!$D70/12*AI57+'C'!X89</f>
        <v>0</v>
      </c>
      <c r="AK21" s="886">
        <f>'C'!Y73+'C'!Y82+'HIPOTESIS '!$D70/12*AJ57+'C'!Y89</f>
        <v>0</v>
      </c>
      <c r="AL21" s="886">
        <f>'C'!Z73+'C'!Z82+'HIPOTESIS '!$D70/12*AK57+'C'!Z89</f>
        <v>0</v>
      </c>
      <c r="AM21" s="886">
        <f>'C'!AA73+'C'!AA82+'HIPOTESIS '!$D70/12*AL57+'C'!AA89</f>
        <v>0</v>
      </c>
      <c r="AN21" s="886">
        <f>'C'!AB73+'C'!AB82+'HIPOTESIS '!$D70/12*AM57+'C'!AB89</f>
        <v>0</v>
      </c>
      <c r="AO21" s="886">
        <f>'C'!AC73+'C'!AC82+'HIPOTESIS '!$D70/12*AN57+'C'!AC89</f>
        <v>0</v>
      </c>
      <c r="AP21" s="886">
        <f>'C'!AD73+'C'!AD82+'HIPOTESIS '!$D70/12*AO57+'C'!AD89</f>
        <v>0</v>
      </c>
      <c r="AQ21" s="886">
        <f>'C'!AE73+'C'!AE82+'HIPOTESIS '!$D70/12*AP57+'C'!AE89</f>
        <v>0</v>
      </c>
      <c r="AR21" s="886">
        <f>'C'!AF73+'C'!AF82+'HIPOTESIS '!$D70/12*AQ57+'C'!AF89</f>
        <v>0</v>
      </c>
      <c r="AS21" s="886">
        <f>'C'!AG73+'C'!AG82+'HIPOTESIS '!$D70/12*AR57+'C'!AG89</f>
        <v>0</v>
      </c>
      <c r="AT21" s="886">
        <f>'C'!AH73+'C'!AH82+'HIPOTESIS '!$D70/12*AS57+'C'!AH89</f>
        <v>0</v>
      </c>
      <c r="AU21" s="886">
        <f>'C'!AI73+'C'!AI82+'HIPOTESIS '!$D70/12*AT57+'C'!AI89</f>
        <v>0</v>
      </c>
      <c r="AV21" s="886">
        <f>'C'!AJ73+'C'!AJ82+'HIPOTESIS '!$D70/12*AU57+'C'!AJ89</f>
        <v>0</v>
      </c>
      <c r="AW21" s="886">
        <f>'C'!AK73+'C'!AK82+'HIPOTESIS '!$D70/12*AV57+'C'!AK89</f>
        <v>0</v>
      </c>
      <c r="AX21" s="886">
        <f>'C'!AL73+'C'!AL82+'HIPOTESIS '!$D70/12*AW57+'C'!AL89</f>
        <v>0</v>
      </c>
      <c r="AY21" s="886">
        <f>'C'!AM73+'C'!AM82+'HIPOTESIS '!$D70/12*AX57+'C'!AM89</f>
        <v>0</v>
      </c>
      <c r="AZ21" s="886">
        <f>'C'!AN73+'C'!AN82+'HIPOTESIS '!$D70/12*AY57+'C'!AN89</f>
        <v>0</v>
      </c>
      <c r="BA21" s="886">
        <f>'C'!AO73+'C'!AO82+'HIPOTESIS '!$D70/12*AZ57+'C'!AO89</f>
        <v>0</v>
      </c>
      <c r="BB21" s="886">
        <f>'C'!AP73+'C'!AP82+'HIPOTESIS '!$D70/12*BA57+'C'!AP89</f>
        <v>0</v>
      </c>
      <c r="BC21" s="886">
        <f>'C'!AQ73+'C'!AQ82+'HIPOTESIS '!$D70/12*BB57+'C'!AQ89</f>
        <v>0</v>
      </c>
      <c r="BD21" s="886">
        <f>'C'!AR73+'C'!AR82+'HIPOTESIS '!$D70/12*BC57+'C'!AR89</f>
        <v>0</v>
      </c>
      <c r="BE21" s="886">
        <f>'C'!AS73+'C'!AS82+'HIPOTESIS '!$D70/12*BD57+'C'!AS89</f>
        <v>0</v>
      </c>
      <c r="BF21" s="886">
        <f>'C'!AT73+'C'!AT82+'HIPOTESIS '!$D70/12*BE57+'C'!AT89</f>
        <v>0</v>
      </c>
      <c r="BG21" s="886">
        <f>'C'!AU73+'C'!AU82+'HIPOTESIS '!$D70/12*BF57+'C'!AU89</f>
        <v>0</v>
      </c>
      <c r="BH21" s="886">
        <f>'C'!AV73+'C'!AV82+'HIPOTESIS '!$D70/12*BG57+'C'!AV89</f>
        <v>0</v>
      </c>
      <c r="BI21" s="886">
        <f>'C'!AW73+'C'!AW82+'HIPOTESIS '!$D70/12*BH57+'C'!AW89</f>
        <v>0</v>
      </c>
      <c r="BJ21" s="886">
        <f>'C'!AX73+'C'!AX82+'HIPOTESIS '!$D70/12*BI57+'C'!AX89</f>
        <v>0</v>
      </c>
      <c r="BK21" s="886">
        <f>'C'!AY73+'C'!AY82+'HIPOTESIS '!$D70/12*BJ57+'C'!AY89</f>
        <v>0</v>
      </c>
      <c r="BL21" s="886">
        <f>'C'!AZ73+'C'!AZ82+'HIPOTESIS '!$D70/12*BK57+'C'!AZ89</f>
        <v>0</v>
      </c>
      <c r="BM21" s="886">
        <f>'C'!BA73+'C'!BA82+'HIPOTESIS '!$D70/12*BL57+'C'!BA89</f>
        <v>0</v>
      </c>
      <c r="BN21" s="886">
        <f>'C'!BB73+'C'!BB82+'HIPOTESIS '!$D70/12*BM57+'C'!BB89</f>
        <v>0</v>
      </c>
      <c r="BO21" s="886">
        <f>'C'!BC73+'C'!BC82+'HIPOTESIS '!$D70/12*BN57+'C'!BC89</f>
        <v>0</v>
      </c>
      <c r="BP21" s="886">
        <f>'C'!BD73+'C'!BD82+'HIPOTESIS '!$D70/12*BO57+'C'!BD89</f>
        <v>0</v>
      </c>
      <c r="BQ21" s="886">
        <f>'C'!BE73+'C'!BE82+'HIPOTESIS '!$D70/12*BP57+'C'!BE89</f>
        <v>0</v>
      </c>
      <c r="BR21" s="886">
        <f>'C'!BF73+'C'!BF82+'HIPOTESIS '!$D70/12*BQ57+'C'!BF89</f>
        <v>0</v>
      </c>
      <c r="BS21" s="886">
        <f>'C'!BG73+'C'!BG82+'HIPOTESIS '!$D70/12*BR57+'C'!BG89</f>
        <v>0</v>
      </c>
      <c r="BT21" s="886">
        <f>'C'!BH73+'C'!BH82+'HIPOTESIS '!$D70/12*BS57+'C'!BH89</f>
        <v>0</v>
      </c>
      <c r="BU21" s="886">
        <f>'C'!BI73+'C'!BI82+'HIPOTESIS '!$D70/12*BT57+'C'!BI89</f>
        <v>0</v>
      </c>
      <c r="BV21" s="886">
        <f>'C'!BJ73+'C'!BJ82+'HIPOTESIS '!$D70/12*BU57+'C'!BJ89</f>
        <v>0</v>
      </c>
      <c r="BW21" s="886">
        <f>'C'!BK73+'C'!BK82+'HIPOTESIS '!$D70/12*BV57+'C'!BK89</f>
        <v>0</v>
      </c>
      <c r="BX21" s="297"/>
      <c r="BY21" s="138"/>
      <c r="BZ21" s="138"/>
      <c r="CA21" s="138"/>
      <c r="CB21" s="138"/>
      <c r="CC21" s="138"/>
      <c r="CD21" s="138"/>
      <c r="CE21" s="138"/>
      <c r="CF21" s="138"/>
      <c r="CG21" s="138"/>
    </row>
    <row r="22" spans="1:85" s="6" customFormat="1" ht="15.95" customHeight="1" x14ac:dyDescent="0.25">
      <c r="A22" s="472"/>
      <c r="B22" s="873" t="s">
        <v>474</v>
      </c>
      <c r="C22" s="874">
        <f>C20-C21</f>
        <v>0</v>
      </c>
      <c r="D22" s="875" t="s">
        <v>0</v>
      </c>
      <c r="E22" s="876">
        <f>E20-E21</f>
        <v>0</v>
      </c>
      <c r="F22" s="875" t="str">
        <f>IFERROR(E22/E6,"-")</f>
        <v>-</v>
      </c>
      <c r="G22" s="876">
        <f>G20-G21</f>
        <v>0</v>
      </c>
      <c r="H22" s="875" t="str">
        <f>IFERROR(G22/G6,"-")</f>
        <v>-</v>
      </c>
      <c r="I22" s="876">
        <f>I20-I21</f>
        <v>0</v>
      </c>
      <c r="J22" s="875" t="str">
        <f>IFERROR(I22/I6,"-")</f>
        <v>-</v>
      </c>
      <c r="K22" s="876">
        <f>K20-K21</f>
        <v>0</v>
      </c>
      <c r="L22" s="878" t="str">
        <f>IFERROR(K22/K6,"-")</f>
        <v>-</v>
      </c>
      <c r="M22" s="879">
        <f>M20-M21</f>
        <v>0</v>
      </c>
      <c r="N22" s="880" t="str">
        <f>IFERROR(M22/M6,"-")</f>
        <v>-</v>
      </c>
      <c r="O22" s="881">
        <f t="shared" ref="O22:AT22" si="10">O20-O21</f>
        <v>0</v>
      </c>
      <c r="P22" s="883">
        <f t="shared" si="10"/>
        <v>0</v>
      </c>
      <c r="Q22" s="883">
        <f t="shared" si="10"/>
        <v>0</v>
      </c>
      <c r="R22" s="883">
        <f t="shared" si="10"/>
        <v>0</v>
      </c>
      <c r="S22" s="883">
        <f t="shared" si="10"/>
        <v>0</v>
      </c>
      <c r="T22" s="883">
        <f t="shared" si="10"/>
        <v>0</v>
      </c>
      <c r="U22" s="883">
        <f t="shared" si="10"/>
        <v>0</v>
      </c>
      <c r="V22" s="883">
        <f t="shared" si="10"/>
        <v>0</v>
      </c>
      <c r="W22" s="883">
        <f t="shared" si="10"/>
        <v>0</v>
      </c>
      <c r="X22" s="883">
        <f t="shared" si="10"/>
        <v>0</v>
      </c>
      <c r="Y22" s="883">
        <f t="shared" si="10"/>
        <v>0</v>
      </c>
      <c r="Z22" s="883">
        <f t="shared" si="10"/>
        <v>0</v>
      </c>
      <c r="AA22" s="883">
        <f t="shared" si="10"/>
        <v>0</v>
      </c>
      <c r="AB22" s="882">
        <f t="shared" si="10"/>
        <v>0</v>
      </c>
      <c r="AC22" s="883">
        <f t="shared" si="10"/>
        <v>0</v>
      </c>
      <c r="AD22" s="883">
        <f t="shared" si="10"/>
        <v>0</v>
      </c>
      <c r="AE22" s="883">
        <f t="shared" si="10"/>
        <v>0</v>
      </c>
      <c r="AF22" s="883">
        <f t="shared" si="10"/>
        <v>0</v>
      </c>
      <c r="AG22" s="883">
        <f t="shared" si="10"/>
        <v>0</v>
      </c>
      <c r="AH22" s="883">
        <f t="shared" si="10"/>
        <v>0</v>
      </c>
      <c r="AI22" s="883">
        <f t="shared" si="10"/>
        <v>0</v>
      </c>
      <c r="AJ22" s="883">
        <f t="shared" si="10"/>
        <v>0</v>
      </c>
      <c r="AK22" s="883">
        <f t="shared" si="10"/>
        <v>0</v>
      </c>
      <c r="AL22" s="883">
        <f t="shared" si="10"/>
        <v>0</v>
      </c>
      <c r="AM22" s="884">
        <f t="shared" si="10"/>
        <v>0</v>
      </c>
      <c r="AN22" s="883">
        <f t="shared" si="10"/>
        <v>0</v>
      </c>
      <c r="AO22" s="883">
        <f t="shared" si="10"/>
        <v>0</v>
      </c>
      <c r="AP22" s="883">
        <f t="shared" si="10"/>
        <v>0</v>
      </c>
      <c r="AQ22" s="883">
        <f t="shared" si="10"/>
        <v>0</v>
      </c>
      <c r="AR22" s="883">
        <f t="shared" si="10"/>
        <v>0</v>
      </c>
      <c r="AS22" s="883">
        <f t="shared" si="10"/>
        <v>0</v>
      </c>
      <c r="AT22" s="883">
        <f t="shared" si="10"/>
        <v>0</v>
      </c>
      <c r="AU22" s="883">
        <f t="shared" ref="AU22:BZ22" si="11">AU20-AU21</f>
        <v>0</v>
      </c>
      <c r="AV22" s="883">
        <f t="shared" si="11"/>
        <v>0</v>
      </c>
      <c r="AW22" s="883">
        <f t="shared" si="11"/>
        <v>0</v>
      </c>
      <c r="AX22" s="883">
        <f t="shared" si="11"/>
        <v>0</v>
      </c>
      <c r="AY22" s="884">
        <f t="shared" si="11"/>
        <v>0</v>
      </c>
      <c r="AZ22" s="883">
        <f t="shared" si="11"/>
        <v>0</v>
      </c>
      <c r="BA22" s="883">
        <f t="shared" si="11"/>
        <v>0</v>
      </c>
      <c r="BB22" s="883">
        <f t="shared" si="11"/>
        <v>0</v>
      </c>
      <c r="BC22" s="883">
        <f t="shared" si="11"/>
        <v>0</v>
      </c>
      <c r="BD22" s="883">
        <f t="shared" si="11"/>
        <v>0</v>
      </c>
      <c r="BE22" s="883">
        <f t="shared" si="11"/>
        <v>0</v>
      </c>
      <c r="BF22" s="883">
        <f t="shared" si="11"/>
        <v>0</v>
      </c>
      <c r="BG22" s="883">
        <f t="shared" si="11"/>
        <v>0</v>
      </c>
      <c r="BH22" s="883">
        <f t="shared" si="11"/>
        <v>0</v>
      </c>
      <c r="BI22" s="883">
        <f t="shared" si="11"/>
        <v>0</v>
      </c>
      <c r="BJ22" s="883">
        <f t="shared" si="11"/>
        <v>0</v>
      </c>
      <c r="BK22" s="884">
        <f t="shared" si="11"/>
        <v>0</v>
      </c>
      <c r="BL22" s="883">
        <f t="shared" si="11"/>
        <v>0</v>
      </c>
      <c r="BM22" s="883">
        <f t="shared" si="11"/>
        <v>0</v>
      </c>
      <c r="BN22" s="883">
        <f t="shared" si="11"/>
        <v>0</v>
      </c>
      <c r="BO22" s="883">
        <f t="shared" si="11"/>
        <v>0</v>
      </c>
      <c r="BP22" s="883">
        <f t="shared" si="11"/>
        <v>0</v>
      </c>
      <c r="BQ22" s="883">
        <f t="shared" si="11"/>
        <v>0</v>
      </c>
      <c r="BR22" s="883">
        <f t="shared" si="11"/>
        <v>0</v>
      </c>
      <c r="BS22" s="883">
        <f t="shared" si="11"/>
        <v>0</v>
      </c>
      <c r="BT22" s="883">
        <f t="shared" si="11"/>
        <v>0</v>
      </c>
      <c r="BU22" s="883">
        <f t="shared" si="11"/>
        <v>0</v>
      </c>
      <c r="BV22" s="883">
        <f t="shared" si="11"/>
        <v>0</v>
      </c>
      <c r="BW22" s="884">
        <f t="shared" si="11"/>
        <v>0</v>
      </c>
      <c r="BX22" s="472"/>
      <c r="BY22" s="472"/>
      <c r="BZ22" s="472"/>
      <c r="CA22" s="472"/>
      <c r="CB22" s="797"/>
      <c r="CC22" s="138"/>
      <c r="CD22" s="138"/>
      <c r="CE22" s="138"/>
      <c r="CF22" s="138"/>
      <c r="CG22" s="138"/>
    </row>
    <row r="23" spans="1:85" ht="15.95" customHeight="1" x14ac:dyDescent="0.25">
      <c r="A23" s="138"/>
      <c r="B23" s="890" t="s">
        <v>475</v>
      </c>
      <c r="C23" s="841">
        <f>O23</f>
        <v>0</v>
      </c>
      <c r="D23" s="842"/>
      <c r="E23" s="843">
        <f>SUM(P23:AA23)</f>
        <v>0</v>
      </c>
      <c r="F23" s="842"/>
      <c r="G23" s="843">
        <f>SUM(AB23:AM23)</f>
        <v>0</v>
      </c>
      <c r="H23" s="842"/>
      <c r="I23" s="843">
        <f>SUM(AN23:AY23)</f>
        <v>0</v>
      </c>
      <c r="J23" s="842"/>
      <c r="K23" s="843">
        <f>SUM(AZ23:BK23)</f>
        <v>0</v>
      </c>
      <c r="L23" s="844"/>
      <c r="M23" s="845">
        <f>SUM(BL23:BW23)</f>
        <v>0</v>
      </c>
      <c r="N23" s="846"/>
      <c r="O23" s="892">
        <f>'C'!C267</f>
        <v>0</v>
      </c>
      <c r="P23" s="893">
        <f>'C'!D267</f>
        <v>0</v>
      </c>
      <c r="Q23" s="892">
        <f>'C'!E267</f>
        <v>0</v>
      </c>
      <c r="R23" s="892">
        <f>'C'!F267</f>
        <v>0</v>
      </c>
      <c r="S23" s="892">
        <f>'C'!G267</f>
        <v>0</v>
      </c>
      <c r="T23" s="892">
        <f>'C'!H267</f>
        <v>0</v>
      </c>
      <c r="U23" s="892">
        <f>'C'!I267</f>
        <v>0</v>
      </c>
      <c r="V23" s="892">
        <f>'C'!J267</f>
        <v>0</v>
      </c>
      <c r="W23" s="892">
        <f>'C'!K267</f>
        <v>0</v>
      </c>
      <c r="X23" s="892">
        <f>'C'!L267</f>
        <v>0</v>
      </c>
      <c r="Y23" s="892">
        <f>'C'!M267</f>
        <v>0</v>
      </c>
      <c r="Z23" s="892">
        <f>'C'!N267</f>
        <v>0</v>
      </c>
      <c r="AA23" s="891">
        <f>'C'!O267</f>
        <v>0</v>
      </c>
      <c r="AB23" s="892">
        <f>'C'!P267</f>
        <v>0</v>
      </c>
      <c r="AC23" s="892">
        <f>'C'!Q267</f>
        <v>0</v>
      </c>
      <c r="AD23" s="892">
        <f>'C'!R267</f>
        <v>0</v>
      </c>
      <c r="AE23" s="892">
        <f>'C'!S267</f>
        <v>0</v>
      </c>
      <c r="AF23" s="892">
        <f>'C'!T267</f>
        <v>0</v>
      </c>
      <c r="AG23" s="892">
        <f>'C'!U267</f>
        <v>0</v>
      </c>
      <c r="AH23" s="892">
        <f>'C'!V267</f>
        <v>0</v>
      </c>
      <c r="AI23" s="892">
        <f>'C'!W267</f>
        <v>0</v>
      </c>
      <c r="AJ23" s="892">
        <f>'C'!X267</f>
        <v>0</v>
      </c>
      <c r="AK23" s="892">
        <f>'C'!Y267</f>
        <v>0</v>
      </c>
      <c r="AL23" s="892">
        <f>'C'!Z267</f>
        <v>0</v>
      </c>
      <c r="AM23" s="891">
        <f>'C'!AA267</f>
        <v>0</v>
      </c>
      <c r="AN23" s="892">
        <f>'C'!AB267</f>
        <v>0</v>
      </c>
      <c r="AO23" s="892">
        <f>'C'!AC267</f>
        <v>0</v>
      </c>
      <c r="AP23" s="892">
        <f>'C'!AD267</f>
        <v>0</v>
      </c>
      <c r="AQ23" s="892">
        <f>'C'!AE267</f>
        <v>0</v>
      </c>
      <c r="AR23" s="892">
        <f>'C'!AF267</f>
        <v>0</v>
      </c>
      <c r="AS23" s="892">
        <f>'C'!AG267</f>
        <v>0</v>
      </c>
      <c r="AT23" s="892">
        <f>'C'!AH267</f>
        <v>0</v>
      </c>
      <c r="AU23" s="892">
        <f>'C'!AI267</f>
        <v>0</v>
      </c>
      <c r="AV23" s="892">
        <f>'C'!AJ267</f>
        <v>0</v>
      </c>
      <c r="AW23" s="892">
        <f>'C'!AK267</f>
        <v>0</v>
      </c>
      <c r="AX23" s="892">
        <f>'C'!AL267</f>
        <v>0</v>
      </c>
      <c r="AY23" s="891">
        <f>'C'!AM267</f>
        <v>0</v>
      </c>
      <c r="AZ23" s="892">
        <f>'C'!AN267</f>
        <v>0</v>
      </c>
      <c r="BA23" s="892">
        <f>'C'!AO267</f>
        <v>0</v>
      </c>
      <c r="BB23" s="892">
        <f>'C'!AP267</f>
        <v>0</v>
      </c>
      <c r="BC23" s="892">
        <f>'C'!AQ267</f>
        <v>0</v>
      </c>
      <c r="BD23" s="892">
        <f>'C'!AR267</f>
        <v>0</v>
      </c>
      <c r="BE23" s="892">
        <f>'C'!AS267</f>
        <v>0</v>
      </c>
      <c r="BF23" s="892">
        <f>'C'!AT267</f>
        <v>0</v>
      </c>
      <c r="BG23" s="892">
        <f>'C'!AU267</f>
        <v>0</v>
      </c>
      <c r="BH23" s="892">
        <f>'C'!AV267</f>
        <v>0</v>
      </c>
      <c r="BI23" s="892">
        <f>'C'!AW267</f>
        <v>0</v>
      </c>
      <c r="BJ23" s="892">
        <f>'C'!AX267</f>
        <v>0</v>
      </c>
      <c r="BK23" s="891">
        <f>'C'!AY267</f>
        <v>0</v>
      </c>
      <c r="BL23" s="892">
        <f>'C'!AZ267</f>
        <v>0</v>
      </c>
      <c r="BM23" s="892">
        <f>'C'!BA267</f>
        <v>0</v>
      </c>
      <c r="BN23" s="892">
        <f>'C'!BB267</f>
        <v>0</v>
      </c>
      <c r="BO23" s="892">
        <f>'C'!BC267</f>
        <v>0</v>
      </c>
      <c r="BP23" s="892">
        <f>'C'!BD267</f>
        <v>0</v>
      </c>
      <c r="BQ23" s="892">
        <f>'C'!BE267</f>
        <v>0</v>
      </c>
      <c r="BR23" s="892">
        <f>'C'!BF267</f>
        <v>0</v>
      </c>
      <c r="BS23" s="892">
        <f>'C'!BG267</f>
        <v>0</v>
      </c>
      <c r="BT23" s="892">
        <f>'C'!BH267</f>
        <v>0</v>
      </c>
      <c r="BU23" s="892">
        <f>'C'!BI267</f>
        <v>0</v>
      </c>
      <c r="BV23" s="892">
        <f>'C'!BJ267</f>
        <v>0</v>
      </c>
      <c r="BW23" s="891">
        <f>'C'!BK267</f>
        <v>0</v>
      </c>
      <c r="BX23" s="297"/>
      <c r="BY23" s="138"/>
      <c r="BZ23" s="138"/>
      <c r="CA23" s="138"/>
      <c r="CB23" s="138"/>
      <c r="CC23" s="138"/>
      <c r="CD23" s="138"/>
      <c r="CE23" s="138"/>
      <c r="CF23" s="138"/>
      <c r="CG23" s="138"/>
    </row>
    <row r="24" spans="1:85" s="6" customFormat="1" ht="24" customHeight="1" x14ac:dyDescent="0.25">
      <c r="A24" s="472"/>
      <c r="B24" s="894" t="s">
        <v>476</v>
      </c>
      <c r="C24" s="895">
        <f>C22-C23</f>
        <v>0</v>
      </c>
      <c r="D24" s="896" t="s">
        <v>0</v>
      </c>
      <c r="E24" s="897">
        <f>E22-E23</f>
        <v>0</v>
      </c>
      <c r="F24" s="896" t="str">
        <f>IFERROR(E24/E6,"-")</f>
        <v>-</v>
      </c>
      <c r="G24" s="897">
        <f>G22-G23</f>
        <v>0</v>
      </c>
      <c r="H24" s="896" t="str">
        <f>IFERROR(G24/G6,"-")</f>
        <v>-</v>
      </c>
      <c r="I24" s="897">
        <f>I22-I23</f>
        <v>0</v>
      </c>
      <c r="J24" s="896" t="str">
        <f>IFERROR(I24/I6,"-")</f>
        <v>-</v>
      </c>
      <c r="K24" s="897">
        <f>K22-K23</f>
        <v>0</v>
      </c>
      <c r="L24" s="898" t="str">
        <f>IFERROR(K24/K6,"-")</f>
        <v>-</v>
      </c>
      <c r="M24" s="899">
        <f>M22-M23</f>
        <v>0</v>
      </c>
      <c r="N24" s="900" t="str">
        <f>IFERROR(M24/M6,"-")</f>
        <v>-</v>
      </c>
      <c r="O24" s="901">
        <f t="shared" ref="O24:AT24" si="12">O22-O23</f>
        <v>0</v>
      </c>
      <c r="P24" s="902">
        <f t="shared" si="12"/>
        <v>0</v>
      </c>
      <c r="Q24" s="901">
        <f t="shared" si="12"/>
        <v>0</v>
      </c>
      <c r="R24" s="901">
        <f t="shared" si="12"/>
        <v>0</v>
      </c>
      <c r="S24" s="901">
        <f t="shared" si="12"/>
        <v>0</v>
      </c>
      <c r="T24" s="901">
        <f t="shared" si="12"/>
        <v>0</v>
      </c>
      <c r="U24" s="901">
        <f t="shared" si="12"/>
        <v>0</v>
      </c>
      <c r="V24" s="901">
        <f t="shared" si="12"/>
        <v>0</v>
      </c>
      <c r="W24" s="901">
        <f t="shared" si="12"/>
        <v>0</v>
      </c>
      <c r="X24" s="901">
        <f t="shared" si="12"/>
        <v>0</v>
      </c>
      <c r="Y24" s="901">
        <f t="shared" si="12"/>
        <v>0</v>
      </c>
      <c r="Z24" s="901">
        <f t="shared" si="12"/>
        <v>0</v>
      </c>
      <c r="AA24" s="903">
        <f t="shared" si="12"/>
        <v>0</v>
      </c>
      <c r="AB24" s="901">
        <f t="shared" si="12"/>
        <v>0</v>
      </c>
      <c r="AC24" s="901">
        <f t="shared" si="12"/>
        <v>0</v>
      </c>
      <c r="AD24" s="901">
        <f t="shared" si="12"/>
        <v>0</v>
      </c>
      <c r="AE24" s="901">
        <f t="shared" si="12"/>
        <v>0</v>
      </c>
      <c r="AF24" s="901">
        <f t="shared" si="12"/>
        <v>0</v>
      </c>
      <c r="AG24" s="901">
        <f t="shared" si="12"/>
        <v>0</v>
      </c>
      <c r="AH24" s="901">
        <f t="shared" si="12"/>
        <v>0</v>
      </c>
      <c r="AI24" s="901">
        <f t="shared" si="12"/>
        <v>0</v>
      </c>
      <c r="AJ24" s="901">
        <f t="shared" si="12"/>
        <v>0</v>
      </c>
      <c r="AK24" s="901">
        <f t="shared" si="12"/>
        <v>0</v>
      </c>
      <c r="AL24" s="901">
        <f t="shared" si="12"/>
        <v>0</v>
      </c>
      <c r="AM24" s="903">
        <f t="shared" si="12"/>
        <v>0</v>
      </c>
      <c r="AN24" s="901">
        <f t="shared" si="12"/>
        <v>0</v>
      </c>
      <c r="AO24" s="901">
        <f t="shared" si="12"/>
        <v>0</v>
      </c>
      <c r="AP24" s="901">
        <f t="shared" si="12"/>
        <v>0</v>
      </c>
      <c r="AQ24" s="901">
        <f t="shared" si="12"/>
        <v>0</v>
      </c>
      <c r="AR24" s="901">
        <f t="shared" si="12"/>
        <v>0</v>
      </c>
      <c r="AS24" s="901">
        <f t="shared" si="12"/>
        <v>0</v>
      </c>
      <c r="AT24" s="901">
        <f t="shared" si="12"/>
        <v>0</v>
      </c>
      <c r="AU24" s="901">
        <f t="shared" ref="AU24:BZ24" si="13">AU22-AU23</f>
        <v>0</v>
      </c>
      <c r="AV24" s="901">
        <f t="shared" si="13"/>
        <v>0</v>
      </c>
      <c r="AW24" s="901">
        <f t="shared" si="13"/>
        <v>0</v>
      </c>
      <c r="AX24" s="901">
        <f t="shared" si="13"/>
        <v>0</v>
      </c>
      <c r="AY24" s="903">
        <f t="shared" si="13"/>
        <v>0</v>
      </c>
      <c r="AZ24" s="901">
        <f t="shared" si="13"/>
        <v>0</v>
      </c>
      <c r="BA24" s="901">
        <f t="shared" si="13"/>
        <v>0</v>
      </c>
      <c r="BB24" s="901">
        <f t="shared" si="13"/>
        <v>0</v>
      </c>
      <c r="BC24" s="901">
        <f t="shared" si="13"/>
        <v>0</v>
      </c>
      <c r="BD24" s="901">
        <f t="shared" si="13"/>
        <v>0</v>
      </c>
      <c r="BE24" s="901">
        <f t="shared" si="13"/>
        <v>0</v>
      </c>
      <c r="BF24" s="901">
        <f t="shared" si="13"/>
        <v>0</v>
      </c>
      <c r="BG24" s="901">
        <f t="shared" si="13"/>
        <v>0</v>
      </c>
      <c r="BH24" s="901">
        <f t="shared" si="13"/>
        <v>0</v>
      </c>
      <c r="BI24" s="901">
        <f t="shared" si="13"/>
        <v>0</v>
      </c>
      <c r="BJ24" s="901">
        <f t="shared" si="13"/>
        <v>0</v>
      </c>
      <c r="BK24" s="903">
        <f t="shared" si="13"/>
        <v>0</v>
      </c>
      <c r="BL24" s="901">
        <f t="shared" si="13"/>
        <v>0</v>
      </c>
      <c r="BM24" s="901">
        <f t="shared" si="13"/>
        <v>0</v>
      </c>
      <c r="BN24" s="901">
        <f t="shared" si="13"/>
        <v>0</v>
      </c>
      <c r="BO24" s="901">
        <f t="shared" si="13"/>
        <v>0</v>
      </c>
      <c r="BP24" s="901">
        <f t="shared" si="13"/>
        <v>0</v>
      </c>
      <c r="BQ24" s="901">
        <f t="shared" si="13"/>
        <v>0</v>
      </c>
      <c r="BR24" s="901">
        <f t="shared" si="13"/>
        <v>0</v>
      </c>
      <c r="BS24" s="901">
        <f t="shared" si="13"/>
        <v>0</v>
      </c>
      <c r="BT24" s="901">
        <f t="shared" si="13"/>
        <v>0</v>
      </c>
      <c r="BU24" s="901">
        <f t="shared" si="13"/>
        <v>0</v>
      </c>
      <c r="BV24" s="901">
        <f t="shared" si="13"/>
        <v>0</v>
      </c>
      <c r="BW24" s="903">
        <f t="shared" si="13"/>
        <v>0</v>
      </c>
      <c r="BX24" s="472"/>
      <c r="BY24" s="472"/>
      <c r="BZ24" s="472"/>
      <c r="CA24" s="472"/>
      <c r="CB24" s="797"/>
      <c r="CC24" s="138"/>
      <c r="CD24" s="138"/>
      <c r="CE24" s="138"/>
      <c r="CF24" s="138"/>
      <c r="CG24" s="138"/>
    </row>
    <row r="25" spans="1:85" ht="15.95" customHeight="1" x14ac:dyDescent="0.25">
      <c r="A25" s="138"/>
      <c r="B25" s="831" t="s">
        <v>477</v>
      </c>
      <c r="C25" s="904">
        <f>C24</f>
        <v>0</v>
      </c>
      <c r="D25" s="905"/>
      <c r="E25" s="906">
        <f>C25+E24</f>
        <v>0</v>
      </c>
      <c r="F25" s="905"/>
      <c r="G25" s="906">
        <f>E25+G24</f>
        <v>0</v>
      </c>
      <c r="H25" s="905"/>
      <c r="I25" s="906">
        <f>G25+I24</f>
        <v>0</v>
      </c>
      <c r="J25" s="905"/>
      <c r="K25" s="906">
        <f>I25+K24</f>
        <v>0</v>
      </c>
      <c r="L25" s="907"/>
      <c r="M25" s="908">
        <f>K25+M24</f>
        <v>0</v>
      </c>
      <c r="N25" s="909"/>
      <c r="O25" s="910">
        <f>O24</f>
        <v>0</v>
      </c>
      <c r="P25" s="866">
        <f t="shared" ref="P25:AU25" si="14">O25+P24</f>
        <v>0</v>
      </c>
      <c r="Q25" s="865">
        <f t="shared" si="14"/>
        <v>0</v>
      </c>
      <c r="R25" s="865">
        <f t="shared" si="14"/>
        <v>0</v>
      </c>
      <c r="S25" s="865">
        <f t="shared" si="14"/>
        <v>0</v>
      </c>
      <c r="T25" s="865">
        <f t="shared" si="14"/>
        <v>0</v>
      </c>
      <c r="U25" s="865">
        <f t="shared" si="14"/>
        <v>0</v>
      </c>
      <c r="V25" s="865">
        <f t="shared" si="14"/>
        <v>0</v>
      </c>
      <c r="W25" s="865">
        <f t="shared" si="14"/>
        <v>0</v>
      </c>
      <c r="X25" s="865">
        <f t="shared" si="14"/>
        <v>0</v>
      </c>
      <c r="Y25" s="865">
        <f t="shared" si="14"/>
        <v>0</v>
      </c>
      <c r="Z25" s="865">
        <f t="shared" si="14"/>
        <v>0</v>
      </c>
      <c r="AA25" s="911">
        <f t="shared" si="14"/>
        <v>0</v>
      </c>
      <c r="AB25" s="912">
        <f t="shared" si="14"/>
        <v>0</v>
      </c>
      <c r="AC25" s="865">
        <f t="shared" si="14"/>
        <v>0</v>
      </c>
      <c r="AD25" s="865">
        <f t="shared" si="14"/>
        <v>0</v>
      </c>
      <c r="AE25" s="865">
        <f t="shared" si="14"/>
        <v>0</v>
      </c>
      <c r="AF25" s="865">
        <f t="shared" si="14"/>
        <v>0</v>
      </c>
      <c r="AG25" s="865">
        <f t="shared" si="14"/>
        <v>0</v>
      </c>
      <c r="AH25" s="865">
        <f t="shared" si="14"/>
        <v>0</v>
      </c>
      <c r="AI25" s="865">
        <f t="shared" si="14"/>
        <v>0</v>
      </c>
      <c r="AJ25" s="865">
        <f t="shared" si="14"/>
        <v>0</v>
      </c>
      <c r="AK25" s="865">
        <f t="shared" si="14"/>
        <v>0</v>
      </c>
      <c r="AL25" s="865">
        <f t="shared" si="14"/>
        <v>0</v>
      </c>
      <c r="AM25" s="867">
        <f t="shared" si="14"/>
        <v>0</v>
      </c>
      <c r="AN25" s="913">
        <f t="shared" si="14"/>
        <v>0</v>
      </c>
      <c r="AO25" s="913">
        <f t="shared" si="14"/>
        <v>0</v>
      </c>
      <c r="AP25" s="913">
        <f t="shared" si="14"/>
        <v>0</v>
      </c>
      <c r="AQ25" s="913">
        <f t="shared" si="14"/>
        <v>0</v>
      </c>
      <c r="AR25" s="913">
        <f t="shared" si="14"/>
        <v>0</v>
      </c>
      <c r="AS25" s="913">
        <f t="shared" si="14"/>
        <v>0</v>
      </c>
      <c r="AT25" s="913">
        <f t="shared" si="14"/>
        <v>0</v>
      </c>
      <c r="AU25" s="913">
        <f t="shared" si="14"/>
        <v>0</v>
      </c>
      <c r="AV25" s="913">
        <f t="shared" ref="AV25:CA25" si="15">AU25+AV24</f>
        <v>0</v>
      </c>
      <c r="AW25" s="913">
        <f t="shared" si="15"/>
        <v>0</v>
      </c>
      <c r="AX25" s="913">
        <f t="shared" si="15"/>
        <v>0</v>
      </c>
      <c r="AY25" s="910">
        <f t="shared" si="15"/>
        <v>0</v>
      </c>
      <c r="AZ25" s="913">
        <f t="shared" si="15"/>
        <v>0</v>
      </c>
      <c r="BA25" s="913">
        <f t="shared" si="15"/>
        <v>0</v>
      </c>
      <c r="BB25" s="913">
        <f t="shared" si="15"/>
        <v>0</v>
      </c>
      <c r="BC25" s="913">
        <f t="shared" si="15"/>
        <v>0</v>
      </c>
      <c r="BD25" s="913">
        <f t="shared" si="15"/>
        <v>0</v>
      </c>
      <c r="BE25" s="913">
        <f t="shared" si="15"/>
        <v>0</v>
      </c>
      <c r="BF25" s="913">
        <f t="shared" si="15"/>
        <v>0</v>
      </c>
      <c r="BG25" s="913">
        <f t="shared" si="15"/>
        <v>0</v>
      </c>
      <c r="BH25" s="913">
        <f t="shared" si="15"/>
        <v>0</v>
      </c>
      <c r="BI25" s="913">
        <f t="shared" si="15"/>
        <v>0</v>
      </c>
      <c r="BJ25" s="913">
        <f t="shared" si="15"/>
        <v>0</v>
      </c>
      <c r="BK25" s="910">
        <f t="shared" si="15"/>
        <v>0</v>
      </c>
      <c r="BL25" s="913">
        <f t="shared" si="15"/>
        <v>0</v>
      </c>
      <c r="BM25" s="913">
        <f t="shared" si="15"/>
        <v>0</v>
      </c>
      <c r="BN25" s="913">
        <f t="shared" si="15"/>
        <v>0</v>
      </c>
      <c r="BO25" s="913">
        <f t="shared" si="15"/>
        <v>0</v>
      </c>
      <c r="BP25" s="913">
        <f t="shared" si="15"/>
        <v>0</v>
      </c>
      <c r="BQ25" s="913">
        <f t="shared" si="15"/>
        <v>0</v>
      </c>
      <c r="BR25" s="913">
        <f t="shared" si="15"/>
        <v>0</v>
      </c>
      <c r="BS25" s="913">
        <f t="shared" si="15"/>
        <v>0</v>
      </c>
      <c r="BT25" s="913">
        <f t="shared" si="15"/>
        <v>0</v>
      </c>
      <c r="BU25" s="913">
        <f t="shared" si="15"/>
        <v>0</v>
      </c>
      <c r="BV25" s="913">
        <f t="shared" si="15"/>
        <v>0</v>
      </c>
      <c r="BW25" s="910">
        <f t="shared" si="15"/>
        <v>0</v>
      </c>
      <c r="BX25" s="297"/>
      <c r="BY25" s="138"/>
      <c r="BZ25" s="138"/>
      <c r="CA25" s="138"/>
      <c r="CB25" s="138"/>
      <c r="CC25" s="138"/>
      <c r="CD25" s="138"/>
      <c r="CE25" s="138"/>
      <c r="CF25" s="138"/>
      <c r="CG25" s="138"/>
    </row>
    <row r="26" spans="1:85" ht="15" hidden="1" customHeight="1" x14ac:dyDescent="0.25">
      <c r="A26" s="138"/>
      <c r="B26" s="914" t="s">
        <v>0</v>
      </c>
      <c r="C26" s="1570" t="str">
        <f>IF(OR(E14&gt;E16,G14&gt;G16,I14&gt;I16,K14&gt;K16,M14&gt;M16), "¡Cuidado!. Los tabajos para el propio activo en un año (ingreso por menos gasto) no pueden ser superiores a la nómina de ese año pues se deben ejecutar internamente. ¡Revisa los datos para obtener una proyección realista!", "-")</f>
        <v>-</v>
      </c>
      <c r="D26" s="1399"/>
      <c r="E26" s="1399"/>
      <c r="F26" s="1399"/>
      <c r="G26" s="1399"/>
      <c r="H26" s="1399"/>
      <c r="I26" s="1399"/>
      <c r="J26" s="1399"/>
      <c r="K26" s="1399"/>
      <c r="L26" s="1399"/>
      <c r="M26" s="1399"/>
      <c r="N26" s="1469"/>
      <c r="O26" s="297"/>
      <c r="P26" s="297"/>
      <c r="Q26" s="297"/>
      <c r="R26" s="297"/>
      <c r="S26" s="297"/>
      <c r="T26" s="297"/>
      <c r="U26" s="297"/>
      <c r="V26" s="297"/>
      <c r="W26" s="297"/>
      <c r="X26" s="297"/>
      <c r="Y26" s="297"/>
      <c r="Z26" s="297"/>
      <c r="AA26" s="297"/>
      <c r="AB26" s="297"/>
      <c r="AC26" s="297"/>
      <c r="AD26" s="297"/>
      <c r="AE26" s="297"/>
      <c r="AF26" s="297"/>
      <c r="AG26" s="297"/>
      <c r="AH26" s="297"/>
      <c r="AI26" s="297"/>
      <c r="AJ26" s="297"/>
      <c r="AK26" s="297"/>
      <c r="AL26" s="297"/>
      <c r="AM26" s="297"/>
      <c r="AN26" s="297"/>
      <c r="AO26" s="297"/>
      <c r="AP26" s="297"/>
      <c r="AQ26" s="297"/>
      <c r="AR26" s="297"/>
      <c r="AS26" s="297"/>
      <c r="AT26" s="297"/>
      <c r="AU26" s="297"/>
      <c r="AV26" s="297"/>
      <c r="AW26" s="297"/>
      <c r="AX26" s="297"/>
      <c r="AY26" s="297"/>
      <c r="AZ26" s="297"/>
      <c r="BA26" s="297"/>
      <c r="BB26" s="297"/>
      <c r="BC26" s="297"/>
      <c r="BD26" s="297"/>
      <c r="BE26" s="297"/>
      <c r="BF26" s="297"/>
      <c r="BG26" s="297"/>
      <c r="BH26" s="297"/>
      <c r="BI26" s="297"/>
      <c r="BJ26" s="297"/>
      <c r="BK26" s="297"/>
      <c r="BL26" s="297"/>
      <c r="BM26" s="297"/>
      <c r="BN26" s="297"/>
      <c r="BO26" s="297"/>
      <c r="BP26" s="297"/>
      <c r="BQ26" s="297"/>
      <c r="BR26" s="297"/>
      <c r="BS26" s="297"/>
      <c r="BT26" s="297"/>
      <c r="BU26" s="297"/>
      <c r="BV26" s="297"/>
      <c r="BW26" s="297"/>
      <c r="BX26" s="297"/>
      <c r="BY26" s="138"/>
      <c r="BZ26" s="138"/>
      <c r="CA26" s="138"/>
      <c r="CB26" s="138"/>
      <c r="CC26" s="138"/>
      <c r="CD26" s="138"/>
      <c r="CE26" s="138"/>
      <c r="CF26" s="138"/>
      <c r="CG26" s="138"/>
    </row>
    <row r="27" spans="1:85" ht="0.95" hidden="1" customHeight="1" x14ac:dyDescent="0.25">
      <c r="A27" s="138"/>
      <c r="B27" s="914"/>
      <c r="C27" s="297"/>
      <c r="D27" s="805"/>
      <c r="E27" s="297"/>
      <c r="F27" s="805"/>
      <c r="G27" s="297"/>
      <c r="H27" s="805"/>
      <c r="I27" s="297"/>
      <c r="J27" s="805"/>
      <c r="K27" s="297"/>
      <c r="L27" s="805"/>
      <c r="M27" s="297"/>
      <c r="N27" s="806"/>
      <c r="O27" s="297"/>
      <c r="P27" s="297"/>
      <c r="Q27" s="297"/>
      <c r="R27" s="297"/>
      <c r="S27" s="297"/>
      <c r="T27" s="297"/>
      <c r="U27" s="297"/>
      <c r="V27" s="297"/>
      <c r="W27" s="297"/>
      <c r="X27" s="297"/>
      <c r="Y27" s="297"/>
      <c r="Z27" s="297"/>
      <c r="AA27" s="297"/>
      <c r="AB27" s="297"/>
      <c r="AC27" s="297"/>
      <c r="AD27" s="297"/>
      <c r="AE27" s="297"/>
      <c r="AF27" s="297"/>
      <c r="AG27" s="297"/>
      <c r="AH27" s="297"/>
      <c r="AI27" s="297"/>
      <c r="AJ27" s="297"/>
      <c r="AK27" s="297"/>
      <c r="AL27" s="297"/>
      <c r="AM27" s="297"/>
      <c r="AN27" s="297"/>
      <c r="AO27" s="297"/>
      <c r="AP27" s="297"/>
      <c r="AQ27" s="297"/>
      <c r="AR27" s="297"/>
      <c r="AS27" s="297"/>
      <c r="AT27" s="297"/>
      <c r="AU27" s="297"/>
      <c r="AV27" s="297"/>
      <c r="AW27" s="297"/>
      <c r="AX27" s="297"/>
      <c r="AY27" s="297"/>
      <c r="AZ27" s="297"/>
      <c r="BA27" s="297"/>
      <c r="BB27" s="297"/>
      <c r="BC27" s="297"/>
      <c r="BD27" s="297"/>
      <c r="BE27" s="297"/>
      <c r="BF27" s="297"/>
      <c r="BG27" s="297"/>
      <c r="BH27" s="297"/>
      <c r="BI27" s="297"/>
      <c r="BJ27" s="297"/>
      <c r="BK27" s="297"/>
      <c r="BL27" s="297"/>
      <c r="BM27" s="297"/>
      <c r="BN27" s="297"/>
      <c r="BO27" s="297"/>
      <c r="BP27" s="297"/>
      <c r="BQ27" s="297"/>
      <c r="BR27" s="297"/>
      <c r="BS27" s="297"/>
      <c r="BT27" s="297"/>
      <c r="BU27" s="297"/>
      <c r="BV27" s="297"/>
      <c r="BW27" s="297"/>
      <c r="BX27" s="297"/>
      <c r="BY27" s="138"/>
      <c r="BZ27" s="138"/>
      <c r="CA27" s="138"/>
      <c r="CB27" s="138"/>
      <c r="CC27" s="138"/>
      <c r="CD27" s="138"/>
      <c r="CE27" s="138"/>
      <c r="CF27" s="138"/>
      <c r="CG27" s="138"/>
    </row>
    <row r="28" spans="1:85" s="6" customFormat="1" ht="42" customHeight="1" thickBot="1" x14ac:dyDescent="0.3">
      <c r="A28" s="472"/>
      <c r="B28" s="915"/>
      <c r="C28" s="1569" t="s">
        <v>451</v>
      </c>
      <c r="D28" s="1501"/>
      <c r="E28" s="1501"/>
      <c r="F28" s="1501"/>
      <c r="G28" s="1501"/>
      <c r="H28" s="1501"/>
      <c r="I28" s="1501"/>
      <c r="J28" s="1501"/>
      <c r="K28" s="1501"/>
      <c r="L28" s="1501"/>
      <c r="M28" s="1501"/>
      <c r="N28" s="1502"/>
      <c r="O28" s="916" t="s">
        <v>452</v>
      </c>
      <c r="P28" s="1559" t="s">
        <v>284</v>
      </c>
      <c r="Q28" s="1454"/>
      <c r="R28" s="1454"/>
      <c r="S28" s="1454"/>
      <c r="T28" s="1454"/>
      <c r="U28" s="1454"/>
      <c r="V28" s="1454"/>
      <c r="W28" s="1454"/>
      <c r="X28" s="1454"/>
      <c r="Y28" s="1454"/>
      <c r="Z28" s="1454"/>
      <c r="AA28" s="1455"/>
      <c r="AB28" s="1559" t="s">
        <v>285</v>
      </c>
      <c r="AC28" s="1454"/>
      <c r="AD28" s="1454"/>
      <c r="AE28" s="1454"/>
      <c r="AF28" s="1454"/>
      <c r="AG28" s="1454"/>
      <c r="AH28" s="1454"/>
      <c r="AI28" s="1454"/>
      <c r="AJ28" s="1454"/>
      <c r="AK28" s="1454"/>
      <c r="AL28" s="1454"/>
      <c r="AM28" s="1455"/>
      <c r="AN28" s="1559" t="s">
        <v>286</v>
      </c>
      <c r="AO28" s="1454"/>
      <c r="AP28" s="1454"/>
      <c r="AQ28" s="1454"/>
      <c r="AR28" s="1454"/>
      <c r="AS28" s="1454"/>
      <c r="AT28" s="1454"/>
      <c r="AU28" s="1454"/>
      <c r="AV28" s="1454"/>
      <c r="AW28" s="1454"/>
      <c r="AX28" s="1454"/>
      <c r="AY28" s="1455"/>
      <c r="AZ28" s="1559" t="s">
        <v>287</v>
      </c>
      <c r="BA28" s="1454"/>
      <c r="BB28" s="1454"/>
      <c r="BC28" s="1454"/>
      <c r="BD28" s="1454"/>
      <c r="BE28" s="1454"/>
      <c r="BF28" s="1454"/>
      <c r="BG28" s="1454"/>
      <c r="BH28" s="1454"/>
      <c r="BI28" s="1454"/>
      <c r="BJ28" s="1454"/>
      <c r="BK28" s="1455"/>
      <c r="BL28" s="1559" t="s">
        <v>288</v>
      </c>
      <c r="BM28" s="1454"/>
      <c r="BN28" s="1454"/>
      <c r="BO28" s="1454"/>
      <c r="BP28" s="1454"/>
      <c r="BQ28" s="1454"/>
      <c r="BR28" s="1454"/>
      <c r="BS28" s="1454"/>
      <c r="BT28" s="1454"/>
      <c r="BU28" s="1454"/>
      <c r="BV28" s="1454"/>
      <c r="BW28" s="1455"/>
      <c r="BX28" s="472"/>
      <c r="BY28" s="472"/>
      <c r="BZ28" s="472"/>
      <c r="CA28" s="472"/>
      <c r="CB28" s="797"/>
      <c r="CC28" s="138"/>
      <c r="CD28" s="138"/>
      <c r="CE28" s="138"/>
      <c r="CF28" s="138"/>
      <c r="CG28" s="138"/>
    </row>
    <row r="29" spans="1:85" s="37" customFormat="1" ht="30" customHeight="1" thickBot="1" x14ac:dyDescent="0.3">
      <c r="A29" s="917" t="s">
        <v>245</v>
      </c>
      <c r="B29" s="918" t="s">
        <v>478</v>
      </c>
      <c r="C29" s="919" t="s">
        <v>454</v>
      </c>
      <c r="D29" s="920" t="s">
        <v>270</v>
      </c>
      <c r="E29" s="921" t="s">
        <v>479</v>
      </c>
      <c r="F29" s="920" t="s">
        <v>270</v>
      </c>
      <c r="G29" s="921" t="s">
        <v>456</v>
      </c>
      <c r="H29" s="920" t="s">
        <v>270</v>
      </c>
      <c r="I29" s="921" t="s">
        <v>457</v>
      </c>
      <c r="J29" s="920" t="s">
        <v>270</v>
      </c>
      <c r="K29" s="921" t="s">
        <v>458</v>
      </c>
      <c r="L29" s="920" t="s">
        <v>270</v>
      </c>
      <c r="M29" s="921" t="s">
        <v>459</v>
      </c>
      <c r="N29" s="922" t="s">
        <v>270</v>
      </c>
      <c r="O29" s="923">
        <v>0</v>
      </c>
      <c r="P29" s="824">
        <v>1</v>
      </c>
      <c r="Q29" s="824">
        <v>2</v>
      </c>
      <c r="R29" s="824">
        <v>3</v>
      </c>
      <c r="S29" s="824">
        <v>4</v>
      </c>
      <c r="T29" s="824">
        <v>5</v>
      </c>
      <c r="U29" s="824">
        <v>6</v>
      </c>
      <c r="V29" s="824">
        <v>7</v>
      </c>
      <c r="W29" s="824">
        <v>8</v>
      </c>
      <c r="X29" s="824">
        <v>9</v>
      </c>
      <c r="Y29" s="824">
        <v>10</v>
      </c>
      <c r="Z29" s="824">
        <v>11</v>
      </c>
      <c r="AA29" s="924">
        <v>12</v>
      </c>
      <c r="AB29" s="824">
        <v>13</v>
      </c>
      <c r="AC29" s="824">
        <v>14</v>
      </c>
      <c r="AD29" s="824">
        <v>15</v>
      </c>
      <c r="AE29" s="824">
        <v>16</v>
      </c>
      <c r="AF29" s="824">
        <v>17</v>
      </c>
      <c r="AG29" s="824">
        <v>18</v>
      </c>
      <c r="AH29" s="824">
        <v>19</v>
      </c>
      <c r="AI29" s="824">
        <v>20</v>
      </c>
      <c r="AJ29" s="824">
        <v>21</v>
      </c>
      <c r="AK29" s="824">
        <v>22</v>
      </c>
      <c r="AL29" s="824">
        <v>23</v>
      </c>
      <c r="AM29" s="825">
        <v>24</v>
      </c>
      <c r="AN29" s="824">
        <v>25</v>
      </c>
      <c r="AO29" s="824">
        <v>26</v>
      </c>
      <c r="AP29" s="824">
        <v>27</v>
      </c>
      <c r="AQ29" s="824">
        <v>28</v>
      </c>
      <c r="AR29" s="824">
        <v>29</v>
      </c>
      <c r="AS29" s="824">
        <v>30</v>
      </c>
      <c r="AT29" s="824">
        <v>31</v>
      </c>
      <c r="AU29" s="824">
        <v>32</v>
      </c>
      <c r="AV29" s="824">
        <v>33</v>
      </c>
      <c r="AW29" s="824">
        <v>34</v>
      </c>
      <c r="AX29" s="824">
        <v>35</v>
      </c>
      <c r="AY29" s="825">
        <v>36</v>
      </c>
      <c r="AZ29" s="824">
        <v>37</v>
      </c>
      <c r="BA29" s="824">
        <v>38</v>
      </c>
      <c r="BB29" s="824">
        <v>39</v>
      </c>
      <c r="BC29" s="824">
        <v>40</v>
      </c>
      <c r="BD29" s="824">
        <v>41</v>
      </c>
      <c r="BE29" s="824">
        <v>42</v>
      </c>
      <c r="BF29" s="824">
        <v>43</v>
      </c>
      <c r="BG29" s="824">
        <v>44</v>
      </c>
      <c r="BH29" s="824">
        <v>45</v>
      </c>
      <c r="BI29" s="824">
        <v>46</v>
      </c>
      <c r="BJ29" s="824">
        <v>47</v>
      </c>
      <c r="BK29" s="825">
        <v>48</v>
      </c>
      <c r="BL29" s="824">
        <v>49</v>
      </c>
      <c r="BM29" s="824">
        <v>50</v>
      </c>
      <c r="BN29" s="824">
        <v>51</v>
      </c>
      <c r="BO29" s="824">
        <v>52</v>
      </c>
      <c r="BP29" s="824">
        <v>53</v>
      </c>
      <c r="BQ29" s="824">
        <v>54</v>
      </c>
      <c r="BR29" s="824">
        <v>55</v>
      </c>
      <c r="BS29" s="824">
        <v>56</v>
      </c>
      <c r="BT29" s="824">
        <v>57</v>
      </c>
      <c r="BU29" s="824">
        <v>58</v>
      </c>
      <c r="BV29" s="824">
        <v>59</v>
      </c>
      <c r="BW29" s="825">
        <v>60</v>
      </c>
      <c r="BX29" s="925"/>
      <c r="BY29" s="925"/>
      <c r="BZ29" s="925"/>
      <c r="CA29" s="925"/>
      <c r="CB29" s="926"/>
      <c r="CC29" s="138"/>
      <c r="CD29" s="138"/>
      <c r="CE29" s="138"/>
      <c r="CF29" s="138"/>
      <c r="CG29" s="138"/>
    </row>
    <row r="30" spans="1:85" ht="15.95" customHeight="1" x14ac:dyDescent="0.25">
      <c r="A30" s="138"/>
      <c r="B30" s="927" t="s">
        <v>480</v>
      </c>
      <c r="C30" s="928"/>
      <c r="D30" s="929"/>
      <c r="E30" s="930"/>
      <c r="F30" s="929"/>
      <c r="G30" s="930"/>
      <c r="H30" s="929"/>
      <c r="I30" s="930"/>
      <c r="J30" s="929"/>
      <c r="K30" s="930"/>
      <c r="L30" s="929"/>
      <c r="M30" s="930"/>
      <c r="N30" s="931"/>
      <c r="O30" s="932"/>
      <c r="P30" s="933"/>
      <c r="Q30" s="932"/>
      <c r="R30" s="932"/>
      <c r="S30" s="932"/>
      <c r="T30" s="932"/>
      <c r="U30" s="932"/>
      <c r="V30" s="932"/>
      <c r="W30" s="932"/>
      <c r="X30" s="932"/>
      <c r="Y30" s="932"/>
      <c r="Z30" s="932"/>
      <c r="AA30" s="932"/>
      <c r="AB30" s="933"/>
      <c r="AC30" s="932"/>
      <c r="AD30" s="932"/>
      <c r="AE30" s="932"/>
      <c r="AF30" s="932"/>
      <c r="AG30" s="932"/>
      <c r="AH30" s="932"/>
      <c r="AI30" s="932"/>
      <c r="AJ30" s="932"/>
      <c r="AK30" s="932"/>
      <c r="AL30" s="932"/>
      <c r="AM30" s="934"/>
      <c r="AN30" s="932"/>
      <c r="AO30" s="932"/>
      <c r="AP30" s="932"/>
      <c r="AQ30" s="932"/>
      <c r="AR30" s="932"/>
      <c r="AS30" s="932"/>
      <c r="AT30" s="932"/>
      <c r="AU30" s="932"/>
      <c r="AV30" s="932"/>
      <c r="AW30" s="932"/>
      <c r="AX30" s="932"/>
      <c r="AY30" s="932"/>
      <c r="AZ30" s="933"/>
      <c r="BA30" s="932"/>
      <c r="BB30" s="932"/>
      <c r="BC30" s="932"/>
      <c r="BD30" s="932"/>
      <c r="BE30" s="932"/>
      <c r="BF30" s="932"/>
      <c r="BG30" s="932"/>
      <c r="BH30" s="932"/>
      <c r="BI30" s="932"/>
      <c r="BJ30" s="932"/>
      <c r="BK30" s="932"/>
      <c r="BL30" s="933"/>
      <c r="BM30" s="932"/>
      <c r="BN30" s="932"/>
      <c r="BO30" s="932"/>
      <c r="BP30" s="932"/>
      <c r="BQ30" s="932"/>
      <c r="BR30" s="932"/>
      <c r="BS30" s="932"/>
      <c r="BT30" s="932"/>
      <c r="BU30" s="932"/>
      <c r="BV30" s="932"/>
      <c r="BW30" s="934"/>
      <c r="BX30" s="297"/>
      <c r="BY30" s="138"/>
      <c r="BZ30" s="138"/>
      <c r="CA30" s="138"/>
      <c r="CB30" s="138"/>
      <c r="CC30" s="138"/>
      <c r="CD30" s="138"/>
      <c r="CE30" s="138"/>
      <c r="CF30" s="138"/>
      <c r="CG30" s="138"/>
    </row>
    <row r="31" spans="1:85" ht="15.95" customHeight="1" outlineLevel="1" x14ac:dyDescent="0.25">
      <c r="A31" s="138"/>
      <c r="B31" s="840" t="s">
        <v>481</v>
      </c>
      <c r="C31" s="935">
        <f t="shared" ref="C31:C40" si="16">O31</f>
        <v>0</v>
      </c>
      <c r="D31" s="936"/>
      <c r="E31" s="937">
        <f t="shared" ref="E31:E40" si="17">SUM(P31:AA31)</f>
        <v>0</v>
      </c>
      <c r="F31" s="936"/>
      <c r="G31" s="937">
        <f t="shared" ref="G31:G40" si="18">SUM(AB31:AM31)</f>
        <v>0</v>
      </c>
      <c r="H31" s="936"/>
      <c r="I31" s="937">
        <f t="shared" ref="I31:I40" si="19">SUM(AN31:AY31)</f>
        <v>0</v>
      </c>
      <c r="J31" s="936"/>
      <c r="K31" s="937">
        <f t="shared" ref="K31:K40" si="20">SUM(AZ31:BK31)</f>
        <v>0</v>
      </c>
      <c r="L31" s="936"/>
      <c r="M31" s="937">
        <f t="shared" ref="M31:M40" si="21">SUM(BL31:BW31)</f>
        <v>0</v>
      </c>
      <c r="N31" s="938"/>
      <c r="O31" s="886">
        <f>'C'!C96*(1+IVA_ventas)+'C'!C100*(1+IVA_ventas)+'C'!C104*(1+IVA_ventas)</f>
        <v>0</v>
      </c>
      <c r="P31" s="887">
        <f>'C'!D96*(1+IVA_ventas)+'C'!D100*(1+IVA_ventas)+'C'!D104*(1+IVA_ventas)</f>
        <v>0</v>
      </c>
      <c r="Q31" s="886">
        <f>'C'!E96*(1+IVA_ventas)+'C'!E100*(1+IVA_ventas)+'C'!E104*(1+IVA_ventas)</f>
        <v>0</v>
      </c>
      <c r="R31" s="886">
        <f>'C'!F96*(1+IVA_ventas)+'C'!F100*(1+IVA_ventas)+'C'!F104*(1+IVA_ventas)</f>
        <v>0</v>
      </c>
      <c r="S31" s="886">
        <f>'C'!G96*(1+IVA_ventas)+'C'!G100*(1+IVA_ventas)+'C'!G104*(1+IVA_ventas)</f>
        <v>0</v>
      </c>
      <c r="T31" s="886">
        <f>'C'!H96*(1+IVA_ventas)+'C'!H100*(1+IVA_ventas)+'C'!H104*(1+IVA_ventas)</f>
        <v>0</v>
      </c>
      <c r="U31" s="886">
        <f>'C'!I96*(1+IVA_ventas)+'C'!I100*(1+IVA_ventas)+'C'!I104*(1+IVA_ventas)</f>
        <v>0</v>
      </c>
      <c r="V31" s="886">
        <f>'C'!J96*(1+IVA_ventas)+'C'!J100*(1+IVA_ventas)+'C'!J104*(1+IVA_ventas)</f>
        <v>0</v>
      </c>
      <c r="W31" s="886">
        <f>'C'!K96*(1+IVA_ventas)+'C'!K100*(1+IVA_ventas)+'C'!K104*(1+IVA_ventas)</f>
        <v>0</v>
      </c>
      <c r="X31" s="886">
        <f>'C'!L96*(1+IVA_ventas)+'C'!L100*(1+IVA_ventas)+'C'!L104*(1+IVA_ventas)</f>
        <v>0</v>
      </c>
      <c r="Y31" s="886">
        <f>'C'!M96*(1+IVA_ventas)+'C'!M100*(1+IVA_ventas)+'C'!M104*(1+IVA_ventas)</f>
        <v>0</v>
      </c>
      <c r="Z31" s="886">
        <f>'C'!N96*(1+IVA_ventas)+'C'!N100*(1+IVA_ventas)+'C'!N104*(1+IVA_ventas)</f>
        <v>0</v>
      </c>
      <c r="AA31" s="886">
        <f>'C'!O96*(1+IVA_ventas)+'C'!O100*(1+IVA_ventas)+'C'!O104*(1+IVA_ventas)</f>
        <v>0</v>
      </c>
      <c r="AB31" s="887">
        <f>'C'!P96*(1+IVA_ventas)+'C'!P100*(1+IVA_ventas)+'C'!P104*(1+IVA_ventas)</f>
        <v>0</v>
      </c>
      <c r="AC31" s="886">
        <f>'C'!Q96*(1+IVA_ventas)+'C'!Q100*(1+IVA_ventas)+'C'!Q104*(1+IVA_ventas)</f>
        <v>0</v>
      </c>
      <c r="AD31" s="886">
        <f>'C'!R96*(1+IVA_ventas)+'C'!R100*(1+IVA_ventas)+'C'!R104*(1+IVA_ventas)</f>
        <v>0</v>
      </c>
      <c r="AE31" s="886">
        <f>'C'!S96*(1+IVA_ventas)+'C'!S100*(1+IVA_ventas)+'C'!S104*(1+IVA_ventas)</f>
        <v>0</v>
      </c>
      <c r="AF31" s="886">
        <f>'C'!T96*(1+IVA_ventas)+'C'!T100*(1+IVA_ventas)+'C'!T104*(1+IVA_ventas)</f>
        <v>0</v>
      </c>
      <c r="AG31" s="886">
        <f>'C'!U96*(1+IVA_ventas)+'C'!U100*(1+IVA_ventas)+'C'!U104*(1+IVA_ventas)</f>
        <v>0</v>
      </c>
      <c r="AH31" s="886">
        <f>'C'!V96*(1+IVA_ventas)+'C'!V100*(1+IVA_ventas)+'C'!V104*(1+IVA_ventas)</f>
        <v>0</v>
      </c>
      <c r="AI31" s="886">
        <f>'C'!W96*(1+IVA_ventas)+'C'!W100*(1+IVA_ventas)+'C'!W104*(1+IVA_ventas)</f>
        <v>0</v>
      </c>
      <c r="AJ31" s="886">
        <f>'C'!X96*(1+IVA_ventas)+'C'!X100*(1+IVA_ventas)+'C'!X104*(1+IVA_ventas)</f>
        <v>0</v>
      </c>
      <c r="AK31" s="886">
        <f>'C'!Y96*(1+IVA_ventas)+'C'!Y100*(1+IVA_ventas)+'C'!Y104*(1+IVA_ventas)</f>
        <v>0</v>
      </c>
      <c r="AL31" s="886">
        <f>'C'!Z96*(1+IVA_ventas)+'C'!Z100*(1+IVA_ventas)+'C'!Z104*(1+IVA_ventas)</f>
        <v>0</v>
      </c>
      <c r="AM31" s="847">
        <f>'C'!AA96*(1+IVA_ventas)+'C'!AA100*(1+IVA_ventas)+'C'!AA104*(1+IVA_ventas)</f>
        <v>0</v>
      </c>
      <c r="AN31" s="886">
        <f>'C'!AB96*(1+IVA_ventas)+'C'!AB100*(1+IVA_ventas)+'C'!AB104*(1+IVA_ventas)</f>
        <v>0</v>
      </c>
      <c r="AO31" s="886">
        <f>'C'!AC96*(1+IVA_ventas)+'C'!AC100*(1+IVA_ventas)+'C'!AC104*(1+IVA_ventas)</f>
        <v>0</v>
      </c>
      <c r="AP31" s="886">
        <f>'C'!AD96*(1+IVA_ventas)+'C'!AD100*(1+IVA_ventas)+'C'!AD104*(1+IVA_ventas)</f>
        <v>0</v>
      </c>
      <c r="AQ31" s="886">
        <f>'C'!AE96*(1+IVA_ventas)+'C'!AE100*(1+IVA_ventas)+'C'!AE104*(1+IVA_ventas)</f>
        <v>0</v>
      </c>
      <c r="AR31" s="886">
        <f>'C'!AF96*(1+IVA_ventas)+'C'!AF100*(1+IVA_ventas)+'C'!AF104*(1+IVA_ventas)</f>
        <v>0</v>
      </c>
      <c r="AS31" s="886">
        <f>'C'!AG96*(1+IVA_ventas)+'C'!AG100*(1+IVA_ventas)+'C'!AG104*(1+IVA_ventas)</f>
        <v>0</v>
      </c>
      <c r="AT31" s="886">
        <f>'C'!AH96*(1+IVA_ventas)+'C'!AH100*(1+IVA_ventas)+'C'!AH104*(1+IVA_ventas)</f>
        <v>0</v>
      </c>
      <c r="AU31" s="886">
        <f>'C'!AI96*(1+IVA_ventas)+'C'!AI100*(1+IVA_ventas)+'C'!AI104*(1+IVA_ventas)</f>
        <v>0</v>
      </c>
      <c r="AV31" s="886">
        <f>'C'!AJ96*(1+IVA_ventas)+'C'!AJ100*(1+IVA_ventas)+'C'!AJ104*(1+IVA_ventas)</f>
        <v>0</v>
      </c>
      <c r="AW31" s="886">
        <f>'C'!AK96*(1+IVA_ventas)+'C'!AK100*(1+IVA_ventas)+'C'!AK104*(1+IVA_ventas)</f>
        <v>0</v>
      </c>
      <c r="AX31" s="886">
        <f>'C'!AL96*(1+IVA_ventas)+'C'!AL100*(1+IVA_ventas)+'C'!AL104*(1+IVA_ventas)</f>
        <v>0</v>
      </c>
      <c r="AY31" s="886">
        <f>'C'!AM96*(1+IVA_ventas)+'C'!AM100*(1+IVA_ventas)+'C'!AM104*(1+IVA_ventas)</f>
        <v>0</v>
      </c>
      <c r="AZ31" s="887">
        <f>'C'!AN96*(1+IVA_ventas)+'C'!AN100*(1+IVA_ventas)+'C'!AN104*(1+IVA_ventas)</f>
        <v>0</v>
      </c>
      <c r="BA31" s="886">
        <f>'C'!AO96*(1+IVA_ventas)+'C'!AO100*(1+IVA_ventas)+'C'!AO104*(1+IVA_ventas)</f>
        <v>0</v>
      </c>
      <c r="BB31" s="886">
        <f>'C'!AP96*(1+IVA_ventas)+'C'!AP100*(1+IVA_ventas)+'C'!AP104*(1+IVA_ventas)</f>
        <v>0</v>
      </c>
      <c r="BC31" s="886">
        <f>'C'!AQ96*(1+IVA_ventas)+'C'!AQ100*(1+IVA_ventas)+'C'!AQ104*(1+IVA_ventas)</f>
        <v>0</v>
      </c>
      <c r="BD31" s="886">
        <f>'C'!AR96*(1+IVA_ventas)+'C'!AR100*(1+IVA_ventas)+'C'!AR104*(1+IVA_ventas)</f>
        <v>0</v>
      </c>
      <c r="BE31" s="886">
        <f>'C'!AS96*(1+IVA_ventas)+'C'!AS100*(1+IVA_ventas)+'C'!AS104*(1+IVA_ventas)</f>
        <v>0</v>
      </c>
      <c r="BF31" s="886">
        <f>'C'!AT96*(1+IVA_ventas)+'C'!AT100*(1+IVA_ventas)+'C'!AT104*(1+IVA_ventas)</f>
        <v>0</v>
      </c>
      <c r="BG31" s="886">
        <f>'C'!AU96*(1+IVA_ventas)+'C'!AU100*(1+IVA_ventas)+'C'!AU104*(1+IVA_ventas)</f>
        <v>0</v>
      </c>
      <c r="BH31" s="886">
        <f>'C'!AV96*(1+IVA_ventas)+'C'!AV100*(1+IVA_ventas)+'C'!AV104*(1+IVA_ventas)</f>
        <v>0</v>
      </c>
      <c r="BI31" s="886">
        <f>'C'!AW96*(1+IVA_ventas)+'C'!AW100*(1+IVA_ventas)+'C'!AW104*(1+IVA_ventas)</f>
        <v>0</v>
      </c>
      <c r="BJ31" s="886">
        <f>'C'!AX96*(1+IVA_ventas)+'C'!AX100*(1+IVA_ventas)+'C'!AX104*(1+IVA_ventas)</f>
        <v>0</v>
      </c>
      <c r="BK31" s="886">
        <f>'C'!AY96*(1+IVA_ventas)+'C'!AY100*(1+IVA_ventas)+'C'!AY104*(1+IVA_ventas)</f>
        <v>0</v>
      </c>
      <c r="BL31" s="887">
        <f>'C'!AZ96*(1+IVA_ventas)+'C'!AZ100*(1+IVA_ventas)+'C'!AZ104*(1+IVA_ventas)</f>
        <v>0</v>
      </c>
      <c r="BM31" s="886">
        <f>'C'!BA96*(1+IVA_ventas)+'C'!BA100*(1+IVA_ventas)+'C'!BA104*(1+IVA_ventas)</f>
        <v>0</v>
      </c>
      <c r="BN31" s="886">
        <f>'C'!BB96*(1+IVA_ventas)+'C'!BB100*(1+IVA_ventas)+'C'!BB104*(1+IVA_ventas)</f>
        <v>0</v>
      </c>
      <c r="BO31" s="886">
        <f>'C'!BC96*(1+IVA_ventas)+'C'!BC100*(1+IVA_ventas)+'C'!BC104*(1+IVA_ventas)</f>
        <v>0</v>
      </c>
      <c r="BP31" s="886">
        <f>'C'!BD96*(1+IVA_ventas)+'C'!BD100*(1+IVA_ventas)+'C'!BD104*(1+IVA_ventas)</f>
        <v>0</v>
      </c>
      <c r="BQ31" s="886">
        <f>'C'!BE96*(1+IVA_ventas)+'C'!BE100*(1+IVA_ventas)+'C'!BE104*(1+IVA_ventas)</f>
        <v>0</v>
      </c>
      <c r="BR31" s="886">
        <f>'C'!BF96*(1+IVA_ventas)+'C'!BF100*(1+IVA_ventas)+'C'!BF104*(1+IVA_ventas)</f>
        <v>0</v>
      </c>
      <c r="BS31" s="886">
        <f>'C'!BG96*(1+IVA_ventas)+'C'!BG100*(1+IVA_ventas)+'C'!BG104*(1+IVA_ventas)</f>
        <v>0</v>
      </c>
      <c r="BT31" s="886">
        <f>'C'!BH96*(1+IVA_ventas)+'C'!BH100*(1+IVA_ventas)+'C'!BH104*(1+IVA_ventas)</f>
        <v>0</v>
      </c>
      <c r="BU31" s="886">
        <f>'C'!BI96*(1+IVA_ventas)+'C'!BI100*(1+IVA_ventas)+'C'!BI104*(1+IVA_ventas)</f>
        <v>0</v>
      </c>
      <c r="BV31" s="886">
        <f>'C'!BJ96*(1+IVA_ventas)+'C'!BJ100*(1+IVA_ventas)+'C'!BJ104*(1+IVA_ventas)</f>
        <v>0</v>
      </c>
      <c r="BW31" s="847">
        <f>'C'!BK96*(1+IVA_ventas)+'C'!BK100*(1+IVA_ventas)+'C'!BK104*(1+IVA_ventas)</f>
        <v>0</v>
      </c>
      <c r="BX31" s="297"/>
      <c r="BY31" s="138"/>
      <c r="BZ31" s="138"/>
      <c r="CA31" s="138"/>
      <c r="CB31" s="138"/>
      <c r="CC31" s="138"/>
      <c r="CD31" s="138"/>
      <c r="CE31" s="138"/>
      <c r="CF31" s="138"/>
      <c r="CG31" s="138"/>
    </row>
    <row r="32" spans="1:85" ht="15.95" customHeight="1" outlineLevel="1" x14ac:dyDescent="0.25">
      <c r="A32" s="138"/>
      <c r="B32" s="840" t="s">
        <v>482</v>
      </c>
      <c r="C32" s="935">
        <f t="shared" si="16"/>
        <v>0</v>
      </c>
      <c r="D32" s="936"/>
      <c r="E32" s="937">
        <f t="shared" si="17"/>
        <v>0</v>
      </c>
      <c r="F32" s="936"/>
      <c r="G32" s="937">
        <f t="shared" si="18"/>
        <v>0</v>
      </c>
      <c r="H32" s="936"/>
      <c r="I32" s="937">
        <f t="shared" si="19"/>
        <v>0</v>
      </c>
      <c r="J32" s="936"/>
      <c r="K32" s="937">
        <f t="shared" si="20"/>
        <v>0</v>
      </c>
      <c r="L32" s="936"/>
      <c r="M32" s="937">
        <f t="shared" si="21"/>
        <v>0</v>
      </c>
      <c r="N32" s="938"/>
      <c r="O32" s="886">
        <f t="shared" ref="O32:AT32" si="22">O8</f>
        <v>0</v>
      </c>
      <c r="P32" s="887">
        <f t="shared" si="22"/>
        <v>0</v>
      </c>
      <c r="Q32" s="886">
        <f t="shared" si="22"/>
        <v>0</v>
      </c>
      <c r="R32" s="886">
        <f t="shared" si="22"/>
        <v>0</v>
      </c>
      <c r="S32" s="886">
        <f t="shared" si="22"/>
        <v>0</v>
      </c>
      <c r="T32" s="886">
        <f t="shared" si="22"/>
        <v>0</v>
      </c>
      <c r="U32" s="886">
        <f t="shared" si="22"/>
        <v>0</v>
      </c>
      <c r="V32" s="886">
        <f t="shared" si="22"/>
        <v>0</v>
      </c>
      <c r="W32" s="886">
        <f t="shared" si="22"/>
        <v>0</v>
      </c>
      <c r="X32" s="886">
        <f t="shared" si="22"/>
        <v>0</v>
      </c>
      <c r="Y32" s="886">
        <f t="shared" si="22"/>
        <v>0</v>
      </c>
      <c r="Z32" s="886">
        <f t="shared" si="22"/>
        <v>0</v>
      </c>
      <c r="AA32" s="886">
        <f t="shared" si="22"/>
        <v>0</v>
      </c>
      <c r="AB32" s="887">
        <f t="shared" si="22"/>
        <v>0</v>
      </c>
      <c r="AC32" s="886">
        <f t="shared" si="22"/>
        <v>0</v>
      </c>
      <c r="AD32" s="886">
        <f t="shared" si="22"/>
        <v>0</v>
      </c>
      <c r="AE32" s="886">
        <f t="shared" si="22"/>
        <v>0</v>
      </c>
      <c r="AF32" s="886">
        <f t="shared" si="22"/>
        <v>0</v>
      </c>
      <c r="AG32" s="886">
        <f t="shared" si="22"/>
        <v>0</v>
      </c>
      <c r="AH32" s="886">
        <f t="shared" si="22"/>
        <v>0</v>
      </c>
      <c r="AI32" s="886">
        <f t="shared" si="22"/>
        <v>0</v>
      </c>
      <c r="AJ32" s="886">
        <f t="shared" si="22"/>
        <v>0</v>
      </c>
      <c r="AK32" s="886">
        <f t="shared" si="22"/>
        <v>0</v>
      </c>
      <c r="AL32" s="886">
        <f t="shared" si="22"/>
        <v>0</v>
      </c>
      <c r="AM32" s="847">
        <f t="shared" si="22"/>
        <v>0</v>
      </c>
      <c r="AN32" s="886">
        <f t="shared" si="22"/>
        <v>0</v>
      </c>
      <c r="AO32" s="886">
        <f t="shared" si="22"/>
        <v>0</v>
      </c>
      <c r="AP32" s="886">
        <f t="shared" si="22"/>
        <v>0</v>
      </c>
      <c r="AQ32" s="886">
        <f t="shared" si="22"/>
        <v>0</v>
      </c>
      <c r="AR32" s="886">
        <f t="shared" si="22"/>
        <v>0</v>
      </c>
      <c r="AS32" s="886">
        <f t="shared" si="22"/>
        <v>0</v>
      </c>
      <c r="AT32" s="886">
        <f t="shared" si="22"/>
        <v>0</v>
      </c>
      <c r="AU32" s="886">
        <f t="shared" ref="AU32:BW32" si="23">AU8</f>
        <v>0</v>
      </c>
      <c r="AV32" s="886">
        <f t="shared" si="23"/>
        <v>0</v>
      </c>
      <c r="AW32" s="886">
        <f t="shared" si="23"/>
        <v>0</v>
      </c>
      <c r="AX32" s="886">
        <f t="shared" si="23"/>
        <v>0</v>
      </c>
      <c r="AY32" s="886">
        <f t="shared" si="23"/>
        <v>0</v>
      </c>
      <c r="AZ32" s="887">
        <f t="shared" si="23"/>
        <v>0</v>
      </c>
      <c r="BA32" s="886">
        <f t="shared" si="23"/>
        <v>0</v>
      </c>
      <c r="BB32" s="886">
        <f t="shared" si="23"/>
        <v>0</v>
      </c>
      <c r="BC32" s="886">
        <f t="shared" si="23"/>
        <v>0</v>
      </c>
      <c r="BD32" s="886">
        <f t="shared" si="23"/>
        <v>0</v>
      </c>
      <c r="BE32" s="886">
        <f t="shared" si="23"/>
        <v>0</v>
      </c>
      <c r="BF32" s="886">
        <f t="shared" si="23"/>
        <v>0</v>
      </c>
      <c r="BG32" s="886">
        <f t="shared" si="23"/>
        <v>0</v>
      </c>
      <c r="BH32" s="886">
        <f t="shared" si="23"/>
        <v>0</v>
      </c>
      <c r="BI32" s="886">
        <f t="shared" si="23"/>
        <v>0</v>
      </c>
      <c r="BJ32" s="886">
        <f t="shared" si="23"/>
        <v>0</v>
      </c>
      <c r="BK32" s="886">
        <f t="shared" si="23"/>
        <v>0</v>
      </c>
      <c r="BL32" s="887">
        <f t="shared" si="23"/>
        <v>0</v>
      </c>
      <c r="BM32" s="886">
        <f t="shared" si="23"/>
        <v>0</v>
      </c>
      <c r="BN32" s="886">
        <f t="shared" si="23"/>
        <v>0</v>
      </c>
      <c r="BO32" s="886">
        <f t="shared" si="23"/>
        <v>0</v>
      </c>
      <c r="BP32" s="886">
        <f t="shared" si="23"/>
        <v>0</v>
      </c>
      <c r="BQ32" s="886">
        <f t="shared" si="23"/>
        <v>0</v>
      </c>
      <c r="BR32" s="886">
        <f t="shared" si="23"/>
        <v>0</v>
      </c>
      <c r="BS32" s="886">
        <f t="shared" si="23"/>
        <v>0</v>
      </c>
      <c r="BT32" s="886">
        <f t="shared" si="23"/>
        <v>0</v>
      </c>
      <c r="BU32" s="886">
        <f t="shared" si="23"/>
        <v>0</v>
      </c>
      <c r="BV32" s="886">
        <f t="shared" si="23"/>
        <v>0</v>
      </c>
      <c r="BW32" s="847">
        <f t="shared" si="23"/>
        <v>0</v>
      </c>
      <c r="BX32" s="297"/>
      <c r="BY32" s="138"/>
      <c r="BZ32" s="138"/>
      <c r="CA32" s="138"/>
      <c r="CB32" s="138"/>
      <c r="CC32" s="138"/>
      <c r="CD32" s="138"/>
      <c r="CE32" s="138"/>
      <c r="CF32" s="138"/>
      <c r="CG32" s="138"/>
    </row>
    <row r="33" spans="1:85" ht="15.95" customHeight="1" outlineLevel="1" x14ac:dyDescent="0.25">
      <c r="A33" s="138"/>
      <c r="B33" s="840" t="s">
        <v>483</v>
      </c>
      <c r="C33" s="935">
        <f t="shared" si="16"/>
        <v>0</v>
      </c>
      <c r="D33" s="936"/>
      <c r="E33" s="937">
        <f t="shared" si="17"/>
        <v>0</v>
      </c>
      <c r="F33" s="936"/>
      <c r="G33" s="937">
        <f t="shared" si="18"/>
        <v>0</v>
      </c>
      <c r="H33" s="936"/>
      <c r="I33" s="937">
        <f t="shared" si="19"/>
        <v>0</v>
      </c>
      <c r="J33" s="936"/>
      <c r="K33" s="937">
        <f t="shared" si="20"/>
        <v>0</v>
      </c>
      <c r="L33" s="936"/>
      <c r="M33" s="937">
        <f t="shared" si="21"/>
        <v>0</v>
      </c>
      <c r="N33" s="938"/>
      <c r="O33" s="886">
        <f>-'C'!C98*(1+IVA_compras)-'C'!C102*(1+IVA_compras)-'C'!C106*(1+IVA_compras)</f>
        <v>0</v>
      </c>
      <c r="P33" s="887">
        <f>-'C'!D98*(1+IVA_compras)-'C'!D102*(1+IVA_compras)-'C'!D106*(1+IVA_compras)</f>
        <v>0</v>
      </c>
      <c r="Q33" s="886">
        <f>-'C'!E98*(1+IVA_compras)-'C'!E102*(1+IVA_compras)-'C'!E106*(1+IVA_compras)</f>
        <v>0</v>
      </c>
      <c r="R33" s="886">
        <f>-'C'!F98*(1+IVA_compras)-'C'!F102*(1+IVA_compras)-'C'!F106*(1+IVA_compras)</f>
        <v>0</v>
      </c>
      <c r="S33" s="886">
        <f>-'C'!G98*(1+IVA_compras)-'C'!G102*(1+IVA_compras)-'C'!G106*(1+IVA_compras)</f>
        <v>0</v>
      </c>
      <c r="T33" s="886">
        <f>-'C'!H98*(1+IVA_compras)-'C'!H102*(1+IVA_compras)-'C'!H106*(1+IVA_compras)</f>
        <v>0</v>
      </c>
      <c r="U33" s="886">
        <f>-'C'!I98*(1+IVA_compras)-'C'!I102*(1+IVA_compras)-'C'!I106*(1+IVA_compras)</f>
        <v>0</v>
      </c>
      <c r="V33" s="886">
        <f>-'C'!J98*(1+IVA_compras)-'C'!J102*(1+IVA_compras)-'C'!J106*(1+IVA_compras)</f>
        <v>0</v>
      </c>
      <c r="W33" s="886">
        <f>-'C'!K98*(1+IVA_compras)-'C'!K102*(1+IVA_compras)-'C'!K106*(1+IVA_compras)</f>
        <v>0</v>
      </c>
      <c r="X33" s="886">
        <f>-'C'!L98*(1+IVA_compras)-'C'!L102*(1+IVA_compras)-'C'!L106*(1+IVA_compras)</f>
        <v>0</v>
      </c>
      <c r="Y33" s="886">
        <f>-'C'!M98*(1+IVA_compras)-'C'!M102*(1+IVA_compras)-'C'!M106*(1+IVA_compras)</f>
        <v>0</v>
      </c>
      <c r="Z33" s="886">
        <f>-'C'!N98*(1+IVA_compras)-'C'!N102*(1+IVA_compras)-'C'!N106*(1+IVA_compras)</f>
        <v>0</v>
      </c>
      <c r="AA33" s="886">
        <f>-'C'!O98*(1+IVA_compras)-'C'!O102*(1+IVA_compras)-'C'!O106*(1+IVA_compras)</f>
        <v>0</v>
      </c>
      <c r="AB33" s="887">
        <f>-'C'!P98*(1+IVA_compras)-'C'!P102*(1+IVA_compras)-'C'!P106*(1+IVA_compras)</f>
        <v>0</v>
      </c>
      <c r="AC33" s="886">
        <f>-'C'!Q98*(1+IVA_compras)-'C'!Q102*(1+IVA_compras)-'C'!Q106*(1+IVA_compras)</f>
        <v>0</v>
      </c>
      <c r="AD33" s="886">
        <f>-'C'!R98*(1+IVA_compras)-'C'!R102*(1+IVA_compras)-'C'!R106*(1+IVA_compras)</f>
        <v>0</v>
      </c>
      <c r="AE33" s="886">
        <f>-'C'!S98*(1+IVA_compras)-'C'!S102*(1+IVA_compras)-'C'!S106*(1+IVA_compras)</f>
        <v>0</v>
      </c>
      <c r="AF33" s="886">
        <f>-'C'!T98*(1+IVA_compras)-'C'!T102*(1+IVA_compras)-'C'!T106*(1+IVA_compras)</f>
        <v>0</v>
      </c>
      <c r="AG33" s="886">
        <f>-'C'!U98*(1+IVA_compras)-'C'!U102*(1+IVA_compras)-'C'!U106*(1+IVA_compras)</f>
        <v>0</v>
      </c>
      <c r="AH33" s="886">
        <f>-'C'!V98*(1+IVA_compras)-'C'!V102*(1+IVA_compras)-'C'!V106*(1+IVA_compras)</f>
        <v>0</v>
      </c>
      <c r="AI33" s="886">
        <f>-'C'!W98*(1+IVA_compras)-'C'!W102*(1+IVA_compras)-'C'!W106*(1+IVA_compras)</f>
        <v>0</v>
      </c>
      <c r="AJ33" s="886">
        <f>-'C'!X98*(1+IVA_compras)-'C'!X102*(1+IVA_compras)-'C'!X106*(1+IVA_compras)</f>
        <v>0</v>
      </c>
      <c r="AK33" s="886">
        <f>-'C'!Y98*(1+IVA_compras)-'C'!Y102*(1+IVA_compras)-'C'!Y106*(1+IVA_compras)</f>
        <v>0</v>
      </c>
      <c r="AL33" s="886">
        <f>-'C'!Z98*(1+IVA_compras)-'C'!Z102*(1+IVA_compras)-'C'!Z106*(1+IVA_compras)</f>
        <v>0</v>
      </c>
      <c r="AM33" s="847">
        <f>-'C'!AA98*(1+IVA_compras)-'C'!AA102*(1+IVA_compras)-'C'!AA106*(1+IVA_compras)</f>
        <v>0</v>
      </c>
      <c r="AN33" s="886">
        <f>-'C'!AB98*(1+IVA_compras)-'C'!AB102*(1+IVA_compras)-'C'!AB106*(1+IVA_compras)</f>
        <v>0</v>
      </c>
      <c r="AO33" s="886">
        <f>-'C'!AC98*(1+IVA_compras)-'C'!AC102*(1+IVA_compras)-'C'!AC106*(1+IVA_compras)</f>
        <v>0</v>
      </c>
      <c r="AP33" s="886">
        <f>-'C'!AD98*(1+IVA_compras)-'C'!AD102*(1+IVA_compras)-'C'!AD106*(1+IVA_compras)</f>
        <v>0</v>
      </c>
      <c r="AQ33" s="886">
        <f>-'C'!AE98*(1+IVA_compras)-'C'!AE102*(1+IVA_compras)-'C'!AE106*(1+IVA_compras)</f>
        <v>0</v>
      </c>
      <c r="AR33" s="886">
        <f>-'C'!AF98*(1+IVA_compras)-'C'!AF102*(1+IVA_compras)-'C'!AF106*(1+IVA_compras)</f>
        <v>0</v>
      </c>
      <c r="AS33" s="886">
        <f>-'C'!AG98*(1+IVA_compras)-'C'!AG102*(1+IVA_compras)-'C'!AG106*(1+IVA_compras)</f>
        <v>0</v>
      </c>
      <c r="AT33" s="886">
        <f>-'C'!AH98*(1+IVA_compras)-'C'!AH102*(1+IVA_compras)-'C'!AH106*(1+IVA_compras)</f>
        <v>0</v>
      </c>
      <c r="AU33" s="886">
        <f>-'C'!AI98*(1+IVA_compras)-'C'!AI102*(1+IVA_compras)-'C'!AI106*(1+IVA_compras)</f>
        <v>0</v>
      </c>
      <c r="AV33" s="886">
        <f>-'C'!AJ98*(1+IVA_compras)-'C'!AJ102*(1+IVA_compras)-'C'!AJ106*(1+IVA_compras)</f>
        <v>0</v>
      </c>
      <c r="AW33" s="886">
        <f>-'C'!AK98*(1+IVA_compras)-'C'!AK102*(1+IVA_compras)-'C'!AK106*(1+IVA_compras)</f>
        <v>0</v>
      </c>
      <c r="AX33" s="886">
        <f>-'C'!AL98*(1+IVA_compras)-'C'!AL102*(1+IVA_compras)-'C'!AL106*(1+IVA_compras)</f>
        <v>0</v>
      </c>
      <c r="AY33" s="886">
        <f>-'C'!AM98*(1+IVA_compras)-'C'!AM102*(1+IVA_compras)-'C'!AM106*(1+IVA_compras)</f>
        <v>0</v>
      </c>
      <c r="AZ33" s="887">
        <f>-'C'!AN98*(1+IVA_compras)-'C'!AN102*(1+IVA_compras)-'C'!AN106*(1+IVA_compras)</f>
        <v>0</v>
      </c>
      <c r="BA33" s="886">
        <f>-'C'!AO98*(1+IVA_compras)-'C'!AO102*(1+IVA_compras)-'C'!AO106*(1+IVA_compras)</f>
        <v>0</v>
      </c>
      <c r="BB33" s="886">
        <f>-'C'!AP98*(1+IVA_compras)-'C'!AP102*(1+IVA_compras)-'C'!AP106*(1+IVA_compras)</f>
        <v>0</v>
      </c>
      <c r="BC33" s="886">
        <f>-'C'!AQ98*(1+IVA_compras)-'C'!AQ102*(1+IVA_compras)-'C'!AQ106*(1+IVA_compras)</f>
        <v>0</v>
      </c>
      <c r="BD33" s="886">
        <f>-'C'!AR98*(1+IVA_compras)-'C'!AR102*(1+IVA_compras)-'C'!AR106*(1+IVA_compras)</f>
        <v>0</v>
      </c>
      <c r="BE33" s="886">
        <f>-'C'!AS98*(1+IVA_compras)-'C'!AS102*(1+IVA_compras)-'C'!AS106*(1+IVA_compras)</f>
        <v>0</v>
      </c>
      <c r="BF33" s="886">
        <f>-'C'!AT98*(1+IVA_compras)-'C'!AT102*(1+IVA_compras)-'C'!AT106*(1+IVA_compras)</f>
        <v>0</v>
      </c>
      <c r="BG33" s="886">
        <f>-'C'!AU98*(1+IVA_compras)-'C'!AU102*(1+IVA_compras)-'C'!AU106*(1+IVA_compras)</f>
        <v>0</v>
      </c>
      <c r="BH33" s="886">
        <f>-'C'!AV98*(1+IVA_compras)-'C'!AV102*(1+IVA_compras)-'C'!AV106*(1+IVA_compras)</f>
        <v>0</v>
      </c>
      <c r="BI33" s="886">
        <f>-'C'!AW98*(1+IVA_compras)-'C'!AW102*(1+IVA_compras)-'C'!AW106*(1+IVA_compras)</f>
        <v>0</v>
      </c>
      <c r="BJ33" s="886">
        <f>-'C'!AX98*(1+IVA_compras)-'C'!AX102*(1+IVA_compras)-'C'!AX106*(1+IVA_compras)</f>
        <v>0</v>
      </c>
      <c r="BK33" s="886">
        <f>-'C'!AY98*(1+IVA_compras)-'C'!AY102*(1+IVA_compras)-'C'!AY106*(1+IVA_compras)</f>
        <v>0</v>
      </c>
      <c r="BL33" s="887">
        <f>-'C'!AZ98*(1+IVA_compras)-'C'!AZ102*(1+IVA_compras)-'C'!AZ106*(1+IVA_compras)</f>
        <v>0</v>
      </c>
      <c r="BM33" s="886">
        <f>-'C'!BA98*(1+IVA_compras)-'C'!BA102*(1+IVA_compras)-'C'!BA106*(1+IVA_compras)</f>
        <v>0</v>
      </c>
      <c r="BN33" s="886">
        <f>-'C'!BB98*(1+IVA_compras)-'C'!BB102*(1+IVA_compras)-'C'!BB106*(1+IVA_compras)</f>
        <v>0</v>
      </c>
      <c r="BO33" s="886">
        <f>-'C'!BC98*(1+IVA_compras)-'C'!BC102*(1+IVA_compras)-'C'!BC106*(1+IVA_compras)</f>
        <v>0</v>
      </c>
      <c r="BP33" s="886">
        <f>-'C'!BD98*(1+IVA_compras)-'C'!BD102*(1+IVA_compras)-'C'!BD106*(1+IVA_compras)</f>
        <v>0</v>
      </c>
      <c r="BQ33" s="886">
        <f>-'C'!BE98*(1+IVA_compras)-'C'!BE102*(1+IVA_compras)-'C'!BE106*(1+IVA_compras)</f>
        <v>0</v>
      </c>
      <c r="BR33" s="886">
        <f>-'C'!BF98*(1+IVA_compras)-'C'!BF102*(1+IVA_compras)-'C'!BF106*(1+IVA_compras)</f>
        <v>0</v>
      </c>
      <c r="BS33" s="886">
        <f>-'C'!BG98*(1+IVA_compras)-'C'!BG102*(1+IVA_compras)-'C'!BG106*(1+IVA_compras)</f>
        <v>0</v>
      </c>
      <c r="BT33" s="886">
        <f>-'C'!BH98*(1+IVA_compras)-'C'!BH102*(1+IVA_compras)-'C'!BH106*(1+IVA_compras)</f>
        <v>0</v>
      </c>
      <c r="BU33" s="886">
        <f>-'C'!BI98*(1+IVA_compras)-'C'!BI102*(1+IVA_compras)-'C'!BI106*(1+IVA_compras)</f>
        <v>0</v>
      </c>
      <c r="BV33" s="886">
        <f>-'C'!BJ98*(1+IVA_compras)-'C'!BJ102*(1+IVA_compras)-'C'!BJ106*(1+IVA_compras)</f>
        <v>0</v>
      </c>
      <c r="BW33" s="847">
        <f>-'C'!BK98*(1+IVA_compras)-'C'!BK102*(1+IVA_compras)-'C'!BK106*(1+IVA_compras)</f>
        <v>0</v>
      </c>
      <c r="BX33" s="297"/>
      <c r="BY33" s="138"/>
      <c r="BZ33" s="138"/>
      <c r="CA33" s="138"/>
      <c r="CB33" s="138"/>
      <c r="CC33" s="138"/>
      <c r="CD33" s="138"/>
      <c r="CE33" s="138"/>
      <c r="CF33" s="138"/>
      <c r="CG33" s="138"/>
    </row>
    <row r="34" spans="1:85" ht="15.95" customHeight="1" outlineLevel="1" x14ac:dyDescent="0.25">
      <c r="A34" s="138"/>
      <c r="B34" s="840" t="s">
        <v>484</v>
      </c>
      <c r="C34" s="935">
        <f t="shared" si="16"/>
        <v>0</v>
      </c>
      <c r="D34" s="936"/>
      <c r="E34" s="937">
        <f t="shared" si="17"/>
        <v>0</v>
      </c>
      <c r="F34" s="936"/>
      <c r="G34" s="937">
        <f t="shared" si="18"/>
        <v>0</v>
      </c>
      <c r="H34" s="936"/>
      <c r="I34" s="937">
        <f t="shared" si="19"/>
        <v>0</v>
      </c>
      <c r="J34" s="936"/>
      <c r="K34" s="937">
        <f t="shared" si="20"/>
        <v>0</v>
      </c>
      <c r="L34" s="936"/>
      <c r="M34" s="937">
        <f t="shared" si="21"/>
        <v>0</v>
      </c>
      <c r="N34" s="938"/>
      <c r="O34" s="886">
        <f t="shared" ref="O34:AT34" si="24">-O15*(1+IVA_compras)</f>
        <v>0</v>
      </c>
      <c r="P34" s="887">
        <f t="shared" si="24"/>
        <v>0</v>
      </c>
      <c r="Q34" s="886">
        <f t="shared" si="24"/>
        <v>0</v>
      </c>
      <c r="R34" s="886">
        <f t="shared" si="24"/>
        <v>0</v>
      </c>
      <c r="S34" s="886">
        <f t="shared" si="24"/>
        <v>0</v>
      </c>
      <c r="T34" s="886">
        <f t="shared" si="24"/>
        <v>0</v>
      </c>
      <c r="U34" s="886">
        <f t="shared" si="24"/>
        <v>0</v>
      </c>
      <c r="V34" s="886">
        <f t="shared" si="24"/>
        <v>0</v>
      </c>
      <c r="W34" s="886">
        <f t="shared" si="24"/>
        <v>0</v>
      </c>
      <c r="X34" s="886">
        <f t="shared" si="24"/>
        <v>0</v>
      </c>
      <c r="Y34" s="886">
        <f t="shared" si="24"/>
        <v>0</v>
      </c>
      <c r="Z34" s="886">
        <f t="shared" si="24"/>
        <v>0</v>
      </c>
      <c r="AA34" s="886">
        <f t="shared" si="24"/>
        <v>0</v>
      </c>
      <c r="AB34" s="887">
        <f t="shared" si="24"/>
        <v>0</v>
      </c>
      <c r="AC34" s="886">
        <f t="shared" si="24"/>
        <v>0</v>
      </c>
      <c r="AD34" s="886">
        <f t="shared" si="24"/>
        <v>0</v>
      </c>
      <c r="AE34" s="886">
        <f t="shared" si="24"/>
        <v>0</v>
      </c>
      <c r="AF34" s="886">
        <f t="shared" si="24"/>
        <v>0</v>
      </c>
      <c r="AG34" s="886">
        <f t="shared" si="24"/>
        <v>0</v>
      </c>
      <c r="AH34" s="886">
        <f t="shared" si="24"/>
        <v>0</v>
      </c>
      <c r="AI34" s="886">
        <f t="shared" si="24"/>
        <v>0</v>
      </c>
      <c r="AJ34" s="886">
        <f t="shared" si="24"/>
        <v>0</v>
      </c>
      <c r="AK34" s="886">
        <f t="shared" si="24"/>
        <v>0</v>
      </c>
      <c r="AL34" s="886">
        <f t="shared" si="24"/>
        <v>0</v>
      </c>
      <c r="AM34" s="847">
        <f t="shared" si="24"/>
        <v>0</v>
      </c>
      <c r="AN34" s="886">
        <f t="shared" si="24"/>
        <v>0</v>
      </c>
      <c r="AO34" s="886">
        <f t="shared" si="24"/>
        <v>0</v>
      </c>
      <c r="AP34" s="886">
        <f t="shared" si="24"/>
        <v>0</v>
      </c>
      <c r="AQ34" s="886">
        <f t="shared" si="24"/>
        <v>0</v>
      </c>
      <c r="AR34" s="886">
        <f t="shared" si="24"/>
        <v>0</v>
      </c>
      <c r="AS34" s="886">
        <f t="shared" si="24"/>
        <v>0</v>
      </c>
      <c r="AT34" s="886">
        <f t="shared" si="24"/>
        <v>0</v>
      </c>
      <c r="AU34" s="886">
        <f t="shared" ref="AU34:BW34" si="25">-AU15*(1+IVA_compras)</f>
        <v>0</v>
      </c>
      <c r="AV34" s="886">
        <f t="shared" si="25"/>
        <v>0</v>
      </c>
      <c r="AW34" s="886">
        <f t="shared" si="25"/>
        <v>0</v>
      </c>
      <c r="AX34" s="886">
        <f t="shared" si="25"/>
        <v>0</v>
      </c>
      <c r="AY34" s="886">
        <f t="shared" si="25"/>
        <v>0</v>
      </c>
      <c r="AZ34" s="887">
        <f t="shared" si="25"/>
        <v>0</v>
      </c>
      <c r="BA34" s="886">
        <f t="shared" si="25"/>
        <v>0</v>
      </c>
      <c r="BB34" s="886">
        <f t="shared" si="25"/>
        <v>0</v>
      </c>
      <c r="BC34" s="886">
        <f t="shared" si="25"/>
        <v>0</v>
      </c>
      <c r="BD34" s="886">
        <f t="shared" si="25"/>
        <v>0</v>
      </c>
      <c r="BE34" s="886">
        <f t="shared" si="25"/>
        <v>0</v>
      </c>
      <c r="BF34" s="886">
        <f t="shared" si="25"/>
        <v>0</v>
      </c>
      <c r="BG34" s="886">
        <f t="shared" si="25"/>
        <v>0</v>
      </c>
      <c r="BH34" s="886">
        <f t="shared" si="25"/>
        <v>0</v>
      </c>
      <c r="BI34" s="886">
        <f t="shared" si="25"/>
        <v>0</v>
      </c>
      <c r="BJ34" s="886">
        <f t="shared" si="25"/>
        <v>0</v>
      </c>
      <c r="BK34" s="886">
        <f t="shared" si="25"/>
        <v>0</v>
      </c>
      <c r="BL34" s="887">
        <f t="shared" si="25"/>
        <v>0</v>
      </c>
      <c r="BM34" s="886">
        <f t="shared" si="25"/>
        <v>0</v>
      </c>
      <c r="BN34" s="886">
        <f t="shared" si="25"/>
        <v>0</v>
      </c>
      <c r="BO34" s="886">
        <f t="shared" si="25"/>
        <v>0</v>
      </c>
      <c r="BP34" s="886">
        <f t="shared" si="25"/>
        <v>0</v>
      </c>
      <c r="BQ34" s="886">
        <f t="shared" si="25"/>
        <v>0</v>
      </c>
      <c r="BR34" s="886">
        <f t="shared" si="25"/>
        <v>0</v>
      </c>
      <c r="BS34" s="886">
        <f t="shared" si="25"/>
        <v>0</v>
      </c>
      <c r="BT34" s="886">
        <f t="shared" si="25"/>
        <v>0</v>
      </c>
      <c r="BU34" s="886">
        <f t="shared" si="25"/>
        <v>0</v>
      </c>
      <c r="BV34" s="886">
        <f t="shared" si="25"/>
        <v>0</v>
      </c>
      <c r="BW34" s="847">
        <f t="shared" si="25"/>
        <v>0</v>
      </c>
      <c r="BX34" s="297"/>
      <c r="BY34" s="138"/>
      <c r="BZ34" s="138"/>
      <c r="CA34" s="138"/>
      <c r="CB34" s="138"/>
      <c r="CC34" s="138"/>
      <c r="CD34" s="138"/>
      <c r="CE34" s="138"/>
      <c r="CF34" s="138"/>
      <c r="CG34" s="138"/>
    </row>
    <row r="35" spans="1:85" ht="15.95" customHeight="1" outlineLevel="1" x14ac:dyDescent="0.25">
      <c r="A35" s="138"/>
      <c r="B35" s="840" t="s">
        <v>485</v>
      </c>
      <c r="C35" s="935">
        <f t="shared" si="16"/>
        <v>0</v>
      </c>
      <c r="D35" s="936"/>
      <c r="E35" s="937">
        <f t="shared" si="17"/>
        <v>0</v>
      </c>
      <c r="F35" s="936"/>
      <c r="G35" s="937">
        <f t="shared" si="18"/>
        <v>0</v>
      </c>
      <c r="H35" s="936"/>
      <c r="I35" s="937">
        <f t="shared" si="19"/>
        <v>0</v>
      </c>
      <c r="J35" s="936"/>
      <c r="K35" s="937">
        <f t="shared" si="20"/>
        <v>0</v>
      </c>
      <c r="L35" s="936"/>
      <c r="M35" s="937">
        <f t="shared" si="21"/>
        <v>0</v>
      </c>
      <c r="N35" s="938"/>
      <c r="O35" s="886">
        <f>-'C'!C203</f>
        <v>0</v>
      </c>
      <c r="P35" s="887">
        <f>-'C'!D203</f>
        <v>0</v>
      </c>
      <c r="Q35" s="886">
        <f>-'C'!E203</f>
        <v>0</v>
      </c>
      <c r="R35" s="886">
        <f>-'C'!F203</f>
        <v>0</v>
      </c>
      <c r="S35" s="886">
        <f>-'C'!G203</f>
        <v>0</v>
      </c>
      <c r="T35" s="886">
        <f>-'C'!H203</f>
        <v>0</v>
      </c>
      <c r="U35" s="886">
        <f>-'C'!I203</f>
        <v>0</v>
      </c>
      <c r="V35" s="886">
        <f>-'C'!J203</f>
        <v>0</v>
      </c>
      <c r="W35" s="886">
        <f>-'C'!K203</f>
        <v>0</v>
      </c>
      <c r="X35" s="886">
        <f>-'C'!L203</f>
        <v>0</v>
      </c>
      <c r="Y35" s="886">
        <f>-'C'!M203</f>
        <v>0</v>
      </c>
      <c r="Z35" s="886">
        <f>-'C'!N203</f>
        <v>0</v>
      </c>
      <c r="AA35" s="886">
        <f>-'C'!O203</f>
        <v>0</v>
      </c>
      <c r="AB35" s="887">
        <f>-'C'!P203</f>
        <v>0</v>
      </c>
      <c r="AC35" s="886">
        <f>-'C'!Q203</f>
        <v>0</v>
      </c>
      <c r="AD35" s="886">
        <f>-'C'!R203</f>
        <v>0</v>
      </c>
      <c r="AE35" s="886">
        <f>-'C'!S203</f>
        <v>0</v>
      </c>
      <c r="AF35" s="886">
        <f>-'C'!T203</f>
        <v>0</v>
      </c>
      <c r="AG35" s="886">
        <f>-'C'!U203</f>
        <v>0</v>
      </c>
      <c r="AH35" s="886">
        <f>-'C'!V203</f>
        <v>0</v>
      </c>
      <c r="AI35" s="886">
        <f>-'C'!W203</f>
        <v>0</v>
      </c>
      <c r="AJ35" s="886">
        <f>-'C'!X203</f>
        <v>0</v>
      </c>
      <c r="AK35" s="886">
        <f>-'C'!Y203</f>
        <v>0</v>
      </c>
      <c r="AL35" s="886">
        <f>-'C'!Z203</f>
        <v>0</v>
      </c>
      <c r="AM35" s="847">
        <f>-'C'!AA203</f>
        <v>0</v>
      </c>
      <c r="AN35" s="886">
        <f>-'C'!AB203</f>
        <v>0</v>
      </c>
      <c r="AO35" s="886">
        <f>-'C'!AC203</f>
        <v>0</v>
      </c>
      <c r="AP35" s="886">
        <f>-'C'!AD203</f>
        <v>0</v>
      </c>
      <c r="AQ35" s="886">
        <f>-'C'!AE203</f>
        <v>0</v>
      </c>
      <c r="AR35" s="886">
        <f>-'C'!AF203</f>
        <v>0</v>
      </c>
      <c r="AS35" s="886">
        <f>-'C'!AG203</f>
        <v>0</v>
      </c>
      <c r="AT35" s="886">
        <f>-'C'!AH203</f>
        <v>0</v>
      </c>
      <c r="AU35" s="886">
        <f>-'C'!AI203</f>
        <v>0</v>
      </c>
      <c r="AV35" s="886">
        <f>-'C'!AJ203</f>
        <v>0</v>
      </c>
      <c r="AW35" s="886">
        <f>-'C'!AK203</f>
        <v>0</v>
      </c>
      <c r="AX35" s="886">
        <f>-'C'!AL203</f>
        <v>0</v>
      </c>
      <c r="AY35" s="886">
        <f>-'C'!AM203</f>
        <v>0</v>
      </c>
      <c r="AZ35" s="887">
        <f>-'C'!AN203</f>
        <v>0</v>
      </c>
      <c r="BA35" s="886">
        <f>-'C'!AO203</f>
        <v>0</v>
      </c>
      <c r="BB35" s="886">
        <f>-'C'!AP203</f>
        <v>0</v>
      </c>
      <c r="BC35" s="886">
        <f>-'C'!AQ203</f>
        <v>0</v>
      </c>
      <c r="BD35" s="886">
        <f>-'C'!AR203</f>
        <v>0</v>
      </c>
      <c r="BE35" s="886">
        <f>-'C'!AS203</f>
        <v>0</v>
      </c>
      <c r="BF35" s="886">
        <f>-'C'!AT203</f>
        <v>0</v>
      </c>
      <c r="BG35" s="886">
        <f>-'C'!AU203</f>
        <v>0</v>
      </c>
      <c r="BH35" s="886">
        <f>-'C'!AV203</f>
        <v>0</v>
      </c>
      <c r="BI35" s="886">
        <f>-'C'!AW203</f>
        <v>0</v>
      </c>
      <c r="BJ35" s="886">
        <f>-'C'!AX203</f>
        <v>0</v>
      </c>
      <c r="BK35" s="886">
        <f>-'C'!AY203</f>
        <v>0</v>
      </c>
      <c r="BL35" s="887">
        <f>-'C'!AZ203</f>
        <v>0</v>
      </c>
      <c r="BM35" s="886">
        <f>-'C'!BA203</f>
        <v>0</v>
      </c>
      <c r="BN35" s="886">
        <f>-'C'!BB203</f>
        <v>0</v>
      </c>
      <c r="BO35" s="886">
        <f>-'C'!BC203</f>
        <v>0</v>
      </c>
      <c r="BP35" s="886">
        <f>-'C'!BD203</f>
        <v>0</v>
      </c>
      <c r="BQ35" s="886">
        <f>-'C'!BE203</f>
        <v>0</v>
      </c>
      <c r="BR35" s="886">
        <f>-'C'!BF203</f>
        <v>0</v>
      </c>
      <c r="BS35" s="886">
        <f>-'C'!BG203</f>
        <v>0</v>
      </c>
      <c r="BT35" s="886">
        <f>-'C'!BH203</f>
        <v>0</v>
      </c>
      <c r="BU35" s="886">
        <f>-'C'!BI203</f>
        <v>0</v>
      </c>
      <c r="BV35" s="886">
        <f>-'C'!BJ203</f>
        <v>0</v>
      </c>
      <c r="BW35" s="847">
        <f>-'C'!BK203</f>
        <v>0</v>
      </c>
      <c r="BX35" s="297"/>
      <c r="BY35" s="138"/>
      <c r="BZ35" s="138"/>
      <c r="CA35" s="138"/>
      <c r="CB35" s="138"/>
      <c r="CC35" s="138"/>
      <c r="CD35" s="138"/>
      <c r="CE35" s="138"/>
      <c r="CF35" s="138"/>
      <c r="CG35" s="138"/>
    </row>
    <row r="36" spans="1:85" ht="15.95" customHeight="1" outlineLevel="1" x14ac:dyDescent="0.25">
      <c r="A36" s="138"/>
      <c r="B36" s="840" t="s">
        <v>486</v>
      </c>
      <c r="C36" s="935">
        <f t="shared" si="16"/>
        <v>0</v>
      </c>
      <c r="D36" s="936"/>
      <c r="E36" s="937">
        <f t="shared" si="17"/>
        <v>0</v>
      </c>
      <c r="F36" s="936"/>
      <c r="G36" s="937">
        <f t="shared" si="18"/>
        <v>0</v>
      </c>
      <c r="H36" s="936"/>
      <c r="I36" s="937">
        <f t="shared" si="19"/>
        <v>0</v>
      </c>
      <c r="J36" s="936"/>
      <c r="K36" s="937">
        <f t="shared" si="20"/>
        <v>0</v>
      </c>
      <c r="L36" s="936"/>
      <c r="M36" s="937">
        <f t="shared" si="21"/>
        <v>0</v>
      </c>
      <c r="N36" s="938"/>
      <c r="O36" s="886">
        <f>-'C'!C252</f>
        <v>0</v>
      </c>
      <c r="P36" s="887">
        <f>-'C'!D252</f>
        <v>0</v>
      </c>
      <c r="Q36" s="886">
        <f>-'C'!E252</f>
        <v>0</v>
      </c>
      <c r="R36" s="886">
        <f>-'C'!F252</f>
        <v>0</v>
      </c>
      <c r="S36" s="886">
        <f>-'C'!G252</f>
        <v>0</v>
      </c>
      <c r="T36" s="886">
        <f>-'C'!H252</f>
        <v>0</v>
      </c>
      <c r="U36" s="886">
        <f>-'C'!I252</f>
        <v>0</v>
      </c>
      <c r="V36" s="886">
        <f>-'C'!J252</f>
        <v>0</v>
      </c>
      <c r="W36" s="886">
        <f>-'C'!K252</f>
        <v>0</v>
      </c>
      <c r="X36" s="886">
        <f>-'C'!L252</f>
        <v>0</v>
      </c>
      <c r="Y36" s="886">
        <f>-'C'!M252</f>
        <v>0</v>
      </c>
      <c r="Z36" s="886">
        <f>-'C'!N252</f>
        <v>0</v>
      </c>
      <c r="AA36" s="886">
        <f>-'C'!O252</f>
        <v>0</v>
      </c>
      <c r="AB36" s="887">
        <f>-'C'!P252</f>
        <v>0</v>
      </c>
      <c r="AC36" s="886">
        <f>-'C'!Q252</f>
        <v>0</v>
      </c>
      <c r="AD36" s="886">
        <f>-'C'!R252</f>
        <v>0</v>
      </c>
      <c r="AE36" s="886">
        <f>-'C'!S252</f>
        <v>0</v>
      </c>
      <c r="AF36" s="886">
        <f>-'C'!T252</f>
        <v>0</v>
      </c>
      <c r="AG36" s="886">
        <f>-'C'!U252</f>
        <v>0</v>
      </c>
      <c r="AH36" s="886">
        <f>-'C'!V252</f>
        <v>0</v>
      </c>
      <c r="AI36" s="886">
        <f>-'C'!W252</f>
        <v>0</v>
      </c>
      <c r="AJ36" s="886">
        <f>-'C'!X252</f>
        <v>0</v>
      </c>
      <c r="AK36" s="886">
        <f>-'C'!Y252</f>
        <v>0</v>
      </c>
      <c r="AL36" s="886">
        <f>-'C'!Z252</f>
        <v>0</v>
      </c>
      <c r="AM36" s="847">
        <f>-'C'!AA252</f>
        <v>0</v>
      </c>
      <c r="AN36" s="886">
        <f>-'C'!AB252</f>
        <v>0</v>
      </c>
      <c r="AO36" s="886">
        <f>-'C'!AC252</f>
        <v>0</v>
      </c>
      <c r="AP36" s="886">
        <f>-'C'!AD252</f>
        <v>0</v>
      </c>
      <c r="AQ36" s="886">
        <f>-'C'!AE252</f>
        <v>0</v>
      </c>
      <c r="AR36" s="886">
        <f>-'C'!AF252</f>
        <v>0</v>
      </c>
      <c r="AS36" s="886">
        <f>-'C'!AG252</f>
        <v>0</v>
      </c>
      <c r="AT36" s="886">
        <f>-'C'!AH252</f>
        <v>0</v>
      </c>
      <c r="AU36" s="886">
        <f>-'C'!AI252</f>
        <v>0</v>
      </c>
      <c r="AV36" s="886">
        <f>-'C'!AJ252</f>
        <v>0</v>
      </c>
      <c r="AW36" s="886">
        <f>-'C'!AK252</f>
        <v>0</v>
      </c>
      <c r="AX36" s="886">
        <f>-'C'!AL252</f>
        <v>0</v>
      </c>
      <c r="AY36" s="886">
        <f>-'C'!AM252</f>
        <v>0</v>
      </c>
      <c r="AZ36" s="887">
        <f>-'C'!AN252</f>
        <v>0</v>
      </c>
      <c r="BA36" s="886">
        <f>-'C'!AO252</f>
        <v>0</v>
      </c>
      <c r="BB36" s="886">
        <f>-'C'!AP252</f>
        <v>0</v>
      </c>
      <c r="BC36" s="886">
        <f>-'C'!AQ252</f>
        <v>0</v>
      </c>
      <c r="BD36" s="886">
        <f>-'C'!AR252</f>
        <v>0</v>
      </c>
      <c r="BE36" s="886">
        <f>-'C'!AS252</f>
        <v>0</v>
      </c>
      <c r="BF36" s="886">
        <f>-'C'!AT252</f>
        <v>0</v>
      </c>
      <c r="BG36" s="886">
        <f>-'C'!AU252</f>
        <v>0</v>
      </c>
      <c r="BH36" s="886">
        <f>-'C'!AV252</f>
        <v>0</v>
      </c>
      <c r="BI36" s="886">
        <f>-'C'!AW252</f>
        <v>0</v>
      </c>
      <c r="BJ36" s="886">
        <f>-'C'!AX252</f>
        <v>0</v>
      </c>
      <c r="BK36" s="886">
        <f>-'C'!AY252</f>
        <v>0</v>
      </c>
      <c r="BL36" s="887">
        <f>-'C'!AZ252</f>
        <v>0</v>
      </c>
      <c r="BM36" s="886">
        <f>-'C'!BA252</f>
        <v>0</v>
      </c>
      <c r="BN36" s="886">
        <f>-'C'!BB252</f>
        <v>0</v>
      </c>
      <c r="BO36" s="886">
        <f>-'C'!BC252</f>
        <v>0</v>
      </c>
      <c r="BP36" s="886">
        <f>-'C'!BD252</f>
        <v>0</v>
      </c>
      <c r="BQ36" s="886">
        <f>-'C'!BE252</f>
        <v>0</v>
      </c>
      <c r="BR36" s="886">
        <f>-'C'!BF252</f>
        <v>0</v>
      </c>
      <c r="BS36" s="886">
        <f>-'C'!BG252</f>
        <v>0</v>
      </c>
      <c r="BT36" s="886">
        <f>-'C'!BH252</f>
        <v>0</v>
      </c>
      <c r="BU36" s="886">
        <f>-'C'!BI252</f>
        <v>0</v>
      </c>
      <c r="BV36" s="886">
        <f>-'C'!BJ252</f>
        <v>0</v>
      </c>
      <c r="BW36" s="847">
        <f>-'C'!BK252</f>
        <v>0</v>
      </c>
      <c r="BX36" s="297"/>
      <c r="BY36" s="138"/>
      <c r="BZ36" s="138"/>
      <c r="CA36" s="138"/>
      <c r="CB36" s="138"/>
      <c r="CC36" s="138"/>
      <c r="CD36" s="138"/>
      <c r="CE36" s="138"/>
      <c r="CF36" s="138"/>
      <c r="CG36" s="138"/>
    </row>
    <row r="37" spans="1:85" ht="15.95" customHeight="1" outlineLevel="1" x14ac:dyDescent="0.25">
      <c r="A37" s="138"/>
      <c r="B37" s="840" t="s">
        <v>487</v>
      </c>
      <c r="C37" s="935">
        <f t="shared" si="16"/>
        <v>0</v>
      </c>
      <c r="D37" s="936"/>
      <c r="E37" s="937">
        <f t="shared" si="17"/>
        <v>0</v>
      </c>
      <c r="F37" s="936"/>
      <c r="G37" s="937">
        <f t="shared" si="18"/>
        <v>0</v>
      </c>
      <c r="H37" s="936"/>
      <c r="I37" s="937">
        <f t="shared" si="19"/>
        <v>0</v>
      </c>
      <c r="J37" s="936"/>
      <c r="K37" s="937">
        <f t="shared" si="20"/>
        <v>0</v>
      </c>
      <c r="L37" s="936"/>
      <c r="M37" s="937">
        <f t="shared" si="21"/>
        <v>0</v>
      </c>
      <c r="N37" s="938"/>
      <c r="O37" s="886">
        <f t="shared" ref="O37:AT37" si="26">-O21</f>
        <v>0</v>
      </c>
      <c r="P37" s="887">
        <f t="shared" si="26"/>
        <v>0</v>
      </c>
      <c r="Q37" s="886">
        <f t="shared" si="26"/>
        <v>0</v>
      </c>
      <c r="R37" s="886">
        <f t="shared" si="26"/>
        <v>0</v>
      </c>
      <c r="S37" s="886">
        <f t="shared" si="26"/>
        <v>0</v>
      </c>
      <c r="T37" s="886">
        <f t="shared" si="26"/>
        <v>0</v>
      </c>
      <c r="U37" s="886">
        <f t="shared" si="26"/>
        <v>0</v>
      </c>
      <c r="V37" s="886">
        <f t="shared" si="26"/>
        <v>0</v>
      </c>
      <c r="W37" s="886">
        <f t="shared" si="26"/>
        <v>0</v>
      </c>
      <c r="X37" s="886">
        <f t="shared" si="26"/>
        <v>0</v>
      </c>
      <c r="Y37" s="886">
        <f t="shared" si="26"/>
        <v>0</v>
      </c>
      <c r="Z37" s="886">
        <f t="shared" si="26"/>
        <v>0</v>
      </c>
      <c r="AA37" s="886">
        <f t="shared" si="26"/>
        <v>0</v>
      </c>
      <c r="AB37" s="887">
        <f t="shared" si="26"/>
        <v>0</v>
      </c>
      <c r="AC37" s="886">
        <f t="shared" si="26"/>
        <v>0</v>
      </c>
      <c r="AD37" s="886">
        <f t="shared" si="26"/>
        <v>0</v>
      </c>
      <c r="AE37" s="886">
        <f t="shared" si="26"/>
        <v>0</v>
      </c>
      <c r="AF37" s="886">
        <f t="shared" si="26"/>
        <v>0</v>
      </c>
      <c r="AG37" s="886">
        <f t="shared" si="26"/>
        <v>0</v>
      </c>
      <c r="AH37" s="886">
        <f t="shared" si="26"/>
        <v>0</v>
      </c>
      <c r="AI37" s="886">
        <f t="shared" si="26"/>
        <v>0</v>
      </c>
      <c r="AJ37" s="886">
        <f t="shared" si="26"/>
        <v>0</v>
      </c>
      <c r="AK37" s="886">
        <f t="shared" si="26"/>
        <v>0</v>
      </c>
      <c r="AL37" s="886">
        <f t="shared" si="26"/>
        <v>0</v>
      </c>
      <c r="AM37" s="847">
        <f t="shared" si="26"/>
        <v>0</v>
      </c>
      <c r="AN37" s="886">
        <f t="shared" si="26"/>
        <v>0</v>
      </c>
      <c r="AO37" s="886">
        <f t="shared" si="26"/>
        <v>0</v>
      </c>
      <c r="AP37" s="886">
        <f t="shared" si="26"/>
        <v>0</v>
      </c>
      <c r="AQ37" s="886">
        <f t="shared" si="26"/>
        <v>0</v>
      </c>
      <c r="AR37" s="886">
        <f t="shared" si="26"/>
        <v>0</v>
      </c>
      <c r="AS37" s="886">
        <f t="shared" si="26"/>
        <v>0</v>
      </c>
      <c r="AT37" s="886">
        <f t="shared" si="26"/>
        <v>0</v>
      </c>
      <c r="AU37" s="886">
        <f t="shared" ref="AU37:BW37" si="27">-AU21</f>
        <v>0</v>
      </c>
      <c r="AV37" s="886">
        <f t="shared" si="27"/>
        <v>0</v>
      </c>
      <c r="AW37" s="886">
        <f t="shared" si="27"/>
        <v>0</v>
      </c>
      <c r="AX37" s="886">
        <f t="shared" si="27"/>
        <v>0</v>
      </c>
      <c r="AY37" s="886">
        <f t="shared" si="27"/>
        <v>0</v>
      </c>
      <c r="AZ37" s="887">
        <f t="shared" si="27"/>
        <v>0</v>
      </c>
      <c r="BA37" s="886">
        <f t="shared" si="27"/>
        <v>0</v>
      </c>
      <c r="BB37" s="886">
        <f t="shared" si="27"/>
        <v>0</v>
      </c>
      <c r="BC37" s="886">
        <f t="shared" si="27"/>
        <v>0</v>
      </c>
      <c r="BD37" s="886">
        <f t="shared" si="27"/>
        <v>0</v>
      </c>
      <c r="BE37" s="886">
        <f t="shared" si="27"/>
        <v>0</v>
      </c>
      <c r="BF37" s="886">
        <f t="shared" si="27"/>
        <v>0</v>
      </c>
      <c r="BG37" s="886">
        <f t="shared" si="27"/>
        <v>0</v>
      </c>
      <c r="BH37" s="886">
        <f t="shared" si="27"/>
        <v>0</v>
      </c>
      <c r="BI37" s="886">
        <f t="shared" si="27"/>
        <v>0</v>
      </c>
      <c r="BJ37" s="886">
        <f t="shared" si="27"/>
        <v>0</v>
      </c>
      <c r="BK37" s="886">
        <f t="shared" si="27"/>
        <v>0</v>
      </c>
      <c r="BL37" s="887">
        <f t="shared" si="27"/>
        <v>0</v>
      </c>
      <c r="BM37" s="886">
        <f t="shared" si="27"/>
        <v>0</v>
      </c>
      <c r="BN37" s="886">
        <f t="shared" si="27"/>
        <v>0</v>
      </c>
      <c r="BO37" s="886">
        <f t="shared" si="27"/>
        <v>0</v>
      </c>
      <c r="BP37" s="886">
        <f t="shared" si="27"/>
        <v>0</v>
      </c>
      <c r="BQ37" s="886">
        <f t="shared" si="27"/>
        <v>0</v>
      </c>
      <c r="BR37" s="886">
        <f t="shared" si="27"/>
        <v>0</v>
      </c>
      <c r="BS37" s="886">
        <f t="shared" si="27"/>
        <v>0</v>
      </c>
      <c r="BT37" s="886">
        <f t="shared" si="27"/>
        <v>0</v>
      </c>
      <c r="BU37" s="886">
        <f t="shared" si="27"/>
        <v>0</v>
      </c>
      <c r="BV37" s="886">
        <f t="shared" si="27"/>
        <v>0</v>
      </c>
      <c r="BW37" s="847">
        <f t="shared" si="27"/>
        <v>0</v>
      </c>
      <c r="BX37" s="297"/>
      <c r="BY37" s="138"/>
      <c r="BZ37" s="138"/>
      <c r="CA37" s="138"/>
      <c r="CB37" s="138"/>
      <c r="CC37" s="138"/>
      <c r="CD37" s="138"/>
      <c r="CE37" s="138"/>
      <c r="CF37" s="138"/>
      <c r="CG37" s="138"/>
    </row>
    <row r="38" spans="1:85" ht="15.95" customHeight="1" outlineLevel="1" x14ac:dyDescent="0.25">
      <c r="A38" s="138"/>
      <c r="B38" s="840" t="s">
        <v>488</v>
      </c>
      <c r="C38" s="935">
        <f t="shared" si="16"/>
        <v>0</v>
      </c>
      <c r="D38" s="936"/>
      <c r="E38" s="937">
        <f t="shared" si="17"/>
        <v>0</v>
      </c>
      <c r="F38" s="936"/>
      <c r="G38" s="937">
        <f t="shared" si="18"/>
        <v>0</v>
      </c>
      <c r="H38" s="936"/>
      <c r="I38" s="937">
        <f t="shared" si="19"/>
        <v>0</v>
      </c>
      <c r="J38" s="936"/>
      <c r="K38" s="937">
        <f t="shared" si="20"/>
        <v>0</v>
      </c>
      <c r="L38" s="936"/>
      <c r="M38" s="937">
        <f t="shared" si="21"/>
        <v>0</v>
      </c>
      <c r="N38" s="938"/>
      <c r="O38" s="886">
        <f>-'C'!C247</f>
        <v>0</v>
      </c>
      <c r="P38" s="887">
        <f>-'C'!D247</f>
        <v>0</v>
      </c>
      <c r="Q38" s="886">
        <f>-'C'!E247</f>
        <v>0</v>
      </c>
      <c r="R38" s="886">
        <f>-'C'!F247</f>
        <v>0</v>
      </c>
      <c r="S38" s="886">
        <f>-'C'!G247</f>
        <v>0</v>
      </c>
      <c r="T38" s="886">
        <f>-'C'!H247</f>
        <v>0</v>
      </c>
      <c r="U38" s="886">
        <f>-'C'!I247</f>
        <v>0</v>
      </c>
      <c r="V38" s="886">
        <f>-'C'!J247</f>
        <v>0</v>
      </c>
      <c r="W38" s="886">
        <f>-'C'!K247</f>
        <v>0</v>
      </c>
      <c r="X38" s="886">
        <f>-'C'!L247</f>
        <v>0</v>
      </c>
      <c r="Y38" s="886">
        <f>-'C'!M247</f>
        <v>0</v>
      </c>
      <c r="Z38" s="886">
        <f>-'C'!N247</f>
        <v>0</v>
      </c>
      <c r="AA38" s="886">
        <f>-'C'!O247</f>
        <v>0</v>
      </c>
      <c r="AB38" s="887">
        <f>-'C'!P247</f>
        <v>0</v>
      </c>
      <c r="AC38" s="886">
        <f>-'C'!Q247</f>
        <v>0</v>
      </c>
      <c r="AD38" s="886">
        <f>-'C'!R247</f>
        <v>0</v>
      </c>
      <c r="AE38" s="886">
        <f>-'C'!S247</f>
        <v>0</v>
      </c>
      <c r="AF38" s="886">
        <f>-'C'!T247</f>
        <v>0</v>
      </c>
      <c r="AG38" s="886">
        <f>-'C'!U247</f>
        <v>0</v>
      </c>
      <c r="AH38" s="886">
        <f>-'C'!V247</f>
        <v>0</v>
      </c>
      <c r="AI38" s="886">
        <f>-'C'!W247</f>
        <v>0</v>
      </c>
      <c r="AJ38" s="886">
        <f>-'C'!X247</f>
        <v>0</v>
      </c>
      <c r="AK38" s="886">
        <f>-'C'!Y247</f>
        <v>0</v>
      </c>
      <c r="AL38" s="886">
        <f>-'C'!Z247</f>
        <v>0</v>
      </c>
      <c r="AM38" s="847">
        <f>-'C'!AA247</f>
        <v>0</v>
      </c>
      <c r="AN38" s="886">
        <f>-'C'!AB247</f>
        <v>0</v>
      </c>
      <c r="AO38" s="886">
        <f>-'C'!AC247</f>
        <v>0</v>
      </c>
      <c r="AP38" s="886">
        <f>-'C'!AD247</f>
        <v>0</v>
      </c>
      <c r="AQ38" s="886">
        <f>-'C'!AE247</f>
        <v>0</v>
      </c>
      <c r="AR38" s="886">
        <f>-'C'!AF247</f>
        <v>0</v>
      </c>
      <c r="AS38" s="886">
        <f>-'C'!AG247</f>
        <v>0</v>
      </c>
      <c r="AT38" s="886">
        <f>-'C'!AH247</f>
        <v>0</v>
      </c>
      <c r="AU38" s="886">
        <f>-'C'!AI247</f>
        <v>0</v>
      </c>
      <c r="AV38" s="886">
        <f>-'C'!AJ247</f>
        <v>0</v>
      </c>
      <c r="AW38" s="886">
        <f>-'C'!AK247</f>
        <v>0</v>
      </c>
      <c r="AX38" s="886">
        <f>-'C'!AL247</f>
        <v>0</v>
      </c>
      <c r="AY38" s="886">
        <f>-'C'!AM247</f>
        <v>0</v>
      </c>
      <c r="AZ38" s="887">
        <f>-'C'!AN247</f>
        <v>0</v>
      </c>
      <c r="BA38" s="886">
        <f>-'C'!AO247</f>
        <v>0</v>
      </c>
      <c r="BB38" s="886">
        <f>-'C'!AP247</f>
        <v>0</v>
      </c>
      <c r="BC38" s="886">
        <f>-'C'!AQ247</f>
        <v>0</v>
      </c>
      <c r="BD38" s="886">
        <f>-'C'!AR247</f>
        <v>0</v>
      </c>
      <c r="BE38" s="886">
        <f>-'C'!AS247</f>
        <v>0</v>
      </c>
      <c r="BF38" s="886">
        <f>-'C'!AT247</f>
        <v>0</v>
      </c>
      <c r="BG38" s="886">
        <f>-'C'!AU247</f>
        <v>0</v>
      </c>
      <c r="BH38" s="886">
        <f>-'C'!AV247</f>
        <v>0</v>
      </c>
      <c r="BI38" s="886">
        <f>-'C'!AW247</f>
        <v>0</v>
      </c>
      <c r="BJ38" s="886">
        <f>-'C'!AX247</f>
        <v>0</v>
      </c>
      <c r="BK38" s="886">
        <f>-'C'!AY247</f>
        <v>0</v>
      </c>
      <c r="BL38" s="887">
        <f>-'C'!AZ247</f>
        <v>0</v>
      </c>
      <c r="BM38" s="886">
        <f>-'C'!BA247</f>
        <v>0</v>
      </c>
      <c r="BN38" s="886">
        <f>-'C'!BB247</f>
        <v>0</v>
      </c>
      <c r="BO38" s="886">
        <f>-'C'!BC247</f>
        <v>0</v>
      </c>
      <c r="BP38" s="886">
        <f>-'C'!BD247</f>
        <v>0</v>
      </c>
      <c r="BQ38" s="886">
        <f>-'C'!BE247</f>
        <v>0</v>
      </c>
      <c r="BR38" s="886">
        <f>-'C'!BF247</f>
        <v>0</v>
      </c>
      <c r="BS38" s="886">
        <f>-'C'!BG247</f>
        <v>0</v>
      </c>
      <c r="BT38" s="886">
        <f>-'C'!BH247</f>
        <v>0</v>
      </c>
      <c r="BU38" s="886">
        <f>-'C'!BI247</f>
        <v>0</v>
      </c>
      <c r="BV38" s="886">
        <f>-'C'!BJ247</f>
        <v>0</v>
      </c>
      <c r="BW38" s="847">
        <f>-'C'!BK247</f>
        <v>0</v>
      </c>
      <c r="BX38" s="297"/>
      <c r="BY38" s="138"/>
      <c r="BZ38" s="138"/>
      <c r="CA38" s="138"/>
      <c r="CB38" s="138"/>
      <c r="CC38" s="138"/>
      <c r="CD38" s="138"/>
      <c r="CE38" s="138"/>
      <c r="CF38" s="138"/>
      <c r="CG38" s="138"/>
    </row>
    <row r="39" spans="1:85" ht="15.95" customHeight="1" outlineLevel="1" x14ac:dyDescent="0.25">
      <c r="A39" s="138"/>
      <c r="B39" s="840" t="s">
        <v>489</v>
      </c>
      <c r="C39" s="935">
        <f t="shared" si="16"/>
        <v>0</v>
      </c>
      <c r="D39" s="936"/>
      <c r="E39" s="937">
        <f t="shared" si="17"/>
        <v>0</v>
      </c>
      <c r="F39" s="936"/>
      <c r="G39" s="937">
        <f t="shared" si="18"/>
        <v>0</v>
      </c>
      <c r="H39" s="936"/>
      <c r="I39" s="937">
        <f t="shared" si="19"/>
        <v>0</v>
      </c>
      <c r="J39" s="936"/>
      <c r="K39" s="937">
        <f t="shared" si="20"/>
        <v>0</v>
      </c>
      <c r="L39" s="936"/>
      <c r="M39" s="937">
        <f t="shared" si="21"/>
        <v>0</v>
      </c>
      <c r="N39" s="938"/>
      <c r="O39" s="886">
        <f>-'C'!C259</f>
        <v>0</v>
      </c>
      <c r="P39" s="887">
        <f>-'C'!D259</f>
        <v>0</v>
      </c>
      <c r="Q39" s="886">
        <f>-'C'!E259</f>
        <v>0</v>
      </c>
      <c r="R39" s="886">
        <f>-'C'!F259</f>
        <v>0</v>
      </c>
      <c r="S39" s="886">
        <f>-'C'!G259</f>
        <v>0</v>
      </c>
      <c r="T39" s="886">
        <f>-'C'!H259</f>
        <v>0</v>
      </c>
      <c r="U39" s="886">
        <f>-'C'!I259</f>
        <v>0</v>
      </c>
      <c r="V39" s="886">
        <f>-'C'!J259</f>
        <v>0</v>
      </c>
      <c r="W39" s="886">
        <f>-'C'!K259</f>
        <v>0</v>
      </c>
      <c r="X39" s="886">
        <f>-'C'!L259</f>
        <v>0</v>
      </c>
      <c r="Y39" s="886">
        <f>-'C'!M259</f>
        <v>0</v>
      </c>
      <c r="Z39" s="886">
        <f>-'C'!N259</f>
        <v>0</v>
      </c>
      <c r="AA39" s="886">
        <f>-'C'!O259</f>
        <v>0</v>
      </c>
      <c r="AB39" s="887">
        <f>-'C'!P259</f>
        <v>0</v>
      </c>
      <c r="AC39" s="886">
        <f>-'C'!Q259</f>
        <v>0</v>
      </c>
      <c r="AD39" s="886">
        <f>-'C'!R259</f>
        <v>0</v>
      </c>
      <c r="AE39" s="886">
        <f>-'C'!S259</f>
        <v>0</v>
      </c>
      <c r="AF39" s="886">
        <f>-'C'!T259</f>
        <v>0</v>
      </c>
      <c r="AG39" s="886">
        <f>-'C'!U259</f>
        <v>0</v>
      </c>
      <c r="AH39" s="886">
        <f>-'C'!V259</f>
        <v>0</v>
      </c>
      <c r="AI39" s="886">
        <f>-'C'!W259</f>
        <v>0</v>
      </c>
      <c r="AJ39" s="886">
        <f>-'C'!X259</f>
        <v>0</v>
      </c>
      <c r="AK39" s="886">
        <f>-'C'!Y259</f>
        <v>0</v>
      </c>
      <c r="AL39" s="886">
        <f>-'C'!Z259</f>
        <v>0</v>
      </c>
      <c r="AM39" s="847">
        <f>-'C'!AA259</f>
        <v>0</v>
      </c>
      <c r="AN39" s="886">
        <f>-'C'!AB259</f>
        <v>0</v>
      </c>
      <c r="AO39" s="886">
        <f>-'C'!AC259</f>
        <v>0</v>
      </c>
      <c r="AP39" s="886">
        <f>-'C'!AD259</f>
        <v>0</v>
      </c>
      <c r="AQ39" s="886">
        <f>-'C'!AE259</f>
        <v>0</v>
      </c>
      <c r="AR39" s="886">
        <f>-'C'!AF259</f>
        <v>0</v>
      </c>
      <c r="AS39" s="886">
        <f>-'C'!AG259</f>
        <v>0</v>
      </c>
      <c r="AT39" s="886">
        <f>-'C'!AH259</f>
        <v>0</v>
      </c>
      <c r="AU39" s="886">
        <f>-'C'!AI259</f>
        <v>0</v>
      </c>
      <c r="AV39" s="886">
        <f>-'C'!AJ259</f>
        <v>0</v>
      </c>
      <c r="AW39" s="886">
        <f>-'C'!AK259</f>
        <v>0</v>
      </c>
      <c r="AX39" s="886">
        <f>-'C'!AL259</f>
        <v>0</v>
      </c>
      <c r="AY39" s="886">
        <f>-'C'!AM259</f>
        <v>0</v>
      </c>
      <c r="AZ39" s="887">
        <f>-'C'!AN259</f>
        <v>0</v>
      </c>
      <c r="BA39" s="886">
        <f>-'C'!AO259</f>
        <v>0</v>
      </c>
      <c r="BB39" s="886">
        <f>-'C'!AP259</f>
        <v>0</v>
      </c>
      <c r="BC39" s="886">
        <f>-'C'!AQ259</f>
        <v>0</v>
      </c>
      <c r="BD39" s="886">
        <f>-'C'!AR259</f>
        <v>0</v>
      </c>
      <c r="BE39" s="886">
        <f>-'C'!AS259</f>
        <v>0</v>
      </c>
      <c r="BF39" s="886">
        <f>-'C'!AT259</f>
        <v>0</v>
      </c>
      <c r="BG39" s="886">
        <f>-'C'!AU259</f>
        <v>0</v>
      </c>
      <c r="BH39" s="886">
        <f>-'C'!AV259</f>
        <v>0</v>
      </c>
      <c r="BI39" s="886">
        <f>-'C'!AW259</f>
        <v>0</v>
      </c>
      <c r="BJ39" s="886">
        <f>-'C'!AX259</f>
        <v>0</v>
      </c>
      <c r="BK39" s="886">
        <f>-'C'!AY259</f>
        <v>0</v>
      </c>
      <c r="BL39" s="887">
        <f>-'C'!AZ259</f>
        <v>0</v>
      </c>
      <c r="BM39" s="886">
        <f>-'C'!BA259</f>
        <v>0</v>
      </c>
      <c r="BN39" s="886">
        <f>-'C'!BB259</f>
        <v>0</v>
      </c>
      <c r="BO39" s="886">
        <f>-'C'!BC259</f>
        <v>0</v>
      </c>
      <c r="BP39" s="886">
        <f>-'C'!BD259</f>
        <v>0</v>
      </c>
      <c r="BQ39" s="886">
        <f>-'C'!BE259</f>
        <v>0</v>
      </c>
      <c r="BR39" s="886">
        <f>-'C'!BF259</f>
        <v>0</v>
      </c>
      <c r="BS39" s="886">
        <f>-'C'!BG259</f>
        <v>0</v>
      </c>
      <c r="BT39" s="886">
        <f>-'C'!BH259</f>
        <v>0</v>
      </c>
      <c r="BU39" s="886">
        <f>-'C'!BI259</f>
        <v>0</v>
      </c>
      <c r="BV39" s="886">
        <f>-'C'!BJ259</f>
        <v>0</v>
      </c>
      <c r="BW39" s="847">
        <f>-'C'!BK259</f>
        <v>0</v>
      </c>
      <c r="BX39" s="297"/>
      <c r="BY39" s="138"/>
      <c r="BZ39" s="138"/>
      <c r="CA39" s="138"/>
      <c r="CB39" s="138"/>
      <c r="CC39" s="138"/>
      <c r="CD39" s="138"/>
      <c r="CE39" s="138"/>
      <c r="CF39" s="138"/>
      <c r="CG39" s="138"/>
    </row>
    <row r="40" spans="1:85" ht="15.95" customHeight="1" outlineLevel="1" x14ac:dyDescent="0.25">
      <c r="A40" s="138"/>
      <c r="B40" s="840" t="s">
        <v>490</v>
      </c>
      <c r="C40" s="935">
        <f t="shared" si="16"/>
        <v>0</v>
      </c>
      <c r="D40" s="936"/>
      <c r="E40" s="937">
        <f t="shared" si="17"/>
        <v>0</v>
      </c>
      <c r="F40" s="936"/>
      <c r="G40" s="937">
        <f t="shared" si="18"/>
        <v>0</v>
      </c>
      <c r="H40" s="936"/>
      <c r="I40" s="937">
        <f t="shared" si="19"/>
        <v>0</v>
      </c>
      <c r="J40" s="936"/>
      <c r="K40" s="937">
        <f t="shared" si="20"/>
        <v>0</v>
      </c>
      <c r="L40" s="936"/>
      <c r="M40" s="937">
        <f t="shared" si="21"/>
        <v>0</v>
      </c>
      <c r="N40" s="938"/>
      <c r="O40" s="886">
        <v>0</v>
      </c>
      <c r="P40" s="887">
        <f t="shared" ref="P40:AU40" si="28">-O23</f>
        <v>0</v>
      </c>
      <c r="Q40" s="886">
        <f t="shared" si="28"/>
        <v>0</v>
      </c>
      <c r="R40" s="886">
        <f t="shared" si="28"/>
        <v>0</v>
      </c>
      <c r="S40" s="886">
        <f t="shared" si="28"/>
        <v>0</v>
      </c>
      <c r="T40" s="886">
        <f t="shared" si="28"/>
        <v>0</v>
      </c>
      <c r="U40" s="886">
        <f t="shared" si="28"/>
        <v>0</v>
      </c>
      <c r="V40" s="886">
        <f t="shared" si="28"/>
        <v>0</v>
      </c>
      <c r="W40" s="886">
        <f t="shared" si="28"/>
        <v>0</v>
      </c>
      <c r="X40" s="886">
        <f t="shared" si="28"/>
        <v>0</v>
      </c>
      <c r="Y40" s="886">
        <f t="shared" si="28"/>
        <v>0</v>
      </c>
      <c r="Z40" s="886">
        <f t="shared" si="28"/>
        <v>0</v>
      </c>
      <c r="AA40" s="886">
        <f t="shared" si="28"/>
        <v>0</v>
      </c>
      <c r="AB40" s="887">
        <f t="shared" si="28"/>
        <v>0</v>
      </c>
      <c r="AC40" s="886">
        <f t="shared" si="28"/>
        <v>0</v>
      </c>
      <c r="AD40" s="886">
        <f t="shared" si="28"/>
        <v>0</v>
      </c>
      <c r="AE40" s="886">
        <f t="shared" si="28"/>
        <v>0</v>
      </c>
      <c r="AF40" s="886">
        <f t="shared" si="28"/>
        <v>0</v>
      </c>
      <c r="AG40" s="886">
        <f t="shared" si="28"/>
        <v>0</v>
      </c>
      <c r="AH40" s="886">
        <f t="shared" si="28"/>
        <v>0</v>
      </c>
      <c r="AI40" s="886">
        <f t="shared" si="28"/>
        <v>0</v>
      </c>
      <c r="AJ40" s="886">
        <f t="shared" si="28"/>
        <v>0</v>
      </c>
      <c r="AK40" s="886">
        <f t="shared" si="28"/>
        <v>0</v>
      </c>
      <c r="AL40" s="886">
        <f t="shared" si="28"/>
        <v>0</v>
      </c>
      <c r="AM40" s="847">
        <f t="shared" si="28"/>
        <v>0</v>
      </c>
      <c r="AN40" s="886">
        <f t="shared" si="28"/>
        <v>0</v>
      </c>
      <c r="AO40" s="886">
        <f t="shared" si="28"/>
        <v>0</v>
      </c>
      <c r="AP40" s="886">
        <f t="shared" si="28"/>
        <v>0</v>
      </c>
      <c r="AQ40" s="886">
        <f t="shared" si="28"/>
        <v>0</v>
      </c>
      <c r="AR40" s="886">
        <f t="shared" si="28"/>
        <v>0</v>
      </c>
      <c r="AS40" s="886">
        <f t="shared" si="28"/>
        <v>0</v>
      </c>
      <c r="AT40" s="886">
        <f t="shared" si="28"/>
        <v>0</v>
      </c>
      <c r="AU40" s="886">
        <f t="shared" si="28"/>
        <v>0</v>
      </c>
      <c r="AV40" s="886">
        <f t="shared" ref="AV40:BW40" si="29">-AU23</f>
        <v>0</v>
      </c>
      <c r="AW40" s="886">
        <f t="shared" si="29"/>
        <v>0</v>
      </c>
      <c r="AX40" s="886">
        <f t="shared" si="29"/>
        <v>0</v>
      </c>
      <c r="AY40" s="886">
        <f t="shared" si="29"/>
        <v>0</v>
      </c>
      <c r="AZ40" s="887">
        <f t="shared" si="29"/>
        <v>0</v>
      </c>
      <c r="BA40" s="886">
        <f t="shared" si="29"/>
        <v>0</v>
      </c>
      <c r="BB40" s="886">
        <f t="shared" si="29"/>
        <v>0</v>
      </c>
      <c r="BC40" s="886">
        <f t="shared" si="29"/>
        <v>0</v>
      </c>
      <c r="BD40" s="886">
        <f t="shared" si="29"/>
        <v>0</v>
      </c>
      <c r="BE40" s="886">
        <f t="shared" si="29"/>
        <v>0</v>
      </c>
      <c r="BF40" s="886">
        <f t="shared" si="29"/>
        <v>0</v>
      </c>
      <c r="BG40" s="886">
        <f t="shared" si="29"/>
        <v>0</v>
      </c>
      <c r="BH40" s="886">
        <f t="shared" si="29"/>
        <v>0</v>
      </c>
      <c r="BI40" s="886">
        <f t="shared" si="29"/>
        <v>0</v>
      </c>
      <c r="BJ40" s="886">
        <f t="shared" si="29"/>
        <v>0</v>
      </c>
      <c r="BK40" s="886">
        <f t="shared" si="29"/>
        <v>0</v>
      </c>
      <c r="BL40" s="887">
        <f t="shared" si="29"/>
        <v>0</v>
      </c>
      <c r="BM40" s="886">
        <f t="shared" si="29"/>
        <v>0</v>
      </c>
      <c r="BN40" s="886">
        <f t="shared" si="29"/>
        <v>0</v>
      </c>
      <c r="BO40" s="886">
        <f t="shared" si="29"/>
        <v>0</v>
      </c>
      <c r="BP40" s="886">
        <f t="shared" si="29"/>
        <v>0</v>
      </c>
      <c r="BQ40" s="886">
        <f t="shared" si="29"/>
        <v>0</v>
      </c>
      <c r="BR40" s="886">
        <f t="shared" si="29"/>
        <v>0</v>
      </c>
      <c r="BS40" s="886">
        <f t="shared" si="29"/>
        <v>0</v>
      </c>
      <c r="BT40" s="886">
        <f t="shared" si="29"/>
        <v>0</v>
      </c>
      <c r="BU40" s="886">
        <f t="shared" si="29"/>
        <v>0</v>
      </c>
      <c r="BV40" s="886">
        <f t="shared" si="29"/>
        <v>0</v>
      </c>
      <c r="BW40" s="847">
        <f t="shared" si="29"/>
        <v>0</v>
      </c>
      <c r="BX40" s="297"/>
      <c r="BY40" s="138"/>
      <c r="BZ40" s="138"/>
      <c r="CA40" s="138"/>
      <c r="CB40" s="138"/>
      <c r="CC40" s="138"/>
      <c r="CD40" s="138"/>
      <c r="CE40" s="138"/>
      <c r="CF40" s="138"/>
      <c r="CG40" s="138"/>
    </row>
    <row r="41" spans="1:85" s="6" customFormat="1" ht="15.95" customHeight="1" x14ac:dyDescent="0.25">
      <c r="A41" s="472"/>
      <c r="B41" s="873" t="s">
        <v>491</v>
      </c>
      <c r="C41" s="939">
        <f>C31+C32-C33-C34-C35-C37-C40-C39</f>
        <v>0</v>
      </c>
      <c r="D41" s="940" t="s">
        <v>0</v>
      </c>
      <c r="E41" s="941">
        <f>SUM(E31:E40)</f>
        <v>0</v>
      </c>
      <c r="F41" s="940">
        <f>IFERROR(E41/E56,"-")</f>
        <v>0</v>
      </c>
      <c r="G41" s="941">
        <f>SUM(G31:G40)</f>
        <v>0</v>
      </c>
      <c r="H41" s="940">
        <f>IFERROR(G41/G56,"-")</f>
        <v>0</v>
      </c>
      <c r="I41" s="941">
        <f>SUM(I31:I40)</f>
        <v>0</v>
      </c>
      <c r="J41" s="940">
        <f>IFERROR(I41/I56,"-")</f>
        <v>0</v>
      </c>
      <c r="K41" s="941">
        <f>SUM(K31:K40)</f>
        <v>0</v>
      </c>
      <c r="L41" s="940">
        <f>IFERROR(K41/K56,"-")</f>
        <v>0</v>
      </c>
      <c r="M41" s="942">
        <f>SUM(M31:M40)</f>
        <v>0</v>
      </c>
      <c r="N41" s="943">
        <f>IFERROR(M41/M56,"-")</f>
        <v>0</v>
      </c>
      <c r="O41" s="888">
        <f t="shared" ref="O41:AT41" si="30">SUM(O31:O40)</f>
        <v>0</v>
      </c>
      <c r="P41" s="882">
        <f t="shared" si="30"/>
        <v>0</v>
      </c>
      <c r="Q41" s="883">
        <f t="shared" si="30"/>
        <v>0</v>
      </c>
      <c r="R41" s="883">
        <f t="shared" si="30"/>
        <v>0</v>
      </c>
      <c r="S41" s="883">
        <f t="shared" si="30"/>
        <v>0</v>
      </c>
      <c r="T41" s="883">
        <f t="shared" si="30"/>
        <v>0</v>
      </c>
      <c r="U41" s="883">
        <f t="shared" si="30"/>
        <v>0</v>
      </c>
      <c r="V41" s="883">
        <f t="shared" si="30"/>
        <v>0</v>
      </c>
      <c r="W41" s="883">
        <f t="shared" si="30"/>
        <v>0</v>
      </c>
      <c r="X41" s="883">
        <f t="shared" si="30"/>
        <v>0</v>
      </c>
      <c r="Y41" s="883">
        <f t="shared" si="30"/>
        <v>0</v>
      </c>
      <c r="Z41" s="883">
        <f t="shared" si="30"/>
        <v>0</v>
      </c>
      <c r="AA41" s="883">
        <f t="shared" si="30"/>
        <v>0</v>
      </c>
      <c r="AB41" s="882">
        <f t="shared" si="30"/>
        <v>0</v>
      </c>
      <c r="AC41" s="883">
        <f t="shared" si="30"/>
        <v>0</v>
      </c>
      <c r="AD41" s="883">
        <f t="shared" si="30"/>
        <v>0</v>
      </c>
      <c r="AE41" s="883">
        <f t="shared" si="30"/>
        <v>0</v>
      </c>
      <c r="AF41" s="883">
        <f t="shared" si="30"/>
        <v>0</v>
      </c>
      <c r="AG41" s="883">
        <f t="shared" si="30"/>
        <v>0</v>
      </c>
      <c r="AH41" s="883">
        <f t="shared" si="30"/>
        <v>0</v>
      </c>
      <c r="AI41" s="883">
        <f t="shared" si="30"/>
        <v>0</v>
      </c>
      <c r="AJ41" s="883">
        <f t="shared" si="30"/>
        <v>0</v>
      </c>
      <c r="AK41" s="883">
        <f t="shared" si="30"/>
        <v>0</v>
      </c>
      <c r="AL41" s="883">
        <f t="shared" si="30"/>
        <v>0</v>
      </c>
      <c r="AM41" s="884">
        <f t="shared" si="30"/>
        <v>0</v>
      </c>
      <c r="AN41" s="883">
        <f t="shared" si="30"/>
        <v>0</v>
      </c>
      <c r="AO41" s="883">
        <f t="shared" si="30"/>
        <v>0</v>
      </c>
      <c r="AP41" s="883">
        <f t="shared" si="30"/>
        <v>0</v>
      </c>
      <c r="AQ41" s="883">
        <f t="shared" si="30"/>
        <v>0</v>
      </c>
      <c r="AR41" s="883">
        <f t="shared" si="30"/>
        <v>0</v>
      </c>
      <c r="AS41" s="883">
        <f t="shared" si="30"/>
        <v>0</v>
      </c>
      <c r="AT41" s="883">
        <f t="shared" si="30"/>
        <v>0</v>
      </c>
      <c r="AU41" s="883">
        <f t="shared" ref="AU41:BZ41" si="31">SUM(AU31:AU40)</f>
        <v>0</v>
      </c>
      <c r="AV41" s="883">
        <f t="shared" si="31"/>
        <v>0</v>
      </c>
      <c r="AW41" s="883">
        <f t="shared" si="31"/>
        <v>0</v>
      </c>
      <c r="AX41" s="883">
        <f t="shared" si="31"/>
        <v>0</v>
      </c>
      <c r="AY41" s="883">
        <f t="shared" si="31"/>
        <v>0</v>
      </c>
      <c r="AZ41" s="882">
        <f t="shared" si="31"/>
        <v>0</v>
      </c>
      <c r="BA41" s="883">
        <f t="shared" si="31"/>
        <v>0</v>
      </c>
      <c r="BB41" s="883">
        <f t="shared" si="31"/>
        <v>0</v>
      </c>
      <c r="BC41" s="883">
        <f t="shared" si="31"/>
        <v>0</v>
      </c>
      <c r="BD41" s="883">
        <f t="shared" si="31"/>
        <v>0</v>
      </c>
      <c r="BE41" s="883">
        <f t="shared" si="31"/>
        <v>0</v>
      </c>
      <c r="BF41" s="883">
        <f t="shared" si="31"/>
        <v>0</v>
      </c>
      <c r="BG41" s="883">
        <f t="shared" si="31"/>
        <v>0</v>
      </c>
      <c r="BH41" s="883">
        <f t="shared" si="31"/>
        <v>0</v>
      </c>
      <c r="BI41" s="883">
        <f t="shared" si="31"/>
        <v>0</v>
      </c>
      <c r="BJ41" s="883">
        <f t="shared" si="31"/>
        <v>0</v>
      </c>
      <c r="BK41" s="883">
        <f t="shared" si="31"/>
        <v>0</v>
      </c>
      <c r="BL41" s="882">
        <f t="shared" si="31"/>
        <v>0</v>
      </c>
      <c r="BM41" s="883">
        <f t="shared" si="31"/>
        <v>0</v>
      </c>
      <c r="BN41" s="883">
        <f t="shared" si="31"/>
        <v>0</v>
      </c>
      <c r="BO41" s="883">
        <f t="shared" si="31"/>
        <v>0</v>
      </c>
      <c r="BP41" s="883">
        <f t="shared" si="31"/>
        <v>0</v>
      </c>
      <c r="BQ41" s="883">
        <f t="shared" si="31"/>
        <v>0</v>
      </c>
      <c r="BR41" s="883">
        <f t="shared" si="31"/>
        <v>0</v>
      </c>
      <c r="BS41" s="883">
        <f t="shared" si="31"/>
        <v>0</v>
      </c>
      <c r="BT41" s="883">
        <f t="shared" si="31"/>
        <v>0</v>
      </c>
      <c r="BU41" s="883">
        <f t="shared" si="31"/>
        <v>0</v>
      </c>
      <c r="BV41" s="883">
        <f t="shared" si="31"/>
        <v>0</v>
      </c>
      <c r="BW41" s="884">
        <f t="shared" si="31"/>
        <v>0</v>
      </c>
      <c r="BX41" s="472"/>
      <c r="BY41" s="472"/>
      <c r="BZ41" s="472"/>
      <c r="CA41" s="472"/>
      <c r="CB41" s="797"/>
      <c r="CC41" s="138"/>
      <c r="CD41" s="138"/>
      <c r="CE41" s="138"/>
      <c r="CF41" s="138"/>
      <c r="CG41" s="138"/>
    </row>
    <row r="42" spans="1:85" ht="15.95" customHeight="1" x14ac:dyDescent="0.25">
      <c r="A42" s="138"/>
      <c r="B42" s="868" t="s">
        <v>492</v>
      </c>
      <c r="C42" s="944"/>
      <c r="D42" s="945"/>
      <c r="E42" s="946"/>
      <c r="F42" s="945"/>
      <c r="G42" s="946"/>
      <c r="H42" s="945"/>
      <c r="I42" s="946"/>
      <c r="J42" s="945"/>
      <c r="K42" s="946"/>
      <c r="L42" s="945"/>
      <c r="M42" s="937"/>
      <c r="N42" s="938"/>
      <c r="O42" s="885"/>
      <c r="P42" s="947"/>
      <c r="Q42" s="948"/>
      <c r="R42" s="948"/>
      <c r="S42" s="948"/>
      <c r="T42" s="948"/>
      <c r="U42" s="948"/>
      <c r="V42" s="948"/>
      <c r="W42" s="948"/>
      <c r="X42" s="948"/>
      <c r="Y42" s="948"/>
      <c r="Z42" s="948"/>
      <c r="AA42" s="948"/>
      <c r="AB42" s="947"/>
      <c r="AC42" s="948"/>
      <c r="AD42" s="948"/>
      <c r="AE42" s="948"/>
      <c r="AF42" s="948"/>
      <c r="AG42" s="948"/>
      <c r="AH42" s="948"/>
      <c r="AI42" s="948"/>
      <c r="AJ42" s="948"/>
      <c r="AK42" s="948"/>
      <c r="AL42" s="948"/>
      <c r="AM42" s="948"/>
      <c r="AN42" s="947"/>
      <c r="AO42" s="948"/>
      <c r="AP42" s="948"/>
      <c r="AQ42" s="948"/>
      <c r="AR42" s="948"/>
      <c r="AS42" s="948"/>
      <c r="AT42" s="948"/>
      <c r="AU42" s="948"/>
      <c r="AV42" s="948"/>
      <c r="AW42" s="948"/>
      <c r="AX42" s="948"/>
      <c r="AY42" s="948"/>
      <c r="AZ42" s="947"/>
      <c r="BA42" s="948"/>
      <c r="BB42" s="948"/>
      <c r="BC42" s="948"/>
      <c r="BD42" s="948"/>
      <c r="BE42" s="948"/>
      <c r="BF42" s="948"/>
      <c r="BG42" s="948"/>
      <c r="BH42" s="948"/>
      <c r="BI42" s="948"/>
      <c r="BJ42" s="948"/>
      <c r="BK42" s="948"/>
      <c r="BL42" s="947"/>
      <c r="BM42" s="948"/>
      <c r="BN42" s="948"/>
      <c r="BO42" s="948"/>
      <c r="BP42" s="948"/>
      <c r="BQ42" s="948"/>
      <c r="BR42" s="948"/>
      <c r="BS42" s="948"/>
      <c r="BT42" s="948"/>
      <c r="BU42" s="948"/>
      <c r="BV42" s="948"/>
      <c r="BW42" s="949"/>
      <c r="BX42" s="297"/>
      <c r="BY42" s="138"/>
      <c r="BZ42" s="138"/>
      <c r="CA42" s="138"/>
      <c r="CB42" s="138"/>
      <c r="CC42" s="138"/>
      <c r="CD42" s="138"/>
      <c r="CE42" s="138"/>
      <c r="CF42" s="138"/>
      <c r="CG42" s="138"/>
    </row>
    <row r="43" spans="1:85" ht="15.95" customHeight="1" outlineLevel="1" x14ac:dyDescent="0.25">
      <c r="A43" s="138"/>
      <c r="B43" s="840" t="s">
        <v>493</v>
      </c>
      <c r="C43" s="935">
        <f>O43</f>
        <v>0</v>
      </c>
      <c r="D43" s="936"/>
      <c r="E43" s="937">
        <f>SUM(P43:AA43)</f>
        <v>0</v>
      </c>
      <c r="F43" s="936"/>
      <c r="G43" s="937">
        <f>SUM(AB43:AM43)</f>
        <v>0</v>
      </c>
      <c r="H43" s="936"/>
      <c r="I43" s="937">
        <f>SUM(AN43:AY43)</f>
        <v>0</v>
      </c>
      <c r="J43" s="936"/>
      <c r="K43" s="937">
        <f>SUM(AZ43:BK43)</f>
        <v>0</v>
      </c>
      <c r="L43" s="936"/>
      <c r="M43" s="937">
        <f>SUM(BL43:BW43)</f>
        <v>0</v>
      </c>
      <c r="N43" s="938"/>
      <c r="O43" s="848">
        <f>-(IF(O29=inicio_inv1,imp_inv1*(1+IVA_inversiones),0)+IF(O29=inicio_inv2,imp_inv2*(1+IVA_inversiones),0)+IF(O29=0,('HIPOTESIS '!$C$38+'HIPOTESIS '!$E$38),0))</f>
        <v>0</v>
      </c>
      <c r="P43" s="950">
        <f>-(IF(P29=inicio_inv1,imp_inv1*(1+IVA_inversiones),0)+IF(P29=inicio_inv2,imp_inv2*(1+IVA_inversiones),0)+IF(P29=0,('HIPOTESIS '!$C$38+'HIPOTESIS '!$E$38),0))</f>
        <v>0</v>
      </c>
      <c r="Q43" s="848">
        <f>-(IF(Q29=inicio_inv1,imp_inv1*(1+IVA_inversiones),0)+IF(Q29=inicio_inv2,imp_inv2*(1+IVA_inversiones),0)+IF(Q29=0,('HIPOTESIS '!$C$38+'HIPOTESIS '!$E$38),0))</f>
        <v>0</v>
      </c>
      <c r="R43" s="848">
        <f>-(IF(R29=inicio_inv1,imp_inv1*(1+IVA_inversiones),0)+IF(R29=inicio_inv2,imp_inv2*(1+IVA_inversiones),0)+IF(R29=0,('HIPOTESIS '!$C$38+'HIPOTESIS '!$E$38),0))</f>
        <v>0</v>
      </c>
      <c r="S43" s="848">
        <f>-(IF(S29=inicio_inv1,imp_inv1*(1+IVA_inversiones),0)+IF(S29=inicio_inv2,imp_inv2*(1+IVA_inversiones),0)+IF(S29=0,('HIPOTESIS '!$C$38+'HIPOTESIS '!$E$38),0))</f>
        <v>0</v>
      </c>
      <c r="T43" s="848">
        <f>-(IF(T29=inicio_inv1,imp_inv1*(1+IVA_inversiones),0)+IF(T29=inicio_inv2,imp_inv2*(1+IVA_inversiones),0)+IF(T29=0,('HIPOTESIS '!$C$38+'HIPOTESIS '!$E$38),0))</f>
        <v>0</v>
      </c>
      <c r="U43" s="848">
        <f>-(IF(U29=inicio_inv1,imp_inv1*(1+IVA_inversiones),0)+IF(U29=inicio_inv2,imp_inv2*(1+IVA_inversiones),0)+IF(U29=0,('HIPOTESIS '!$C$38+'HIPOTESIS '!$E$38),0))</f>
        <v>0</v>
      </c>
      <c r="V43" s="848">
        <f>-(IF(V29=inicio_inv1,imp_inv1*(1+IVA_inversiones),0)+IF(V29=inicio_inv2,imp_inv2*(1+IVA_inversiones),0)+IF(V29=0,('HIPOTESIS '!$C$38+'HIPOTESIS '!$E$38),0))</f>
        <v>0</v>
      </c>
      <c r="W43" s="848">
        <f>-(IF(W29=inicio_inv1,imp_inv1*(1+IVA_inversiones),0)+IF(W29=inicio_inv2,imp_inv2*(1+IVA_inversiones),0)+IF(W29=0,('HIPOTESIS '!$C$38+'HIPOTESIS '!$E$38),0))</f>
        <v>0</v>
      </c>
      <c r="X43" s="848">
        <f>-(IF(X29=inicio_inv1,imp_inv1*(1+IVA_inversiones),0)+IF(X29=inicio_inv2,imp_inv2*(1+IVA_inversiones),0)+IF(X29=0,('HIPOTESIS '!$C$38+'HIPOTESIS '!$E$38),0))</f>
        <v>0</v>
      </c>
      <c r="Y43" s="848">
        <f>-(IF(Y29=inicio_inv1,imp_inv1*(1+IVA_inversiones),0)+IF(Y29=inicio_inv2,imp_inv2*(1+IVA_inversiones),0)+IF(Y29=0,('HIPOTESIS '!$C$38+'HIPOTESIS '!$E$38),0))</f>
        <v>0</v>
      </c>
      <c r="Z43" s="848">
        <f>-(IF(Z29=inicio_inv1,imp_inv1*(1+IVA_inversiones),0)+IF(Z29=inicio_inv2,imp_inv2*(1+IVA_inversiones),0)+IF(Z29=0,('HIPOTESIS '!$C$38+'HIPOTESIS '!$E$38),0))</f>
        <v>0</v>
      </c>
      <c r="AA43" s="848">
        <f>-(IF(AA29=inicio_inv1,imp_inv1*(1+IVA_inversiones),0)+IF(AA29=inicio_inv2,imp_inv2*(1+IVA_inversiones),0)+IF(AA29=0,('HIPOTESIS '!$C$38+'HIPOTESIS '!$E$38),0))</f>
        <v>0</v>
      </c>
      <c r="AB43" s="950">
        <f>-(IF(AB29=inicio_inv1,imp_inv1*(1+IVA_inversiones),0)+IF(AB29=inicio_inv2,imp_inv2*(1+IVA_inversiones),0)+IF(AB29=0,('HIPOTESIS '!$C$38+'HIPOTESIS '!$E$38),0))</f>
        <v>0</v>
      </c>
      <c r="AC43" s="848">
        <f>-(IF(AC29=inicio_inv1,imp_inv1*(1+IVA_inversiones),0)+IF(AC29=inicio_inv2,imp_inv2*(1+IVA_inversiones),0)+IF(AC29=0,('HIPOTESIS '!$C$38+'HIPOTESIS '!$E$38),0))</f>
        <v>0</v>
      </c>
      <c r="AD43" s="848">
        <f>-(IF(AD29=inicio_inv1,imp_inv1*(1+IVA_inversiones),0)+IF(AD29=inicio_inv2,imp_inv2*(1+IVA_inversiones),0)+IF(AD29=0,('HIPOTESIS '!$C$38+'HIPOTESIS '!$E$38),0))</f>
        <v>0</v>
      </c>
      <c r="AE43" s="848">
        <f>-(IF(AE29=inicio_inv1,imp_inv1*(1+IVA_inversiones),0)+IF(AE29=inicio_inv2,imp_inv2*(1+IVA_inversiones),0)+IF(AE29=0,('HIPOTESIS '!$C$38+'HIPOTESIS '!$E$38),0))</f>
        <v>0</v>
      </c>
      <c r="AF43" s="848">
        <f>-(IF(AF29=inicio_inv1,imp_inv1*(1+IVA_inversiones),0)+IF(AF29=inicio_inv2,imp_inv2*(1+IVA_inversiones),0)+IF(AF29=0,('HIPOTESIS '!$C$38+'HIPOTESIS '!$E$38),0))</f>
        <v>0</v>
      </c>
      <c r="AG43" s="848">
        <f>-(IF(AG29=inicio_inv1,imp_inv1*(1+IVA_inversiones),0)+IF(AG29=inicio_inv2,imp_inv2*(1+IVA_inversiones),0)+IF(AG29=0,('HIPOTESIS '!$C$38+'HIPOTESIS '!$E$38),0))</f>
        <v>0</v>
      </c>
      <c r="AH43" s="848">
        <f>-(IF(AH29=inicio_inv1,imp_inv1*(1+IVA_inversiones),0)+IF(AH29=inicio_inv2,imp_inv2*(1+IVA_inversiones),0)+IF(AH29=0,('HIPOTESIS '!$C$38+'HIPOTESIS '!$E$38),0))</f>
        <v>0</v>
      </c>
      <c r="AI43" s="848">
        <f>-(IF(AI29=inicio_inv1,imp_inv1*(1+IVA_inversiones),0)+IF(AI29=inicio_inv2,imp_inv2*(1+IVA_inversiones),0)+IF(AI29=0,('HIPOTESIS '!$C$38+'HIPOTESIS '!$E$38),0))</f>
        <v>0</v>
      </c>
      <c r="AJ43" s="848">
        <f>-(IF(AJ29=inicio_inv1,imp_inv1*(1+IVA_inversiones),0)+IF(AJ29=inicio_inv2,imp_inv2*(1+IVA_inversiones),0)+IF(AJ29=0,('HIPOTESIS '!$C$38+'HIPOTESIS '!$E$38),0))</f>
        <v>0</v>
      </c>
      <c r="AK43" s="848">
        <f>-(IF(AK29=inicio_inv1,imp_inv1*(1+IVA_inversiones),0)+IF(AK29=inicio_inv2,imp_inv2*(1+IVA_inversiones),0)+IF(AK29=0,('HIPOTESIS '!$C$38+'HIPOTESIS '!$E$38),0))</f>
        <v>0</v>
      </c>
      <c r="AL43" s="848">
        <f>-(IF(AL29=inicio_inv1,imp_inv1*(1+IVA_inversiones),0)+IF(AL29=inicio_inv2,imp_inv2*(1+IVA_inversiones),0)+IF(AL29=0,('HIPOTESIS '!$C$38+'HIPOTESIS '!$E$38),0))</f>
        <v>0</v>
      </c>
      <c r="AM43" s="848">
        <f>-(IF(AM29=inicio_inv1,imp_inv1*(1+IVA_inversiones),0)+IF(AM29=inicio_inv2,imp_inv2*(1+IVA_inversiones),0)+IF(AM29=0,('HIPOTESIS '!$C$38+'HIPOTESIS '!$E$38),0))</f>
        <v>0</v>
      </c>
      <c r="AN43" s="950">
        <f>-(IF(AN29=inicio_inv1,imp_inv1*(1+IVA_inversiones),0)+IF(AN29=inicio_inv2,imp_inv2*(1+IVA_inversiones),0)+IF(AN29=0,('HIPOTESIS '!$C$38+'HIPOTESIS '!$E$38),0))</f>
        <v>0</v>
      </c>
      <c r="AO43" s="848">
        <f>-(IF(AO29=inicio_inv1,imp_inv1*(1+IVA_inversiones),0)+IF(AO29=inicio_inv2,imp_inv2*(1+IVA_inversiones),0)+IF(AO29=0,('HIPOTESIS '!$C$38+'HIPOTESIS '!$E$38),0))</f>
        <v>0</v>
      </c>
      <c r="AP43" s="848">
        <f>-(IF(AP29=inicio_inv1,imp_inv1*(1+IVA_inversiones),0)+IF(AP29=inicio_inv2,imp_inv2*(1+IVA_inversiones),0)+IF(AP29=0,('HIPOTESIS '!$C$38+'HIPOTESIS '!$E$38),0))</f>
        <v>0</v>
      </c>
      <c r="AQ43" s="848">
        <f>-(IF(AQ29=inicio_inv1,imp_inv1*(1+IVA_inversiones),0)+IF(AQ29=inicio_inv2,imp_inv2*(1+IVA_inversiones),0)+IF(AQ29=0,('HIPOTESIS '!$C$38+'HIPOTESIS '!$E$38),0))</f>
        <v>0</v>
      </c>
      <c r="AR43" s="848">
        <f>-(IF(AR29=inicio_inv1,imp_inv1*(1+IVA_inversiones),0)+IF(AR29=inicio_inv2,imp_inv2*(1+IVA_inversiones),0)+IF(AR29=0,('HIPOTESIS '!$C$38+'HIPOTESIS '!$E$38),0))</f>
        <v>0</v>
      </c>
      <c r="AS43" s="848">
        <f>-(IF(AS29=inicio_inv1,imp_inv1*(1+IVA_inversiones),0)+IF(AS29=inicio_inv2,imp_inv2*(1+IVA_inversiones),0)+IF(AS29=0,('HIPOTESIS '!$C$38+'HIPOTESIS '!$E$38),0))</f>
        <v>0</v>
      </c>
      <c r="AT43" s="848">
        <f>-(IF(AT29=inicio_inv1,imp_inv1*(1+IVA_inversiones),0)+IF(AT29=inicio_inv2,imp_inv2*(1+IVA_inversiones),0)+IF(AT29=0,('HIPOTESIS '!$C$38+'HIPOTESIS '!$E$38),0))</f>
        <v>0</v>
      </c>
      <c r="AU43" s="848">
        <f>-(IF(AU29=inicio_inv1,imp_inv1*(1+IVA_inversiones),0)+IF(AU29=inicio_inv2,imp_inv2*(1+IVA_inversiones),0)+IF(AU29=0,('HIPOTESIS '!$C$38+'HIPOTESIS '!$E$38),0))</f>
        <v>0</v>
      </c>
      <c r="AV43" s="848">
        <f>-(IF(AV29=inicio_inv1,imp_inv1*(1+IVA_inversiones),0)+IF(AV29=inicio_inv2,imp_inv2*(1+IVA_inversiones),0)+IF(AV29=0,('HIPOTESIS '!$C$38+'HIPOTESIS '!$E$38),0))</f>
        <v>0</v>
      </c>
      <c r="AW43" s="848">
        <f>-(IF(AW29=inicio_inv1,imp_inv1*(1+IVA_inversiones),0)+IF(AW29=inicio_inv2,imp_inv2*(1+IVA_inversiones),0)+IF(AW29=0,('HIPOTESIS '!$C$38+'HIPOTESIS '!$E$38),0))</f>
        <v>0</v>
      </c>
      <c r="AX43" s="848">
        <f>-(IF(AX29=inicio_inv1,imp_inv1*(1+IVA_inversiones),0)+IF(AX29=inicio_inv2,imp_inv2*(1+IVA_inversiones),0)+IF(AX29=0,('HIPOTESIS '!$C$38+'HIPOTESIS '!$E$38),0))</f>
        <v>0</v>
      </c>
      <c r="AY43" s="848">
        <f>-(IF(AY29=inicio_inv1,imp_inv1*(1+IVA_inversiones),0)+IF(AY29=inicio_inv2,imp_inv2*(1+IVA_inversiones),0)+IF(AY29=0,('HIPOTESIS '!$C$38+'HIPOTESIS '!$E$38),0))</f>
        <v>0</v>
      </c>
      <c r="AZ43" s="950">
        <f>-(IF(AZ29=inicio_inv1,imp_inv1*(1+IVA_inversiones),0)+IF(AZ29=inicio_inv2,imp_inv2*(1+IVA_inversiones),0)+IF(AZ29=0,('HIPOTESIS '!$C$38+'HIPOTESIS '!$E$38),0))</f>
        <v>0</v>
      </c>
      <c r="BA43" s="848">
        <f>-(IF(BA29=inicio_inv1,imp_inv1*(1+IVA_inversiones),0)+IF(BA29=inicio_inv2,imp_inv2*(1+IVA_inversiones),0)+IF(BA29=0,('HIPOTESIS '!$C$38+'HIPOTESIS '!$E$38),0))</f>
        <v>0</v>
      </c>
      <c r="BB43" s="848">
        <f>-(IF(BB29=inicio_inv1,imp_inv1*(1+IVA_inversiones),0)+IF(BB29=inicio_inv2,imp_inv2*(1+IVA_inversiones),0)+IF(BB29=0,('HIPOTESIS '!$C$38+'HIPOTESIS '!$E$38),0))</f>
        <v>0</v>
      </c>
      <c r="BC43" s="848">
        <f>-(IF(BC29=inicio_inv1,imp_inv1*(1+IVA_inversiones),0)+IF(BC29=inicio_inv2,imp_inv2*(1+IVA_inversiones),0)+IF(BC29=0,('HIPOTESIS '!$C$38+'HIPOTESIS '!$E$38),0))</f>
        <v>0</v>
      </c>
      <c r="BD43" s="848">
        <f>-(IF(BD29=inicio_inv1,imp_inv1*(1+IVA_inversiones),0)+IF(BD29=inicio_inv2,imp_inv2*(1+IVA_inversiones),0)+IF(BD29=0,('HIPOTESIS '!$C$38+'HIPOTESIS '!$E$38),0))</f>
        <v>0</v>
      </c>
      <c r="BE43" s="848">
        <f>-(IF(BE29=inicio_inv1,imp_inv1*(1+IVA_inversiones),0)+IF(BE29=inicio_inv2,imp_inv2*(1+IVA_inversiones),0)+IF(BE29=0,('HIPOTESIS '!$C$38+'HIPOTESIS '!$E$38),0))</f>
        <v>0</v>
      </c>
      <c r="BF43" s="848">
        <f>-(IF(BF29=inicio_inv1,imp_inv1*(1+IVA_inversiones),0)+IF(BF29=inicio_inv2,imp_inv2*(1+IVA_inversiones),0)+IF(BF29=0,('HIPOTESIS '!$C$38+'HIPOTESIS '!$E$38),0))</f>
        <v>0</v>
      </c>
      <c r="BG43" s="848">
        <f>-(IF(BG29=inicio_inv1,imp_inv1*(1+IVA_inversiones),0)+IF(BG29=inicio_inv2,imp_inv2*(1+IVA_inversiones),0)+IF(BG29=0,('HIPOTESIS '!$C$38+'HIPOTESIS '!$E$38),0))</f>
        <v>0</v>
      </c>
      <c r="BH43" s="848">
        <f>-(IF(BH29=inicio_inv1,imp_inv1*(1+IVA_inversiones),0)+IF(BH29=inicio_inv2,imp_inv2*(1+IVA_inversiones),0)+IF(BH29=0,('HIPOTESIS '!$C$38+'HIPOTESIS '!$E$38),0))</f>
        <v>0</v>
      </c>
      <c r="BI43" s="848">
        <f>-(IF(BI29=inicio_inv1,imp_inv1*(1+IVA_inversiones),0)+IF(BI29=inicio_inv2,imp_inv2*(1+IVA_inversiones),0)+IF(BI29=0,('HIPOTESIS '!$C$38+'HIPOTESIS '!$E$38),0))</f>
        <v>0</v>
      </c>
      <c r="BJ43" s="848">
        <f>-(IF(BJ29=inicio_inv1,imp_inv1*(1+IVA_inversiones),0)+IF(BJ29=inicio_inv2,imp_inv2*(1+IVA_inversiones),0)+IF(BJ29=0,('HIPOTESIS '!$C$38+'HIPOTESIS '!$E$38),0))</f>
        <v>0</v>
      </c>
      <c r="BK43" s="848">
        <f>-(IF(BK29=inicio_inv1,imp_inv1*(1+IVA_inversiones),0)+IF(BK29=inicio_inv2,imp_inv2*(1+IVA_inversiones),0)+IF(BK29=0,('HIPOTESIS '!$C$38+'HIPOTESIS '!$E$38),0))</f>
        <v>0</v>
      </c>
      <c r="BL43" s="950">
        <f>-(IF(BL29=inicio_inv1,imp_inv1*(1+IVA_inversiones),0)+IF(BL29=inicio_inv2,imp_inv2*(1+IVA_inversiones),0)+IF(BL29=0,('HIPOTESIS '!$C$38+'HIPOTESIS '!$E$38),0))</f>
        <v>0</v>
      </c>
      <c r="BM43" s="848">
        <f>-(IF(BM29=inicio_inv1,imp_inv1*(1+IVA_inversiones),0)+IF(BM29=inicio_inv2,imp_inv2*(1+IVA_inversiones),0)+IF(BM29=0,('HIPOTESIS '!$C$38+'HIPOTESIS '!$E$38),0))</f>
        <v>0</v>
      </c>
      <c r="BN43" s="848">
        <f>-(IF(BN29=inicio_inv1,imp_inv1*(1+IVA_inversiones),0)+IF(BN29=inicio_inv2,imp_inv2*(1+IVA_inversiones),0)+IF(BN29=0,('HIPOTESIS '!$C$38+'HIPOTESIS '!$E$38),0))</f>
        <v>0</v>
      </c>
      <c r="BO43" s="848">
        <f>-(IF(BO29=inicio_inv1,imp_inv1*(1+IVA_inversiones),0)+IF(BO29=inicio_inv2,imp_inv2*(1+IVA_inversiones),0)+IF(BO29=0,('HIPOTESIS '!$C$38+'HIPOTESIS '!$E$38),0))</f>
        <v>0</v>
      </c>
      <c r="BP43" s="848">
        <f>-(IF(BP29=inicio_inv1,imp_inv1*(1+IVA_inversiones),0)+IF(BP29=inicio_inv2,imp_inv2*(1+IVA_inversiones),0)+IF(BP29=0,('HIPOTESIS '!$C$38+'HIPOTESIS '!$E$38),0))</f>
        <v>0</v>
      </c>
      <c r="BQ43" s="848">
        <f>-(IF(BQ29=inicio_inv1,imp_inv1*(1+IVA_inversiones),0)+IF(BQ29=inicio_inv2,imp_inv2*(1+IVA_inversiones),0)+IF(BQ29=0,('HIPOTESIS '!$C$38+'HIPOTESIS '!$E$38),0))</f>
        <v>0</v>
      </c>
      <c r="BR43" s="848">
        <f>-(IF(BR29=inicio_inv1,imp_inv1*(1+IVA_inversiones),0)+IF(BR29=inicio_inv2,imp_inv2*(1+IVA_inversiones),0)+IF(BR29=0,('HIPOTESIS '!$C$38+'HIPOTESIS '!$E$38),0))</f>
        <v>0</v>
      </c>
      <c r="BS43" s="848">
        <f>-(IF(BS29=inicio_inv1,imp_inv1*(1+IVA_inversiones),0)+IF(BS29=inicio_inv2,imp_inv2*(1+IVA_inversiones),0)+IF(BS29=0,('HIPOTESIS '!$C$38+'HIPOTESIS '!$E$38),0))</f>
        <v>0</v>
      </c>
      <c r="BT43" s="848">
        <f>-(IF(BT29=inicio_inv1,imp_inv1*(1+IVA_inversiones),0)+IF(BT29=inicio_inv2,imp_inv2*(1+IVA_inversiones),0)+IF(BT29=0,('HIPOTESIS '!$C$38+'HIPOTESIS '!$E$38),0))</f>
        <v>0</v>
      </c>
      <c r="BU43" s="848">
        <f>-(IF(BU29=inicio_inv1,imp_inv1*(1+IVA_inversiones),0)+IF(BU29=inicio_inv2,imp_inv2*(1+IVA_inversiones),0)+IF(BU29=0,('HIPOTESIS '!$C$38+'HIPOTESIS '!$E$38),0))</f>
        <v>0</v>
      </c>
      <c r="BV43" s="848">
        <f>-(IF(BV29=inicio_inv1,imp_inv1*(1+IVA_inversiones),0)+IF(BV29=inicio_inv2,imp_inv2*(1+IVA_inversiones),0)+IF(BV29=0,('HIPOTESIS '!$C$38+'HIPOTESIS '!$E$38),0))</f>
        <v>0</v>
      </c>
      <c r="BW43" s="951">
        <f>-(IF(BW29=inicio_inv1,imp_inv1*(1+IVA_inversiones),0)+IF(BW29=inicio_inv2,imp_inv2*(1+IVA_inversiones),0)+IF(BW29=0,('HIPOTESIS '!$C$38+'HIPOTESIS '!$E$38),0))</f>
        <v>0</v>
      </c>
      <c r="BX43" s="297"/>
      <c r="BY43" s="138"/>
      <c r="BZ43" s="138"/>
      <c r="CA43" s="138"/>
      <c r="CB43" s="138"/>
      <c r="CC43" s="138"/>
      <c r="CD43" s="138"/>
      <c r="CE43" s="138"/>
      <c r="CF43" s="138"/>
      <c r="CG43" s="138"/>
    </row>
    <row r="44" spans="1:85" ht="15.95" customHeight="1" outlineLevel="1" x14ac:dyDescent="0.25">
      <c r="A44" s="138"/>
      <c r="B44" s="840" t="s">
        <v>494</v>
      </c>
      <c r="C44" s="935">
        <f>O44</f>
        <v>0</v>
      </c>
      <c r="D44" s="936"/>
      <c r="E44" s="937">
        <f>SUM(P44:AA44)</f>
        <v>0</v>
      </c>
      <c r="F44" s="936"/>
      <c r="G44" s="937">
        <f>SUM(AB44:AM44)</f>
        <v>0</v>
      </c>
      <c r="H44" s="936"/>
      <c r="I44" s="937">
        <f>SUM(AN44:AY44)</f>
        <v>0</v>
      </c>
      <c r="J44" s="936"/>
      <c r="K44" s="937">
        <f>SUM(AZ44:BK44)</f>
        <v>0</v>
      </c>
      <c r="L44" s="936"/>
      <c r="M44" s="937">
        <f>SUM(BL44:BW44)</f>
        <v>0</v>
      </c>
      <c r="N44" s="938"/>
      <c r="O44" s="886">
        <f>-('C'!C111*(1+IVA_compras)+'C'!C114*(1+IVA_compras)+'C'!C117*(1+IVA_compras))</f>
        <v>0</v>
      </c>
      <c r="P44" s="952">
        <f>-('C'!D111*(1+IVA_compras)+'C'!D114*(1+IVA_compras)+'C'!D117*(1+IVA_compras))</f>
        <v>0</v>
      </c>
      <c r="Q44" s="886">
        <f>-('C'!E111*(1+IVA_compras)+'C'!E114*(1+IVA_compras)+'C'!E117*(1+IVA_compras))</f>
        <v>0</v>
      </c>
      <c r="R44" s="886">
        <f>-('C'!F111*(1+IVA_compras)+'C'!F114*(1+IVA_compras)+'C'!F117*(1+IVA_compras))</f>
        <v>0</v>
      </c>
      <c r="S44" s="886">
        <f>-('C'!G111*(1+IVA_compras)+'C'!G114*(1+IVA_compras)+'C'!G117*(1+IVA_compras))</f>
        <v>0</v>
      </c>
      <c r="T44" s="886">
        <f>-('C'!H111*(1+IVA_compras)+'C'!H114*(1+IVA_compras)+'C'!H117*(1+IVA_compras))</f>
        <v>0</v>
      </c>
      <c r="U44" s="886">
        <f>-('C'!I111*(1+IVA_compras)+'C'!I114*(1+IVA_compras)+'C'!I117*(1+IVA_compras))</f>
        <v>0</v>
      </c>
      <c r="V44" s="886">
        <f>-('C'!J111*(1+IVA_compras)+'C'!J114*(1+IVA_compras)+'C'!J117*(1+IVA_compras))</f>
        <v>0</v>
      </c>
      <c r="W44" s="886">
        <f>-('C'!K111*(1+IVA_compras)+'C'!K114*(1+IVA_compras)+'C'!K117*(1+IVA_compras))</f>
        <v>0</v>
      </c>
      <c r="X44" s="886">
        <f>-('C'!L111*(1+IVA_compras)+'C'!L114*(1+IVA_compras)+'C'!L117*(1+IVA_compras))</f>
        <v>0</v>
      </c>
      <c r="Y44" s="886">
        <f>-('C'!M111*(1+IVA_compras)+'C'!M114*(1+IVA_compras)+'C'!M117*(1+IVA_compras))</f>
        <v>0</v>
      </c>
      <c r="Z44" s="886">
        <f>-('C'!N111*(1+IVA_compras)+'C'!N114*(1+IVA_compras)+'C'!N117*(1+IVA_compras))</f>
        <v>0</v>
      </c>
      <c r="AA44" s="886">
        <f>-('C'!O111*(1+IVA_compras)+'C'!O114*(1+IVA_compras)+'C'!O117*(1+IVA_compras))</f>
        <v>0</v>
      </c>
      <c r="AB44" s="952">
        <f>-('C'!P111*(1+IVA_compras)+'C'!P114*(1+IVA_compras)+'C'!P117*(1+IVA_compras))</f>
        <v>0</v>
      </c>
      <c r="AC44" s="886">
        <f>-('C'!Q111*(1+IVA_compras)+'C'!Q114*(1+IVA_compras)+'C'!Q117*(1+IVA_compras))</f>
        <v>0</v>
      </c>
      <c r="AD44" s="886">
        <f>-('C'!R111*(1+IVA_compras)+'C'!R114*(1+IVA_compras)+'C'!R117*(1+IVA_compras))</f>
        <v>0</v>
      </c>
      <c r="AE44" s="886">
        <f>-('C'!S111*(1+IVA_compras)+'C'!S114*(1+IVA_compras)+'C'!S117*(1+IVA_compras))</f>
        <v>0</v>
      </c>
      <c r="AF44" s="886">
        <f>-('C'!T111*(1+IVA_compras)+'C'!T114*(1+IVA_compras)+'C'!T117*(1+IVA_compras))</f>
        <v>0</v>
      </c>
      <c r="AG44" s="886">
        <f>-('C'!U111*(1+IVA_compras)+'C'!U114*(1+IVA_compras)+'C'!U117*(1+IVA_compras))</f>
        <v>0</v>
      </c>
      <c r="AH44" s="886">
        <f>-('C'!V111*(1+IVA_compras)+'C'!V114*(1+IVA_compras)+'C'!V117*(1+IVA_compras))</f>
        <v>0</v>
      </c>
      <c r="AI44" s="886">
        <f>-('C'!W111*(1+IVA_compras)+'C'!W114*(1+IVA_compras)+'C'!W117*(1+IVA_compras))</f>
        <v>0</v>
      </c>
      <c r="AJ44" s="886">
        <f>-('C'!X111*(1+IVA_compras)+'C'!X114*(1+IVA_compras)+'C'!X117*(1+IVA_compras))</f>
        <v>0</v>
      </c>
      <c r="AK44" s="886">
        <f>-('C'!Y111*(1+IVA_compras)+'C'!Y114*(1+IVA_compras)+'C'!Y117*(1+IVA_compras))</f>
        <v>0</v>
      </c>
      <c r="AL44" s="886">
        <f>-('C'!Z111*(1+IVA_compras)+'C'!Z114*(1+IVA_compras)+'C'!Z117*(1+IVA_compras))</f>
        <v>0</v>
      </c>
      <c r="AM44" s="886">
        <f>-('C'!AA111*(1+IVA_compras)+'C'!AA114*(1+IVA_compras)+'C'!AA117*(1+IVA_compras))</f>
        <v>0</v>
      </c>
      <c r="AN44" s="952">
        <f>-('C'!AB111*(1+IVA_compras)+'C'!AB114*(1+IVA_compras)+'C'!AB117*(1+IVA_compras))</f>
        <v>0</v>
      </c>
      <c r="AO44" s="886">
        <f>-('C'!AC111*(1+IVA_compras)+'C'!AC114*(1+IVA_compras)+'C'!AC117*(1+IVA_compras))</f>
        <v>0</v>
      </c>
      <c r="AP44" s="886">
        <f>-('C'!AD111*(1+IVA_compras)+'C'!AD114*(1+IVA_compras)+'C'!AD117*(1+IVA_compras))</f>
        <v>0</v>
      </c>
      <c r="AQ44" s="886">
        <f>-('C'!AE111*(1+IVA_compras)+'C'!AE114*(1+IVA_compras)+'C'!AE117*(1+IVA_compras))</f>
        <v>0</v>
      </c>
      <c r="AR44" s="886">
        <f>-('C'!AF111*(1+IVA_compras)+'C'!AF114*(1+IVA_compras)+'C'!AF117*(1+IVA_compras))</f>
        <v>0</v>
      </c>
      <c r="AS44" s="886">
        <f>-('C'!AG111*(1+IVA_compras)+'C'!AG114*(1+IVA_compras)+'C'!AG117*(1+IVA_compras))</f>
        <v>0</v>
      </c>
      <c r="AT44" s="886">
        <f>-('C'!AH111*(1+IVA_compras)+'C'!AH114*(1+IVA_compras)+'C'!AH117*(1+IVA_compras))</f>
        <v>0</v>
      </c>
      <c r="AU44" s="886">
        <f>-('C'!AI111*(1+IVA_compras)+'C'!AI114*(1+IVA_compras)+'C'!AI117*(1+IVA_compras))</f>
        <v>0</v>
      </c>
      <c r="AV44" s="886">
        <f>-('C'!AJ111*(1+IVA_compras)+'C'!AJ114*(1+IVA_compras)+'C'!AJ117*(1+IVA_compras))</f>
        <v>0</v>
      </c>
      <c r="AW44" s="886">
        <f>-('C'!AK111*(1+IVA_compras)+'C'!AK114*(1+IVA_compras)+'C'!AK117*(1+IVA_compras))</f>
        <v>0</v>
      </c>
      <c r="AX44" s="886">
        <f>-('C'!AL111*(1+IVA_compras)+'C'!AL114*(1+IVA_compras)+'C'!AL117*(1+IVA_compras))</f>
        <v>0</v>
      </c>
      <c r="AY44" s="886">
        <f>-('C'!AM111*(1+IVA_compras)+'C'!AM114*(1+IVA_compras)+'C'!AM117*(1+IVA_compras))</f>
        <v>0</v>
      </c>
      <c r="AZ44" s="952">
        <f>-('C'!AN111*(1+IVA_compras)+'C'!AN114*(1+IVA_compras)+'C'!AN117*(1+IVA_compras))</f>
        <v>0</v>
      </c>
      <c r="BA44" s="886">
        <f>-('C'!AO111*(1+IVA_compras)+'C'!AO114*(1+IVA_compras)+'C'!AO117*(1+IVA_compras))</f>
        <v>0</v>
      </c>
      <c r="BB44" s="886">
        <f>-('C'!AP111*(1+IVA_compras)+'C'!AP114*(1+IVA_compras)+'C'!AP117*(1+IVA_compras))</f>
        <v>0</v>
      </c>
      <c r="BC44" s="886">
        <f>-('C'!AQ111*(1+IVA_compras)+'C'!AQ114*(1+IVA_compras)+'C'!AQ117*(1+IVA_compras))</f>
        <v>0</v>
      </c>
      <c r="BD44" s="886">
        <f>-('C'!AR111*(1+IVA_compras)+'C'!AR114*(1+IVA_compras)+'C'!AR117*(1+IVA_compras))</f>
        <v>0</v>
      </c>
      <c r="BE44" s="886">
        <f>-('C'!AS111*(1+IVA_compras)+'C'!AS114*(1+IVA_compras)+'C'!AS117*(1+IVA_compras))</f>
        <v>0</v>
      </c>
      <c r="BF44" s="886">
        <f>-('C'!AT111*(1+IVA_compras)+'C'!AT114*(1+IVA_compras)+'C'!AT117*(1+IVA_compras))</f>
        <v>0</v>
      </c>
      <c r="BG44" s="886">
        <f>-('C'!AU111*(1+IVA_compras)+'C'!AU114*(1+IVA_compras)+'C'!AU117*(1+IVA_compras))</f>
        <v>0</v>
      </c>
      <c r="BH44" s="886">
        <f>-('C'!AV111*(1+IVA_compras)+'C'!AV114*(1+IVA_compras)+'C'!AV117*(1+IVA_compras))</f>
        <v>0</v>
      </c>
      <c r="BI44" s="886">
        <f>-('C'!AW111*(1+IVA_compras)+'C'!AW114*(1+IVA_compras)+'C'!AW117*(1+IVA_compras))</f>
        <v>0</v>
      </c>
      <c r="BJ44" s="886">
        <f>-('C'!AX111*(1+IVA_compras)+'C'!AX114*(1+IVA_compras)+'C'!AX117*(1+IVA_compras))</f>
        <v>0</v>
      </c>
      <c r="BK44" s="886">
        <f>-('C'!AY111*(1+IVA_compras)+'C'!AY114*(1+IVA_compras)+'C'!AY117*(1+IVA_compras))</f>
        <v>0</v>
      </c>
      <c r="BL44" s="952">
        <f>-('C'!AZ111*(1+IVA_compras)+'C'!AZ114*(1+IVA_compras)+'C'!AZ117*(1+IVA_compras))</f>
        <v>0</v>
      </c>
      <c r="BM44" s="886">
        <f>-('C'!BA111*(1+IVA_compras)+'C'!BA114*(1+IVA_compras)+'C'!BA117*(1+IVA_compras))</f>
        <v>0</v>
      </c>
      <c r="BN44" s="886">
        <f>-('C'!BB111*(1+IVA_compras)+'C'!BB114*(1+IVA_compras)+'C'!BB117*(1+IVA_compras))</f>
        <v>0</v>
      </c>
      <c r="BO44" s="886">
        <f>-('C'!BC111*(1+IVA_compras)+'C'!BC114*(1+IVA_compras)+'C'!BC117*(1+IVA_compras))</f>
        <v>0</v>
      </c>
      <c r="BP44" s="886">
        <f>-('C'!BD111*(1+IVA_compras)+'C'!BD114*(1+IVA_compras)+'C'!BD117*(1+IVA_compras))</f>
        <v>0</v>
      </c>
      <c r="BQ44" s="886">
        <f>-('C'!BE111*(1+IVA_compras)+'C'!BE114*(1+IVA_compras)+'C'!BE117*(1+IVA_compras))</f>
        <v>0</v>
      </c>
      <c r="BR44" s="886">
        <f>-('C'!BF111*(1+IVA_compras)+'C'!BF114*(1+IVA_compras)+'C'!BF117*(1+IVA_compras))</f>
        <v>0</v>
      </c>
      <c r="BS44" s="886">
        <f>-('C'!BG111*(1+IVA_compras)+'C'!BG114*(1+IVA_compras)+'C'!BG117*(1+IVA_compras))</f>
        <v>0</v>
      </c>
      <c r="BT44" s="886">
        <f>-('C'!BH111*(1+IVA_compras)+'C'!BH114*(1+IVA_compras)+'C'!BH117*(1+IVA_compras))</f>
        <v>0</v>
      </c>
      <c r="BU44" s="886">
        <f>-('C'!BI111*(1+IVA_compras)+'C'!BI114*(1+IVA_compras)+'C'!BI117*(1+IVA_compras))</f>
        <v>0</v>
      </c>
      <c r="BV44" s="886">
        <f>-('C'!BJ111*(1+IVA_compras)+'C'!BJ114*(1+IVA_compras)+'C'!BJ117*(1+IVA_compras))</f>
        <v>0</v>
      </c>
      <c r="BW44" s="953">
        <f>-('C'!BK111*(1+IVA_compras)+'C'!BK114*(1+IVA_compras)+'C'!BK117*(1+IVA_compras))</f>
        <v>0</v>
      </c>
      <c r="BX44" s="297"/>
      <c r="BY44" s="138"/>
      <c r="BZ44" s="138"/>
      <c r="CA44" s="138"/>
      <c r="CB44" s="138"/>
      <c r="CC44" s="138"/>
      <c r="CD44" s="138"/>
      <c r="CE44" s="138"/>
      <c r="CF44" s="138"/>
      <c r="CG44" s="138"/>
    </row>
    <row r="45" spans="1:85" ht="15.95" customHeight="1" outlineLevel="1" x14ac:dyDescent="0.25">
      <c r="A45" s="138"/>
      <c r="B45" s="840" t="s">
        <v>495</v>
      </c>
      <c r="C45" s="935">
        <f>-O45</f>
        <v>0</v>
      </c>
      <c r="D45" s="936"/>
      <c r="E45" s="937">
        <f>SUM(P45:AA45)</f>
        <v>0</v>
      </c>
      <c r="F45" s="936"/>
      <c r="G45" s="937">
        <f>SUM(AB45:AM45)</f>
        <v>0</v>
      </c>
      <c r="H45" s="936"/>
      <c r="I45" s="937">
        <f>SUM(AN45:AY45)</f>
        <v>0</v>
      </c>
      <c r="J45" s="936"/>
      <c r="K45" s="937">
        <f>SUM(AZ45:BK45)</f>
        <v>0</v>
      </c>
      <c r="L45" s="936"/>
      <c r="M45" s="937">
        <f>SUM(BL45:BW45)</f>
        <v>0</v>
      </c>
      <c r="N45" s="938"/>
      <c r="O45" s="886">
        <v>0</v>
      </c>
      <c r="P45" s="952">
        <v>0</v>
      </c>
      <c r="Q45" s="886">
        <v>0</v>
      </c>
      <c r="R45" s="848">
        <v>0</v>
      </c>
      <c r="S45" s="848">
        <v>0</v>
      </c>
      <c r="T45" s="848">
        <v>0</v>
      </c>
      <c r="U45" s="848">
        <v>0</v>
      </c>
      <c r="V45" s="848">
        <v>0</v>
      </c>
      <c r="W45" s="848">
        <v>0</v>
      </c>
      <c r="X45" s="848">
        <v>0</v>
      </c>
      <c r="Y45" s="848">
        <v>0</v>
      </c>
      <c r="Z45" s="848">
        <v>0</v>
      </c>
      <c r="AA45" s="848">
        <v>0</v>
      </c>
      <c r="AB45" s="950">
        <v>0</v>
      </c>
      <c r="AC45" s="848">
        <v>0</v>
      </c>
      <c r="AD45" s="848">
        <v>0</v>
      </c>
      <c r="AE45" s="848">
        <v>0</v>
      </c>
      <c r="AF45" s="848">
        <v>0</v>
      </c>
      <c r="AG45" s="848">
        <v>0</v>
      </c>
      <c r="AH45" s="848">
        <v>0</v>
      </c>
      <c r="AI45" s="848">
        <v>0</v>
      </c>
      <c r="AJ45" s="848">
        <v>0</v>
      </c>
      <c r="AK45" s="848">
        <v>0</v>
      </c>
      <c r="AL45" s="848">
        <v>0</v>
      </c>
      <c r="AM45" s="848">
        <v>0</v>
      </c>
      <c r="AN45" s="950">
        <v>0</v>
      </c>
      <c r="AO45" s="848">
        <v>0</v>
      </c>
      <c r="AP45" s="848">
        <v>0</v>
      </c>
      <c r="AQ45" s="848">
        <v>0</v>
      </c>
      <c r="AR45" s="848">
        <v>0</v>
      </c>
      <c r="AS45" s="848">
        <v>0</v>
      </c>
      <c r="AT45" s="848">
        <v>0</v>
      </c>
      <c r="AU45" s="848">
        <v>0</v>
      </c>
      <c r="AV45" s="848">
        <v>0</v>
      </c>
      <c r="AW45" s="848">
        <v>0</v>
      </c>
      <c r="AX45" s="848">
        <v>0</v>
      </c>
      <c r="AY45" s="848">
        <v>0</v>
      </c>
      <c r="AZ45" s="950">
        <v>0</v>
      </c>
      <c r="BA45" s="848">
        <v>0</v>
      </c>
      <c r="BB45" s="848">
        <v>0</v>
      </c>
      <c r="BC45" s="848">
        <v>0</v>
      </c>
      <c r="BD45" s="848">
        <v>0</v>
      </c>
      <c r="BE45" s="848">
        <v>0</v>
      </c>
      <c r="BF45" s="848">
        <v>0</v>
      </c>
      <c r="BG45" s="848">
        <v>0</v>
      </c>
      <c r="BH45" s="848">
        <v>0</v>
      </c>
      <c r="BI45" s="848">
        <v>0</v>
      </c>
      <c r="BJ45" s="848">
        <v>0</v>
      </c>
      <c r="BK45" s="848">
        <v>0</v>
      </c>
      <c r="BL45" s="950">
        <v>0</v>
      </c>
      <c r="BM45" s="848">
        <v>0</v>
      </c>
      <c r="BN45" s="848">
        <v>0</v>
      </c>
      <c r="BO45" s="848">
        <v>0</v>
      </c>
      <c r="BP45" s="848">
        <v>0</v>
      </c>
      <c r="BQ45" s="848">
        <v>0</v>
      </c>
      <c r="BR45" s="848">
        <v>0</v>
      </c>
      <c r="BS45" s="848">
        <v>0</v>
      </c>
      <c r="BT45" s="848">
        <v>0</v>
      </c>
      <c r="BU45" s="848">
        <v>0</v>
      </c>
      <c r="BV45" s="848">
        <v>0</v>
      </c>
      <c r="BW45" s="951">
        <v>0</v>
      </c>
      <c r="BX45" s="297"/>
      <c r="BY45" s="138"/>
      <c r="BZ45" s="138"/>
      <c r="CA45" s="138"/>
      <c r="CB45" s="138"/>
      <c r="CC45" s="138"/>
      <c r="CD45" s="138"/>
      <c r="CE45" s="138"/>
      <c r="CF45" s="138"/>
      <c r="CG45" s="138"/>
    </row>
    <row r="46" spans="1:85" ht="15.95" customHeight="1" outlineLevel="1" x14ac:dyDescent="0.25">
      <c r="A46" s="138"/>
      <c r="B46" s="840" t="s">
        <v>496</v>
      </c>
      <c r="C46" s="935">
        <f>O46</f>
        <v>0</v>
      </c>
      <c r="D46" s="936"/>
      <c r="E46" s="937">
        <f>SUM(P46:AA46)</f>
        <v>0</v>
      </c>
      <c r="F46" s="936"/>
      <c r="G46" s="937">
        <f>SUM(AB46:AM46)</f>
        <v>0</v>
      </c>
      <c r="H46" s="936"/>
      <c r="I46" s="937">
        <f>SUM(AN46:AY46)</f>
        <v>0</v>
      </c>
      <c r="J46" s="936"/>
      <c r="K46" s="937">
        <f>SUM(AZ46:BK46)</f>
        <v>0</v>
      </c>
      <c r="L46" s="936"/>
      <c r="M46" s="937">
        <f>SUM(BL46:BW46)</f>
        <v>0</v>
      </c>
      <c r="N46" s="938"/>
      <c r="O46" s="886">
        <f t="shared" ref="O46:AT46" si="32">-(IF(O29=mes_fianza,importe_fianza,0)+IF(O29=(mes_fianza+12*año_fin_fianza),-importe_fianza,0))</f>
        <v>0</v>
      </c>
      <c r="P46" s="952">
        <f t="shared" si="32"/>
        <v>0</v>
      </c>
      <c r="Q46" s="886">
        <f t="shared" si="32"/>
        <v>0</v>
      </c>
      <c r="R46" s="886">
        <f t="shared" si="32"/>
        <v>0</v>
      </c>
      <c r="S46" s="886">
        <f t="shared" si="32"/>
        <v>0</v>
      </c>
      <c r="T46" s="886">
        <f t="shared" si="32"/>
        <v>0</v>
      </c>
      <c r="U46" s="886">
        <f t="shared" si="32"/>
        <v>0</v>
      </c>
      <c r="V46" s="886">
        <f t="shared" si="32"/>
        <v>0</v>
      </c>
      <c r="W46" s="886">
        <f t="shared" si="32"/>
        <v>0</v>
      </c>
      <c r="X46" s="886">
        <f t="shared" si="32"/>
        <v>0</v>
      </c>
      <c r="Y46" s="886">
        <f t="shared" si="32"/>
        <v>0</v>
      </c>
      <c r="Z46" s="886">
        <f t="shared" si="32"/>
        <v>0</v>
      </c>
      <c r="AA46" s="886">
        <f t="shared" si="32"/>
        <v>0</v>
      </c>
      <c r="AB46" s="952">
        <f t="shared" si="32"/>
        <v>0</v>
      </c>
      <c r="AC46" s="886">
        <f t="shared" si="32"/>
        <v>0</v>
      </c>
      <c r="AD46" s="886">
        <f t="shared" si="32"/>
        <v>0</v>
      </c>
      <c r="AE46" s="886">
        <f t="shared" si="32"/>
        <v>0</v>
      </c>
      <c r="AF46" s="886">
        <f t="shared" si="32"/>
        <v>0</v>
      </c>
      <c r="AG46" s="886">
        <f t="shared" si="32"/>
        <v>0</v>
      </c>
      <c r="AH46" s="886">
        <f t="shared" si="32"/>
        <v>0</v>
      </c>
      <c r="AI46" s="886">
        <f t="shared" si="32"/>
        <v>0</v>
      </c>
      <c r="AJ46" s="886">
        <f t="shared" si="32"/>
        <v>0</v>
      </c>
      <c r="AK46" s="886">
        <f t="shared" si="32"/>
        <v>0</v>
      </c>
      <c r="AL46" s="886">
        <f t="shared" si="32"/>
        <v>0</v>
      </c>
      <c r="AM46" s="886">
        <f t="shared" si="32"/>
        <v>0</v>
      </c>
      <c r="AN46" s="952">
        <f t="shared" si="32"/>
        <v>0</v>
      </c>
      <c r="AO46" s="886">
        <f t="shared" si="32"/>
        <v>0</v>
      </c>
      <c r="AP46" s="886">
        <f t="shared" si="32"/>
        <v>0</v>
      </c>
      <c r="AQ46" s="886">
        <f t="shared" si="32"/>
        <v>0</v>
      </c>
      <c r="AR46" s="886">
        <f t="shared" si="32"/>
        <v>0</v>
      </c>
      <c r="AS46" s="886">
        <f t="shared" si="32"/>
        <v>0</v>
      </c>
      <c r="AT46" s="886">
        <f t="shared" si="32"/>
        <v>0</v>
      </c>
      <c r="AU46" s="886">
        <f t="shared" ref="AU46:BW46" si="33">-(IF(AU29=mes_fianza,importe_fianza,0)+IF(AU29=(mes_fianza+12*año_fin_fianza),-importe_fianza,0))</f>
        <v>0</v>
      </c>
      <c r="AV46" s="886">
        <f t="shared" si="33"/>
        <v>0</v>
      </c>
      <c r="AW46" s="886">
        <f t="shared" si="33"/>
        <v>0</v>
      </c>
      <c r="AX46" s="886">
        <f t="shared" si="33"/>
        <v>0</v>
      </c>
      <c r="AY46" s="886">
        <f t="shared" si="33"/>
        <v>0</v>
      </c>
      <c r="AZ46" s="952">
        <f t="shared" si="33"/>
        <v>0</v>
      </c>
      <c r="BA46" s="886">
        <f t="shared" si="33"/>
        <v>0</v>
      </c>
      <c r="BB46" s="886">
        <f t="shared" si="33"/>
        <v>0</v>
      </c>
      <c r="BC46" s="886">
        <f t="shared" si="33"/>
        <v>0</v>
      </c>
      <c r="BD46" s="886">
        <f t="shared" si="33"/>
        <v>0</v>
      </c>
      <c r="BE46" s="886">
        <f t="shared" si="33"/>
        <v>0</v>
      </c>
      <c r="BF46" s="886">
        <f t="shared" si="33"/>
        <v>0</v>
      </c>
      <c r="BG46" s="886">
        <f t="shared" si="33"/>
        <v>0</v>
      </c>
      <c r="BH46" s="886">
        <f t="shared" si="33"/>
        <v>0</v>
      </c>
      <c r="BI46" s="886">
        <f t="shared" si="33"/>
        <v>0</v>
      </c>
      <c r="BJ46" s="886">
        <f t="shared" si="33"/>
        <v>0</v>
      </c>
      <c r="BK46" s="886">
        <f t="shared" si="33"/>
        <v>0</v>
      </c>
      <c r="BL46" s="952">
        <f t="shared" si="33"/>
        <v>0</v>
      </c>
      <c r="BM46" s="886">
        <f t="shared" si="33"/>
        <v>0</v>
      </c>
      <c r="BN46" s="886">
        <f t="shared" si="33"/>
        <v>0</v>
      </c>
      <c r="BO46" s="886">
        <f t="shared" si="33"/>
        <v>0</v>
      </c>
      <c r="BP46" s="886">
        <f t="shared" si="33"/>
        <v>0</v>
      </c>
      <c r="BQ46" s="886">
        <f t="shared" si="33"/>
        <v>0</v>
      </c>
      <c r="BR46" s="886">
        <f t="shared" si="33"/>
        <v>0</v>
      </c>
      <c r="BS46" s="886">
        <f t="shared" si="33"/>
        <v>0</v>
      </c>
      <c r="BT46" s="886">
        <f t="shared" si="33"/>
        <v>0</v>
      </c>
      <c r="BU46" s="886">
        <f t="shared" si="33"/>
        <v>0</v>
      </c>
      <c r="BV46" s="886">
        <f t="shared" si="33"/>
        <v>0</v>
      </c>
      <c r="BW46" s="953">
        <f t="shared" si="33"/>
        <v>0</v>
      </c>
      <c r="BX46" s="297"/>
      <c r="BY46" s="138"/>
      <c r="BZ46" s="138"/>
      <c r="CA46" s="138"/>
      <c r="CB46" s="138"/>
      <c r="CC46" s="138"/>
      <c r="CD46" s="138"/>
      <c r="CE46" s="138"/>
      <c r="CF46" s="138"/>
      <c r="CG46" s="138"/>
    </row>
    <row r="47" spans="1:85" s="6" customFormat="1" ht="15.95" customHeight="1" x14ac:dyDescent="0.25">
      <c r="A47" s="472"/>
      <c r="B47" s="873" t="s">
        <v>497</v>
      </c>
      <c r="C47" s="939">
        <f>SUM(C43:C46)</f>
        <v>0</v>
      </c>
      <c r="D47" s="954" t="s">
        <v>0</v>
      </c>
      <c r="E47" s="941">
        <f>SUM(E43:E46)</f>
        <v>0</v>
      </c>
      <c r="F47" s="954">
        <f>IFERROR(E47/E56,"-")</f>
        <v>0</v>
      </c>
      <c r="G47" s="941">
        <f>SUM(G43:G46)</f>
        <v>0</v>
      </c>
      <c r="H47" s="954">
        <f>IFERROR(G47/G56,"-")</f>
        <v>0</v>
      </c>
      <c r="I47" s="941">
        <f>SUM(I43:I46)</f>
        <v>0</v>
      </c>
      <c r="J47" s="954">
        <f>IFERROR(I47/I56,"-")</f>
        <v>0</v>
      </c>
      <c r="K47" s="941">
        <f>SUM(K43:K46)</f>
        <v>0</v>
      </c>
      <c r="L47" s="954">
        <f>IFERROR(K47/K56,"-")</f>
        <v>0</v>
      </c>
      <c r="M47" s="942">
        <f>SUM(M43:M46)</f>
        <v>0</v>
      </c>
      <c r="N47" s="943">
        <f>IFERROR(M47/M56,"-")</f>
        <v>0</v>
      </c>
      <c r="O47" s="955">
        <f t="shared" ref="O47:AT47" si="34">SUM(O43:O46)</f>
        <v>0</v>
      </c>
      <c r="P47" s="956">
        <f t="shared" si="34"/>
        <v>0</v>
      </c>
      <c r="Q47" s="957">
        <f t="shared" si="34"/>
        <v>0</v>
      </c>
      <c r="R47" s="957">
        <f t="shared" si="34"/>
        <v>0</v>
      </c>
      <c r="S47" s="957">
        <f t="shared" si="34"/>
        <v>0</v>
      </c>
      <c r="T47" s="957">
        <f t="shared" si="34"/>
        <v>0</v>
      </c>
      <c r="U47" s="957">
        <f t="shared" si="34"/>
        <v>0</v>
      </c>
      <c r="V47" s="957">
        <f t="shared" si="34"/>
        <v>0</v>
      </c>
      <c r="W47" s="957">
        <f t="shared" si="34"/>
        <v>0</v>
      </c>
      <c r="X47" s="957">
        <f t="shared" si="34"/>
        <v>0</v>
      </c>
      <c r="Y47" s="957">
        <f t="shared" si="34"/>
        <v>0</v>
      </c>
      <c r="Z47" s="957">
        <f t="shared" si="34"/>
        <v>0</v>
      </c>
      <c r="AA47" s="957">
        <f t="shared" si="34"/>
        <v>0</v>
      </c>
      <c r="AB47" s="956">
        <f t="shared" si="34"/>
        <v>0</v>
      </c>
      <c r="AC47" s="957">
        <f t="shared" si="34"/>
        <v>0</v>
      </c>
      <c r="AD47" s="957">
        <f t="shared" si="34"/>
        <v>0</v>
      </c>
      <c r="AE47" s="957">
        <f t="shared" si="34"/>
        <v>0</v>
      </c>
      <c r="AF47" s="957">
        <f t="shared" si="34"/>
        <v>0</v>
      </c>
      <c r="AG47" s="957">
        <f t="shared" si="34"/>
        <v>0</v>
      </c>
      <c r="AH47" s="957">
        <f t="shared" si="34"/>
        <v>0</v>
      </c>
      <c r="AI47" s="957">
        <f t="shared" si="34"/>
        <v>0</v>
      </c>
      <c r="AJ47" s="957">
        <f t="shared" si="34"/>
        <v>0</v>
      </c>
      <c r="AK47" s="957">
        <f t="shared" si="34"/>
        <v>0</v>
      </c>
      <c r="AL47" s="957">
        <f t="shared" si="34"/>
        <v>0</v>
      </c>
      <c r="AM47" s="957">
        <f t="shared" si="34"/>
        <v>0</v>
      </c>
      <c r="AN47" s="956">
        <f t="shared" si="34"/>
        <v>0</v>
      </c>
      <c r="AO47" s="957">
        <f t="shared" si="34"/>
        <v>0</v>
      </c>
      <c r="AP47" s="957">
        <f t="shared" si="34"/>
        <v>0</v>
      </c>
      <c r="AQ47" s="957">
        <f t="shared" si="34"/>
        <v>0</v>
      </c>
      <c r="AR47" s="957">
        <f t="shared" si="34"/>
        <v>0</v>
      </c>
      <c r="AS47" s="957">
        <f t="shared" si="34"/>
        <v>0</v>
      </c>
      <c r="AT47" s="957">
        <f t="shared" si="34"/>
        <v>0</v>
      </c>
      <c r="AU47" s="957">
        <f t="shared" ref="AU47:BZ47" si="35">SUM(AU43:AU46)</f>
        <v>0</v>
      </c>
      <c r="AV47" s="957">
        <f t="shared" si="35"/>
        <v>0</v>
      </c>
      <c r="AW47" s="957">
        <f t="shared" si="35"/>
        <v>0</v>
      </c>
      <c r="AX47" s="957">
        <f t="shared" si="35"/>
        <v>0</v>
      </c>
      <c r="AY47" s="957">
        <f t="shared" si="35"/>
        <v>0</v>
      </c>
      <c r="AZ47" s="956">
        <f t="shared" si="35"/>
        <v>0</v>
      </c>
      <c r="BA47" s="957">
        <f t="shared" si="35"/>
        <v>0</v>
      </c>
      <c r="BB47" s="957">
        <f t="shared" si="35"/>
        <v>0</v>
      </c>
      <c r="BC47" s="957">
        <f t="shared" si="35"/>
        <v>0</v>
      </c>
      <c r="BD47" s="957">
        <f t="shared" si="35"/>
        <v>0</v>
      </c>
      <c r="BE47" s="957">
        <f t="shared" si="35"/>
        <v>0</v>
      </c>
      <c r="BF47" s="957">
        <f t="shared" si="35"/>
        <v>0</v>
      </c>
      <c r="BG47" s="957">
        <f t="shared" si="35"/>
        <v>0</v>
      </c>
      <c r="BH47" s="957">
        <f t="shared" si="35"/>
        <v>0</v>
      </c>
      <c r="BI47" s="957">
        <f t="shared" si="35"/>
        <v>0</v>
      </c>
      <c r="BJ47" s="957">
        <f t="shared" si="35"/>
        <v>0</v>
      </c>
      <c r="BK47" s="957">
        <f t="shared" si="35"/>
        <v>0</v>
      </c>
      <c r="BL47" s="956">
        <f t="shared" si="35"/>
        <v>0</v>
      </c>
      <c r="BM47" s="957">
        <f t="shared" si="35"/>
        <v>0</v>
      </c>
      <c r="BN47" s="957">
        <f t="shared" si="35"/>
        <v>0</v>
      </c>
      <c r="BO47" s="957">
        <f t="shared" si="35"/>
        <v>0</v>
      </c>
      <c r="BP47" s="957">
        <f t="shared" si="35"/>
        <v>0</v>
      </c>
      <c r="BQ47" s="957">
        <f t="shared" si="35"/>
        <v>0</v>
      </c>
      <c r="BR47" s="957">
        <f t="shared" si="35"/>
        <v>0</v>
      </c>
      <c r="BS47" s="957">
        <f t="shared" si="35"/>
        <v>0</v>
      </c>
      <c r="BT47" s="957">
        <f t="shared" si="35"/>
        <v>0</v>
      </c>
      <c r="BU47" s="957">
        <f t="shared" si="35"/>
        <v>0</v>
      </c>
      <c r="BV47" s="957">
        <f t="shared" si="35"/>
        <v>0</v>
      </c>
      <c r="BW47" s="958">
        <f t="shared" si="35"/>
        <v>0</v>
      </c>
      <c r="BX47" s="472"/>
      <c r="BY47" s="472"/>
      <c r="BZ47" s="472"/>
      <c r="CA47" s="472"/>
      <c r="CB47" s="797"/>
      <c r="CC47" s="138"/>
      <c r="CD47" s="138"/>
      <c r="CE47" s="138"/>
      <c r="CF47" s="138"/>
      <c r="CG47" s="138"/>
    </row>
    <row r="48" spans="1:85" ht="15.95" customHeight="1" x14ac:dyDescent="0.25">
      <c r="A48" s="138"/>
      <c r="B48" s="868" t="s">
        <v>498</v>
      </c>
      <c r="C48" s="944"/>
      <c r="D48" s="945"/>
      <c r="E48" s="946"/>
      <c r="F48" s="945"/>
      <c r="G48" s="946"/>
      <c r="H48" s="945"/>
      <c r="I48" s="946"/>
      <c r="J48" s="945"/>
      <c r="K48" s="946"/>
      <c r="L48" s="945"/>
      <c r="M48" s="937"/>
      <c r="N48" s="938"/>
      <c r="O48" s="959"/>
      <c r="P48" s="848"/>
      <c r="Q48" s="848"/>
      <c r="R48" s="848"/>
      <c r="S48" s="848"/>
      <c r="T48" s="848"/>
      <c r="U48" s="848"/>
      <c r="V48" s="848"/>
      <c r="W48" s="848"/>
      <c r="X48" s="848"/>
      <c r="Y48" s="848"/>
      <c r="Z48" s="848"/>
      <c r="AA48" s="848"/>
      <c r="AB48" s="849"/>
      <c r="AC48" s="848"/>
      <c r="AD48" s="848"/>
      <c r="AE48" s="848"/>
      <c r="AF48" s="848"/>
      <c r="AG48" s="848"/>
      <c r="AH48" s="848"/>
      <c r="AI48" s="848"/>
      <c r="AJ48" s="848"/>
      <c r="AK48" s="848"/>
      <c r="AL48" s="848"/>
      <c r="AM48" s="848"/>
      <c r="AN48" s="849"/>
      <c r="AO48" s="848"/>
      <c r="AP48" s="848"/>
      <c r="AQ48" s="848"/>
      <c r="AR48" s="848"/>
      <c r="AS48" s="848"/>
      <c r="AT48" s="848"/>
      <c r="AU48" s="848"/>
      <c r="AV48" s="848"/>
      <c r="AW48" s="848"/>
      <c r="AX48" s="848"/>
      <c r="AY48" s="848"/>
      <c r="AZ48" s="849"/>
      <c r="BA48" s="848"/>
      <c r="BB48" s="848"/>
      <c r="BC48" s="848"/>
      <c r="BD48" s="848"/>
      <c r="BE48" s="848"/>
      <c r="BF48" s="848"/>
      <c r="BG48" s="848"/>
      <c r="BH48" s="848"/>
      <c r="BI48" s="848"/>
      <c r="BJ48" s="848"/>
      <c r="BK48" s="850"/>
      <c r="BL48" s="848"/>
      <c r="BM48" s="848"/>
      <c r="BN48" s="848"/>
      <c r="BO48" s="848"/>
      <c r="BP48" s="848"/>
      <c r="BQ48" s="848"/>
      <c r="BR48" s="848"/>
      <c r="BS48" s="848"/>
      <c r="BT48" s="848"/>
      <c r="BU48" s="848"/>
      <c r="BV48" s="848"/>
      <c r="BW48" s="850"/>
      <c r="BX48" s="297"/>
      <c r="BY48" s="138"/>
      <c r="BZ48" s="138"/>
      <c r="CA48" s="138"/>
      <c r="CB48" s="138"/>
      <c r="CC48" s="138"/>
      <c r="CD48" s="138"/>
      <c r="CE48" s="138"/>
      <c r="CF48" s="138"/>
      <c r="CG48" s="138"/>
    </row>
    <row r="49" spans="1:85" ht="15.95" customHeight="1" outlineLevel="1" x14ac:dyDescent="0.25">
      <c r="A49" s="138"/>
      <c r="B49" s="840" t="s">
        <v>499</v>
      </c>
      <c r="C49" s="935">
        <f>O49</f>
        <v>1000</v>
      </c>
      <c r="D49" s="936"/>
      <c r="E49" s="937">
        <f>SUM(P49:AA49)</f>
        <v>0</v>
      </c>
      <c r="F49" s="936"/>
      <c r="G49" s="937">
        <f>SUM(AB49:AM49)</f>
        <v>0</v>
      </c>
      <c r="H49" s="936"/>
      <c r="I49" s="937">
        <f>SUM(AN49:AY49)</f>
        <v>0</v>
      </c>
      <c r="J49" s="936"/>
      <c r="K49" s="937">
        <f>SUM(AZ49:BK49)</f>
        <v>0</v>
      </c>
      <c r="L49" s="936"/>
      <c r="M49" s="937">
        <f>SUM(BL49:BW49)</f>
        <v>0</v>
      </c>
      <c r="N49" s="938"/>
      <c r="O49" s="953">
        <f>'C'!C63</f>
        <v>1000</v>
      </c>
      <c r="P49" s="886">
        <f>'C'!D63</f>
        <v>0</v>
      </c>
      <c r="Q49" s="886">
        <f>'C'!E63</f>
        <v>0</v>
      </c>
      <c r="R49" s="886">
        <f>'C'!F63</f>
        <v>0</v>
      </c>
      <c r="S49" s="886">
        <f>'C'!G63</f>
        <v>0</v>
      </c>
      <c r="T49" s="886">
        <f>'C'!H63</f>
        <v>0</v>
      </c>
      <c r="U49" s="886">
        <f>'C'!I63</f>
        <v>0</v>
      </c>
      <c r="V49" s="886">
        <f>'C'!J63</f>
        <v>0</v>
      </c>
      <c r="W49" s="886">
        <f>'C'!K63</f>
        <v>0</v>
      </c>
      <c r="X49" s="886">
        <f>'C'!L63</f>
        <v>0</v>
      </c>
      <c r="Y49" s="886">
        <f>'C'!M63</f>
        <v>0</v>
      </c>
      <c r="Z49" s="886">
        <f>'C'!N63</f>
        <v>0</v>
      </c>
      <c r="AA49" s="886">
        <f>'C'!O63</f>
        <v>0</v>
      </c>
      <c r="AB49" s="887">
        <f>'C'!P63</f>
        <v>0</v>
      </c>
      <c r="AC49" s="886">
        <f>'C'!Q63</f>
        <v>0</v>
      </c>
      <c r="AD49" s="886">
        <f>'C'!R63</f>
        <v>0</v>
      </c>
      <c r="AE49" s="886">
        <f>'C'!S63</f>
        <v>0</v>
      </c>
      <c r="AF49" s="886">
        <f>'C'!T63</f>
        <v>0</v>
      </c>
      <c r="AG49" s="886">
        <f>'C'!U63</f>
        <v>0</v>
      </c>
      <c r="AH49" s="886">
        <f>'C'!V63</f>
        <v>0</v>
      </c>
      <c r="AI49" s="886">
        <f>'C'!W63</f>
        <v>0</v>
      </c>
      <c r="AJ49" s="886">
        <f>'C'!X63</f>
        <v>0</v>
      </c>
      <c r="AK49" s="886">
        <f>'C'!Y63</f>
        <v>0</v>
      </c>
      <c r="AL49" s="886">
        <f>'C'!Z63</f>
        <v>0</v>
      </c>
      <c r="AM49" s="886">
        <f>'C'!AA63</f>
        <v>0</v>
      </c>
      <c r="AN49" s="887">
        <f>'C'!AB63</f>
        <v>0</v>
      </c>
      <c r="AO49" s="886">
        <f>'C'!AC63</f>
        <v>0</v>
      </c>
      <c r="AP49" s="886">
        <f>'C'!AD63</f>
        <v>0</v>
      </c>
      <c r="AQ49" s="886">
        <f>'C'!AE63</f>
        <v>0</v>
      </c>
      <c r="AR49" s="886">
        <f>'C'!AF63</f>
        <v>0</v>
      </c>
      <c r="AS49" s="886">
        <f>'C'!AG63</f>
        <v>0</v>
      </c>
      <c r="AT49" s="886">
        <f>'C'!AH63</f>
        <v>0</v>
      </c>
      <c r="AU49" s="886">
        <f>'C'!AI63</f>
        <v>0</v>
      </c>
      <c r="AV49" s="886">
        <f>'C'!AJ63</f>
        <v>0</v>
      </c>
      <c r="AW49" s="886">
        <f>'C'!AK63</f>
        <v>0</v>
      </c>
      <c r="AX49" s="886">
        <f>'C'!AL63</f>
        <v>0</v>
      </c>
      <c r="AY49" s="886">
        <f>'C'!AM63</f>
        <v>0</v>
      </c>
      <c r="AZ49" s="887">
        <f>'C'!AN63</f>
        <v>0</v>
      </c>
      <c r="BA49" s="886">
        <f>'C'!AO63</f>
        <v>0</v>
      </c>
      <c r="BB49" s="886">
        <f>'C'!AP63</f>
        <v>0</v>
      </c>
      <c r="BC49" s="886">
        <f>'C'!AQ63</f>
        <v>0</v>
      </c>
      <c r="BD49" s="886">
        <f>'C'!AR63</f>
        <v>0</v>
      </c>
      <c r="BE49" s="886">
        <f>'C'!AS63</f>
        <v>0</v>
      </c>
      <c r="BF49" s="886">
        <f>'C'!AT63</f>
        <v>0</v>
      </c>
      <c r="BG49" s="886">
        <f>'C'!AU63</f>
        <v>0</v>
      </c>
      <c r="BH49" s="886">
        <f>'C'!AV63</f>
        <v>0</v>
      </c>
      <c r="BI49" s="886">
        <f>'C'!AW63</f>
        <v>0</v>
      </c>
      <c r="BJ49" s="886">
        <f>'C'!AX63</f>
        <v>0</v>
      </c>
      <c r="BK49" s="847">
        <f>'C'!AY63</f>
        <v>0</v>
      </c>
      <c r="BL49" s="886">
        <f>'C'!AZ63</f>
        <v>0</v>
      </c>
      <c r="BM49" s="886">
        <f>'C'!BA63</f>
        <v>0</v>
      </c>
      <c r="BN49" s="886">
        <f>'C'!BB63</f>
        <v>0</v>
      </c>
      <c r="BO49" s="886">
        <f>'C'!BC63</f>
        <v>0</v>
      </c>
      <c r="BP49" s="886">
        <f>'C'!BD63</f>
        <v>0</v>
      </c>
      <c r="BQ49" s="886">
        <f>'C'!BE63</f>
        <v>0</v>
      </c>
      <c r="BR49" s="886">
        <f>'C'!BF63</f>
        <v>0</v>
      </c>
      <c r="BS49" s="886">
        <f>'C'!BG63</f>
        <v>0</v>
      </c>
      <c r="BT49" s="886">
        <f>'C'!BH63</f>
        <v>0</v>
      </c>
      <c r="BU49" s="886">
        <f>'C'!BI63</f>
        <v>0</v>
      </c>
      <c r="BV49" s="886">
        <f>'C'!BJ63</f>
        <v>0</v>
      </c>
      <c r="BW49" s="847">
        <f>'C'!BK63</f>
        <v>0</v>
      </c>
      <c r="BX49" s="297"/>
      <c r="BY49" s="138"/>
      <c r="BZ49" s="138"/>
      <c r="CA49" s="138"/>
      <c r="CB49" s="138"/>
      <c r="CC49" s="138"/>
      <c r="CD49" s="138"/>
      <c r="CE49" s="138"/>
      <c r="CF49" s="138"/>
      <c r="CG49" s="138"/>
    </row>
    <row r="50" spans="1:85" ht="15.95" customHeight="1" outlineLevel="1" x14ac:dyDescent="0.25">
      <c r="A50" s="138"/>
      <c r="B50" s="840" t="s">
        <v>500</v>
      </c>
      <c r="C50" s="935">
        <f>O50</f>
        <v>0</v>
      </c>
      <c r="D50" s="936"/>
      <c r="E50" s="937">
        <f>SUM(P50:AA50)</f>
        <v>0</v>
      </c>
      <c r="F50" s="936"/>
      <c r="G50" s="937">
        <f>SUM(AB50:AM50)</f>
        <v>0</v>
      </c>
      <c r="H50" s="936"/>
      <c r="I50" s="937">
        <f>SUM(AN50:AY50)</f>
        <v>0</v>
      </c>
      <c r="J50" s="936"/>
      <c r="K50" s="937">
        <f>SUM(AZ50:BK50)</f>
        <v>0</v>
      </c>
      <c r="L50" s="936"/>
      <c r="M50" s="937">
        <f>SUM(BL50:BW50)</f>
        <v>0</v>
      </c>
      <c r="N50" s="938"/>
      <c r="O50" s="953">
        <f>IF(O29=inicio_p1,imp_p1,0)+IF(RESULTADOS!O29=inicio_p2,imp_p2,0)+IF(O29=inicio_prest_participa,importe_prest_participa,0)</f>
        <v>0</v>
      </c>
      <c r="P50" s="886">
        <f>IF(P29=inicio_p1,imp_p1,0)+IF(RESULTADOS!P29=inicio_p2,imp_p2,0)+IF(P29=inicio_prest_participa,importe_prest_participa,0)</f>
        <v>0</v>
      </c>
      <c r="Q50" s="886">
        <f>IF(Q29=inicio_p1,imp_p1,0)+IF(RESULTADOS!Q29=inicio_p2,imp_p2,0)+IF(Q29=inicio_prest_participa,importe_prest_participa,0)</f>
        <v>0</v>
      </c>
      <c r="R50" s="886">
        <f>IF(R29=inicio_p1,imp_p1,0)+IF(RESULTADOS!R29=inicio_p2,imp_p2,0)+IF(R29=inicio_prest_participa,importe_prest_participa,0)</f>
        <v>0</v>
      </c>
      <c r="S50" s="886">
        <f>IF(S29=inicio_p1,imp_p1,0)+IF(RESULTADOS!S29=inicio_p2,imp_p2,0)+IF(S29=inicio_prest_participa,importe_prest_participa,0)</f>
        <v>0</v>
      </c>
      <c r="T50" s="886">
        <f>IF(T29=inicio_p1,imp_p1,0)+IF(RESULTADOS!T29=inicio_p2,imp_p2,0)+IF(T29=inicio_prest_participa,importe_prest_participa,0)</f>
        <v>0</v>
      </c>
      <c r="U50" s="886">
        <f>IF(U29=inicio_p1,imp_p1,0)+IF(RESULTADOS!U29=inicio_p2,imp_p2,0)+IF(U29=inicio_prest_participa,importe_prest_participa,0)</f>
        <v>0</v>
      </c>
      <c r="V50" s="886">
        <f>IF(V29=inicio_p1,imp_p1,0)+IF(RESULTADOS!V29=inicio_p2,imp_p2,0)+IF(V29=inicio_prest_participa,importe_prest_participa,0)</f>
        <v>0</v>
      </c>
      <c r="W50" s="886">
        <f>IF(W29=inicio_p1,imp_p1,0)+IF(RESULTADOS!W29=inicio_p2,imp_p2,0)+IF(W29=inicio_prest_participa,importe_prest_participa,0)</f>
        <v>0</v>
      </c>
      <c r="X50" s="886">
        <f>IF(X29=inicio_p1,imp_p1,0)+IF(RESULTADOS!X29=inicio_p2,imp_p2,0)+IF(X29=inicio_prest_participa,importe_prest_participa,0)</f>
        <v>0</v>
      </c>
      <c r="Y50" s="886">
        <f>IF(Y29=inicio_p1,imp_p1,0)+IF(RESULTADOS!Y29=inicio_p2,imp_p2,0)+IF(Y29=inicio_prest_participa,importe_prest_participa,0)</f>
        <v>0</v>
      </c>
      <c r="Z50" s="886">
        <f>IF(Z29=inicio_p1,imp_p1,0)+IF(RESULTADOS!Z29=inicio_p2,imp_p2,0)+IF(Z29=inicio_prest_participa,importe_prest_participa,0)</f>
        <v>0</v>
      </c>
      <c r="AA50" s="886">
        <f>IF(AA29=inicio_p1,imp_p1,0)+IF(RESULTADOS!AA29=inicio_p2,imp_p2,0)+IF(AA29=inicio_prest_participa,importe_prest_participa,0)</f>
        <v>0</v>
      </c>
      <c r="AB50" s="886">
        <f>IF(AB29=inicio_p1,imp_p1,0)+IF(RESULTADOS!AB29=inicio_p2,imp_p2,0)+IF(AB29=inicio_prest_participa,importe_prest_participa,0)</f>
        <v>0</v>
      </c>
      <c r="AC50" s="886">
        <f>IF(AC29=inicio_p1,imp_p1,0)+IF(RESULTADOS!AC29=inicio_p2,imp_p2,0)+IF(AC29=inicio_prest_participa,importe_prest_participa,0)</f>
        <v>0</v>
      </c>
      <c r="AD50" s="886">
        <f>IF(AD29=inicio_p1,imp_p1,0)+IF(RESULTADOS!AD29=inicio_p2,imp_p2,0)+IF(AD29=inicio_prest_participa,importe_prest_participa,0)</f>
        <v>0</v>
      </c>
      <c r="AE50" s="886">
        <f>IF(AE29=inicio_p1,imp_p1,0)+IF(RESULTADOS!AE29=inicio_p2,imp_p2,0)+IF(AE29=inicio_prest_participa,importe_prest_participa,0)</f>
        <v>0</v>
      </c>
      <c r="AF50" s="886">
        <f>IF(AF29=inicio_p1,imp_p1,0)+IF(RESULTADOS!AF29=inicio_p2,imp_p2,0)+IF(AF29=inicio_prest_participa,importe_prest_participa,0)</f>
        <v>0</v>
      </c>
      <c r="AG50" s="886">
        <f>IF(AG29=inicio_p1,imp_p1,0)+IF(RESULTADOS!AG29=inicio_p2,imp_p2,0)+IF(AG29=inicio_prest_participa,importe_prest_participa,0)</f>
        <v>0</v>
      </c>
      <c r="AH50" s="886">
        <f>IF(AH29=inicio_p1,imp_p1,0)+IF(RESULTADOS!AH29=inicio_p2,imp_p2,0)+IF(AH29=inicio_prest_participa,importe_prest_participa,0)</f>
        <v>0</v>
      </c>
      <c r="AI50" s="886">
        <f>IF(AI29=inicio_p1,imp_p1,0)+IF(RESULTADOS!AI29=inicio_p2,imp_p2,0)+IF(AI29=inicio_prest_participa,importe_prest_participa,0)</f>
        <v>0</v>
      </c>
      <c r="AJ50" s="886">
        <f>IF(AJ29=inicio_p1,imp_p1,0)+IF(RESULTADOS!AJ29=inicio_p2,imp_p2,0)+IF(AJ29=inicio_prest_participa,importe_prest_participa,0)</f>
        <v>0</v>
      </c>
      <c r="AK50" s="886">
        <f>IF(AK29=inicio_p1,imp_p1,0)+IF(RESULTADOS!AK29=inicio_p2,imp_p2,0)+IF(AK29=inicio_prest_participa,importe_prest_participa,0)</f>
        <v>0</v>
      </c>
      <c r="AL50" s="886">
        <f>IF(AL29=inicio_p1,imp_p1,0)+IF(RESULTADOS!AL29=inicio_p2,imp_p2,0)+IF(AL29=inicio_prest_participa,importe_prest_participa,0)</f>
        <v>0</v>
      </c>
      <c r="AM50" s="886">
        <f>IF(AM29=inicio_p1,imp_p1,0)+IF(RESULTADOS!AM29=inicio_p2,imp_p2,0)+IF(AM29=inicio_prest_participa,importe_prest_participa,0)</f>
        <v>0</v>
      </c>
      <c r="AN50" s="886">
        <f>IF(AN29=inicio_p1,imp_p1,0)+IF(RESULTADOS!AN29=inicio_p2,imp_p2,0)+IF(AN29=inicio_prest_participa,importe_prest_participa,0)</f>
        <v>0</v>
      </c>
      <c r="AO50" s="886">
        <f>IF(AO29=inicio_p1,imp_p1,0)+IF(RESULTADOS!AO29=inicio_p2,imp_p2,0)+IF(AO29=inicio_prest_participa,importe_prest_participa,0)</f>
        <v>0</v>
      </c>
      <c r="AP50" s="886">
        <f>IF(AP29=inicio_p1,imp_p1,0)+IF(RESULTADOS!AP29=inicio_p2,imp_p2,0)+IF(AP29=inicio_prest_participa,importe_prest_participa,0)</f>
        <v>0</v>
      </c>
      <c r="AQ50" s="886">
        <f>IF(AQ29=inicio_p1,imp_p1,0)+IF(RESULTADOS!AQ29=inicio_p2,imp_p2,0)+IF(AQ29=inicio_prest_participa,importe_prest_participa,0)</f>
        <v>0</v>
      </c>
      <c r="AR50" s="886">
        <f>IF(AR29=inicio_p1,imp_p1,0)+IF(RESULTADOS!AR29=inicio_p2,imp_p2,0)+IF(AR29=inicio_prest_participa,importe_prest_participa,0)</f>
        <v>0</v>
      </c>
      <c r="AS50" s="886">
        <f>IF(AS29=inicio_p1,imp_p1,0)+IF(RESULTADOS!AS29=inicio_p2,imp_p2,0)+IF(AS29=inicio_prest_participa,importe_prest_participa,0)</f>
        <v>0</v>
      </c>
      <c r="AT50" s="886">
        <f>IF(AT29=inicio_p1,imp_p1,0)+IF(RESULTADOS!AT29=inicio_p2,imp_p2,0)+IF(AT29=inicio_prest_participa,importe_prest_participa,0)</f>
        <v>0</v>
      </c>
      <c r="AU50" s="886">
        <f>IF(AU29=inicio_p1,imp_p1,0)+IF(RESULTADOS!AU29=inicio_p2,imp_p2,0)+IF(AU29=inicio_prest_participa,importe_prest_participa,0)</f>
        <v>0</v>
      </c>
      <c r="AV50" s="886">
        <f>IF(AV29=inicio_p1,imp_p1,0)+IF(RESULTADOS!AV29=inicio_p2,imp_p2,0)+IF(AV29=inicio_prest_participa,importe_prest_participa,0)</f>
        <v>0</v>
      </c>
      <c r="AW50" s="886">
        <f>IF(AW29=inicio_p1,imp_p1,0)+IF(RESULTADOS!AW29=inicio_p2,imp_p2,0)+IF(AW29=inicio_prest_participa,importe_prest_participa,0)</f>
        <v>0</v>
      </c>
      <c r="AX50" s="886">
        <f>IF(AX29=inicio_p1,imp_p1,0)+IF(RESULTADOS!AX29=inicio_p2,imp_p2,0)+IF(AX29=inicio_prest_participa,importe_prest_participa,0)</f>
        <v>0</v>
      </c>
      <c r="AY50" s="886">
        <f>IF(AY29=inicio_p1,imp_p1,0)+IF(RESULTADOS!AY29=inicio_p2,imp_p2,0)+IF(AY29=inicio_prest_participa,importe_prest_participa,0)</f>
        <v>0</v>
      </c>
      <c r="AZ50" s="886">
        <f>IF(AZ29=inicio_p1,imp_p1,0)+IF(RESULTADOS!AZ29=inicio_p2,imp_p2,0)+IF(AZ29=inicio_prest_participa,importe_prest_participa,0)</f>
        <v>0</v>
      </c>
      <c r="BA50" s="886">
        <f>IF(BA29=inicio_p1,imp_p1,0)+IF(RESULTADOS!BA29=inicio_p2,imp_p2,0)+IF(BA29=inicio_prest_participa,importe_prest_participa,0)</f>
        <v>0</v>
      </c>
      <c r="BB50" s="886">
        <f>IF(BB29=inicio_p1,imp_p1,0)+IF(RESULTADOS!BB29=inicio_p2,imp_p2,0)+IF(BB29=inicio_prest_participa,importe_prest_participa,0)</f>
        <v>0</v>
      </c>
      <c r="BC50" s="886">
        <f>IF(BC29=inicio_p1,imp_p1,0)+IF(RESULTADOS!BC29=inicio_p2,imp_p2,0)+IF(BC29=inicio_prest_participa,importe_prest_participa,0)</f>
        <v>0</v>
      </c>
      <c r="BD50" s="886">
        <f>IF(BD29=inicio_p1,imp_p1,0)+IF(RESULTADOS!BD29=inicio_p2,imp_p2,0)+IF(BD29=inicio_prest_participa,importe_prest_participa,0)</f>
        <v>0</v>
      </c>
      <c r="BE50" s="886">
        <f>IF(BE29=inicio_p1,imp_p1,0)+IF(RESULTADOS!BE29=inicio_p2,imp_p2,0)+IF(BE29=inicio_prest_participa,importe_prest_participa,0)</f>
        <v>0</v>
      </c>
      <c r="BF50" s="886">
        <f>IF(BF29=inicio_p1,imp_p1,0)+IF(RESULTADOS!BF29=inicio_p2,imp_p2,0)+IF(BF29=inicio_prest_participa,importe_prest_participa,0)</f>
        <v>0</v>
      </c>
      <c r="BG50" s="886">
        <f>IF(BG29=inicio_p1,imp_p1,0)+IF(RESULTADOS!BG29=inicio_p2,imp_p2,0)+IF(BG29=inicio_prest_participa,importe_prest_participa,0)</f>
        <v>0</v>
      </c>
      <c r="BH50" s="886">
        <f>IF(BH29=inicio_p1,imp_p1,0)+IF(RESULTADOS!BH29=inicio_p2,imp_p2,0)+IF(BH29=inicio_prest_participa,importe_prest_participa,0)</f>
        <v>0</v>
      </c>
      <c r="BI50" s="886">
        <f>IF(BI29=inicio_p1,imp_p1,0)+IF(RESULTADOS!BI29=inicio_p2,imp_p2,0)+IF(BI29=inicio_prest_participa,importe_prest_participa,0)</f>
        <v>0</v>
      </c>
      <c r="BJ50" s="886">
        <f>IF(BJ29=inicio_p1,imp_p1,0)+IF(RESULTADOS!BJ29=inicio_p2,imp_p2,0)+IF(BJ29=inicio_prest_participa,importe_prest_participa,0)</f>
        <v>0</v>
      </c>
      <c r="BK50" s="886">
        <f>IF(BK29=inicio_p1,imp_p1,0)+IF(RESULTADOS!BK29=inicio_p2,imp_p2,0)+IF(BK29=inicio_prest_participa,importe_prest_participa,0)</f>
        <v>0</v>
      </c>
      <c r="BL50" s="886">
        <f>IF(BL29=inicio_p1,imp_p1,0)+IF(RESULTADOS!BL29=inicio_p2,imp_p2,0)+IF(BL29=inicio_prest_participa,importe_prest_participa,0)</f>
        <v>0</v>
      </c>
      <c r="BM50" s="886">
        <f>IF(BM29=inicio_p1,imp_p1,0)+IF(RESULTADOS!BM29=inicio_p2,imp_p2,0)+IF(BM29=inicio_prest_participa,importe_prest_participa,0)</f>
        <v>0</v>
      </c>
      <c r="BN50" s="886">
        <f>IF(BN29=inicio_p1,imp_p1,0)+IF(RESULTADOS!BN29=inicio_p2,imp_p2,0)+IF(BN29=inicio_prest_participa,importe_prest_participa,0)</f>
        <v>0</v>
      </c>
      <c r="BO50" s="886">
        <f>IF(BO29=inicio_p1,imp_p1,0)+IF(RESULTADOS!BO29=inicio_p2,imp_p2,0)+IF(BO29=inicio_prest_participa,importe_prest_participa,0)</f>
        <v>0</v>
      </c>
      <c r="BP50" s="886">
        <f>IF(BP29=inicio_p1,imp_p1,0)+IF(RESULTADOS!BP29=inicio_p2,imp_p2,0)+IF(BP29=inicio_prest_participa,importe_prest_participa,0)</f>
        <v>0</v>
      </c>
      <c r="BQ50" s="886">
        <f>IF(BQ29=inicio_p1,imp_p1,0)+IF(RESULTADOS!BQ29=inicio_p2,imp_p2,0)+IF(BQ29=inicio_prest_participa,importe_prest_participa,0)</f>
        <v>0</v>
      </c>
      <c r="BR50" s="886">
        <f>IF(BR29=inicio_p1,imp_p1,0)+IF(RESULTADOS!BR29=inicio_p2,imp_p2,0)+IF(BR29=inicio_prest_participa,importe_prest_participa,0)</f>
        <v>0</v>
      </c>
      <c r="BS50" s="886">
        <f>IF(BS29=inicio_p1,imp_p1,0)+IF(RESULTADOS!BS29=inicio_p2,imp_p2,0)+IF(BS29=inicio_prest_participa,importe_prest_participa,0)</f>
        <v>0</v>
      </c>
      <c r="BT50" s="886">
        <f>IF(BT29=inicio_p1,imp_p1,0)+IF(RESULTADOS!BT29=inicio_p2,imp_p2,0)+IF(BT29=inicio_prest_participa,importe_prest_participa,0)</f>
        <v>0</v>
      </c>
      <c r="BU50" s="886">
        <f>IF(BU29=inicio_p1,imp_p1,0)+IF(RESULTADOS!BU29=inicio_p2,imp_p2,0)+IF(BU29=inicio_prest_participa,importe_prest_participa,0)</f>
        <v>0</v>
      </c>
      <c r="BV50" s="886">
        <f>IF(BV29=inicio_p1,imp_p1,0)+IF(RESULTADOS!BV29=inicio_p2,imp_p2,0)+IF(BV29=inicio_prest_participa,importe_prest_participa,0)</f>
        <v>0</v>
      </c>
      <c r="BW50" s="886">
        <f>IF(BW29=inicio_p1,imp_p1,0)+IF(RESULTADOS!BW29=inicio_p2,imp_p2,0)+IF(BW29=inicio_prest_participa,importe_prest_participa,0)</f>
        <v>0</v>
      </c>
      <c r="BX50" s="297"/>
      <c r="BY50" s="138"/>
      <c r="BZ50" s="138"/>
      <c r="CA50" s="138"/>
      <c r="CB50" s="138"/>
      <c r="CC50" s="138"/>
      <c r="CD50" s="138"/>
      <c r="CE50" s="138"/>
      <c r="CF50" s="138"/>
      <c r="CG50" s="138"/>
    </row>
    <row r="51" spans="1:85" ht="15.95" customHeight="1" outlineLevel="1" x14ac:dyDescent="0.25">
      <c r="A51" s="138"/>
      <c r="B51" s="840" t="s">
        <v>501</v>
      </c>
      <c r="C51" s="935">
        <f>O51</f>
        <v>0</v>
      </c>
      <c r="D51" s="936"/>
      <c r="E51" s="937">
        <f>SUM(P51:AA51)</f>
        <v>0</v>
      </c>
      <c r="F51" s="936"/>
      <c r="G51" s="937">
        <f>SUM(AB51:AM51)</f>
        <v>0</v>
      </c>
      <c r="H51" s="936"/>
      <c r="I51" s="937">
        <f>SUM(AN51:AY51)</f>
        <v>0</v>
      </c>
      <c r="J51" s="936"/>
      <c r="K51" s="937">
        <f>SUM(AZ51:BK51)</f>
        <v>0</v>
      </c>
      <c r="L51" s="936"/>
      <c r="M51" s="937">
        <f>SUM(BL51:BW51)</f>
        <v>0</v>
      </c>
      <c r="N51" s="938"/>
      <c r="O51" s="953">
        <f>IF(O29=inicio_subv_inv1,imp_subv_inv1,0)+IF(RESULTADOS!O29=inicio_subv_inv2,imp_subv_inv2,0)+IF(RESULTADOS!O29=inicio_subv_activ1,imp_subv_activ1,0)+IF(RESULTADOS!O29=inicio_subv_activ2,imp_subv_activ2,0)</f>
        <v>0</v>
      </c>
      <c r="P51" s="886">
        <f>IF(P29=inicio_subv_inv1,imp_subv_inv1,0)+IF(RESULTADOS!P29=inicio_subv_inv2,imp_subv_inv2,0)+IF(RESULTADOS!P29=inicio_subv_activ1,imp_subv_activ1,0)+IF(RESULTADOS!P29=inicio_subv_activ2,imp_subv_activ2,0)</f>
        <v>0</v>
      </c>
      <c r="Q51" s="886">
        <f>IF(Q29=inicio_subv_inv1,imp_subv_inv1,0)+IF(RESULTADOS!Q29=inicio_subv_inv2,imp_subv_inv2,0)+IF(RESULTADOS!Q29=inicio_subv_activ1,imp_subv_activ1,0)+IF(RESULTADOS!Q29=inicio_subv_activ2,imp_subv_activ2,0)</f>
        <v>0</v>
      </c>
      <c r="R51" s="886">
        <f>IF(R29=inicio_subv_inv1,imp_subv_inv1,0)+IF(RESULTADOS!R29=inicio_subv_inv2,imp_subv_inv2,0)+IF(RESULTADOS!R29=inicio_subv_activ1,imp_subv_activ1,0)+IF(RESULTADOS!R29=inicio_subv_activ2,imp_subv_activ2,0)</f>
        <v>0</v>
      </c>
      <c r="S51" s="886">
        <f>IF(S29=inicio_subv_inv1,imp_subv_inv1,0)+IF(RESULTADOS!S29=inicio_subv_inv2,imp_subv_inv2,0)+IF(RESULTADOS!S29=inicio_subv_activ1,imp_subv_activ1,0)+IF(RESULTADOS!S29=inicio_subv_activ2,imp_subv_activ2,0)</f>
        <v>0</v>
      </c>
      <c r="T51" s="886">
        <f>IF(T29=inicio_subv_inv1,imp_subv_inv1,0)+IF(RESULTADOS!T29=inicio_subv_inv2,imp_subv_inv2,0)+IF(RESULTADOS!T29=inicio_subv_activ1,imp_subv_activ1,0)+IF(RESULTADOS!T29=inicio_subv_activ2,imp_subv_activ2,0)</f>
        <v>0</v>
      </c>
      <c r="U51" s="886">
        <f>IF(U29=inicio_subv_inv1,imp_subv_inv1,0)+IF(RESULTADOS!U29=inicio_subv_inv2,imp_subv_inv2,0)+IF(RESULTADOS!U29=inicio_subv_activ1,imp_subv_activ1,0)+IF(RESULTADOS!U29=inicio_subv_activ2,imp_subv_activ2,0)</f>
        <v>0</v>
      </c>
      <c r="V51" s="886">
        <f>IF(V29=inicio_subv_inv1,imp_subv_inv1,0)+IF(RESULTADOS!V29=inicio_subv_inv2,imp_subv_inv2,0)+IF(RESULTADOS!V29=inicio_subv_activ1,imp_subv_activ1,0)+IF(RESULTADOS!V29=inicio_subv_activ2,imp_subv_activ2,0)</f>
        <v>0</v>
      </c>
      <c r="W51" s="886">
        <f>IF(W29=inicio_subv_inv1,imp_subv_inv1,0)+IF(RESULTADOS!W29=inicio_subv_inv2,imp_subv_inv2,0)+IF(RESULTADOS!W29=inicio_subv_activ1,imp_subv_activ1,0)+IF(RESULTADOS!W29=inicio_subv_activ2,imp_subv_activ2,0)</f>
        <v>0</v>
      </c>
      <c r="X51" s="886">
        <f>IF(X29=inicio_subv_inv1,imp_subv_inv1,0)+IF(RESULTADOS!X29=inicio_subv_inv2,imp_subv_inv2,0)+IF(RESULTADOS!X29=inicio_subv_activ1,imp_subv_activ1,0)+IF(RESULTADOS!X29=inicio_subv_activ2,imp_subv_activ2,0)</f>
        <v>0</v>
      </c>
      <c r="Y51" s="886">
        <f>IF(Y29=inicio_subv_inv1,imp_subv_inv1,0)+IF(RESULTADOS!Y29=inicio_subv_inv2,imp_subv_inv2,0)+IF(RESULTADOS!Y29=inicio_subv_activ1,imp_subv_activ1,0)+IF(RESULTADOS!Y29=inicio_subv_activ2,imp_subv_activ2,0)</f>
        <v>0</v>
      </c>
      <c r="Z51" s="886">
        <f>IF(Z29=inicio_subv_inv1,imp_subv_inv1,0)+IF(RESULTADOS!Z29=inicio_subv_inv2,imp_subv_inv2,0)+IF(RESULTADOS!Z29=inicio_subv_activ1,imp_subv_activ1,0)+IF(RESULTADOS!Z29=inicio_subv_activ2,imp_subv_activ2,0)</f>
        <v>0</v>
      </c>
      <c r="AA51" s="886">
        <f>IF(AA29=inicio_subv_inv1,imp_subv_inv1,0)+IF(RESULTADOS!AA29=inicio_subv_inv2,imp_subv_inv2,0)+IF(RESULTADOS!AA29=inicio_subv_activ1,imp_subv_activ1,0)+IF(RESULTADOS!AA29=inicio_subv_activ2,imp_subv_activ2,0)</f>
        <v>0</v>
      </c>
      <c r="AB51" s="887">
        <f>IF(AB29=inicio_subv_inv1,imp_subv_inv1,0)+IF(RESULTADOS!AB29=inicio_subv_inv2,imp_subv_inv2,0)+IF(RESULTADOS!AB29=inicio_subv_activ1,imp_subv_activ1,0)+IF(RESULTADOS!AB29=inicio_subv_activ2,imp_subv_activ2,0)</f>
        <v>0</v>
      </c>
      <c r="AC51" s="886">
        <f>IF(AC29=inicio_subv_inv1,imp_subv_inv1,0)+IF(RESULTADOS!AC29=inicio_subv_inv2,imp_subv_inv2,0)+IF(RESULTADOS!AC29=inicio_subv_activ1,imp_subv_activ1,0)+IF(RESULTADOS!AC29=inicio_subv_activ2,imp_subv_activ2,0)</f>
        <v>0</v>
      </c>
      <c r="AD51" s="886">
        <f>IF(AD29=inicio_subv_inv1,imp_subv_inv1,0)+IF(RESULTADOS!AD29=inicio_subv_inv2,imp_subv_inv2,0)+IF(RESULTADOS!AD29=inicio_subv_activ1,imp_subv_activ1,0)+IF(RESULTADOS!AD29=inicio_subv_activ2,imp_subv_activ2,0)</f>
        <v>0</v>
      </c>
      <c r="AE51" s="886">
        <f>IF(AE29=inicio_subv_inv1,imp_subv_inv1,0)+IF(RESULTADOS!AE29=inicio_subv_inv2,imp_subv_inv2,0)+IF(RESULTADOS!AE29=inicio_subv_activ1,imp_subv_activ1,0)+IF(RESULTADOS!AE29=inicio_subv_activ2,imp_subv_activ2,0)</f>
        <v>0</v>
      </c>
      <c r="AF51" s="886">
        <f>IF(AF29=inicio_subv_inv1,imp_subv_inv1,0)+IF(RESULTADOS!AF29=inicio_subv_inv2,imp_subv_inv2,0)+IF(RESULTADOS!AF29=inicio_subv_activ1,imp_subv_activ1,0)+IF(RESULTADOS!AF29=inicio_subv_activ2,imp_subv_activ2,0)</f>
        <v>0</v>
      </c>
      <c r="AG51" s="886">
        <f>IF(AG29=inicio_subv_inv1,imp_subv_inv1,0)+IF(RESULTADOS!AG29=inicio_subv_inv2,imp_subv_inv2,0)+IF(RESULTADOS!AG29=inicio_subv_activ1,imp_subv_activ1,0)+IF(RESULTADOS!AG29=inicio_subv_activ2,imp_subv_activ2,0)</f>
        <v>0</v>
      </c>
      <c r="AH51" s="886">
        <f>IF(AH29=inicio_subv_inv1,imp_subv_inv1,0)+IF(RESULTADOS!AH29=inicio_subv_inv2,imp_subv_inv2,0)+IF(RESULTADOS!AH29=inicio_subv_activ1,imp_subv_activ1,0)+IF(RESULTADOS!AH29=inicio_subv_activ2,imp_subv_activ2,0)</f>
        <v>0</v>
      </c>
      <c r="AI51" s="886">
        <f>IF(AI29=inicio_subv_inv1,imp_subv_inv1,0)+IF(RESULTADOS!AI29=inicio_subv_inv2,imp_subv_inv2,0)+IF(RESULTADOS!AI29=inicio_subv_activ1,imp_subv_activ1,0)+IF(RESULTADOS!AI29=inicio_subv_activ2,imp_subv_activ2,0)</f>
        <v>0</v>
      </c>
      <c r="AJ51" s="886">
        <f>IF(AJ29=inicio_subv_inv1,imp_subv_inv1,0)+IF(RESULTADOS!AJ29=inicio_subv_inv2,imp_subv_inv2,0)+IF(RESULTADOS!AJ29=inicio_subv_activ1,imp_subv_activ1,0)+IF(RESULTADOS!AJ29=inicio_subv_activ2,imp_subv_activ2,0)</f>
        <v>0</v>
      </c>
      <c r="AK51" s="886">
        <f>IF(AK29=inicio_subv_inv1,imp_subv_inv1,0)+IF(RESULTADOS!AK29=inicio_subv_inv2,imp_subv_inv2,0)+IF(RESULTADOS!AK29=inicio_subv_activ1,imp_subv_activ1,0)+IF(RESULTADOS!AK29=inicio_subv_activ2,imp_subv_activ2,0)</f>
        <v>0</v>
      </c>
      <c r="AL51" s="886">
        <f>IF(AL29=inicio_subv_inv1,imp_subv_inv1,0)+IF(RESULTADOS!AL29=inicio_subv_inv2,imp_subv_inv2,0)+IF(RESULTADOS!AL29=inicio_subv_activ1,imp_subv_activ1,0)+IF(RESULTADOS!AL29=inicio_subv_activ2,imp_subv_activ2,0)</f>
        <v>0</v>
      </c>
      <c r="AM51" s="886">
        <f>IF(AM29=inicio_subv_inv1,imp_subv_inv1,0)+IF(RESULTADOS!AM29=inicio_subv_inv2,imp_subv_inv2,0)+IF(RESULTADOS!AM29=inicio_subv_activ1,imp_subv_activ1,0)+IF(RESULTADOS!AM29=inicio_subv_activ2,imp_subv_activ2,0)</f>
        <v>0</v>
      </c>
      <c r="AN51" s="887">
        <f>IF(AN29=inicio_subv_inv1,imp_subv_inv1,0)+IF(RESULTADOS!AN29=inicio_subv_inv2,imp_subv_inv2,0)+IF(RESULTADOS!AN29=inicio_subv_activ1,imp_subv_activ1,0)+IF(RESULTADOS!AN29=inicio_subv_activ2,imp_subv_activ2,0)</f>
        <v>0</v>
      </c>
      <c r="AO51" s="886">
        <f>IF(AO29=inicio_subv_inv1,imp_subv_inv1,0)+IF(RESULTADOS!AO29=inicio_subv_inv2,imp_subv_inv2,0)+IF(RESULTADOS!AO29=inicio_subv_activ1,imp_subv_activ1,0)+IF(RESULTADOS!AO29=inicio_subv_activ2,imp_subv_activ2,0)</f>
        <v>0</v>
      </c>
      <c r="AP51" s="886">
        <f>IF(AP29=inicio_subv_inv1,imp_subv_inv1,0)+IF(RESULTADOS!AP29=inicio_subv_inv2,imp_subv_inv2,0)+IF(RESULTADOS!AP29=inicio_subv_activ1,imp_subv_activ1,0)+IF(RESULTADOS!AP29=inicio_subv_activ2,imp_subv_activ2,0)</f>
        <v>0</v>
      </c>
      <c r="AQ51" s="886">
        <f>IF(AQ29=inicio_subv_inv1,imp_subv_inv1,0)+IF(RESULTADOS!AQ29=inicio_subv_inv2,imp_subv_inv2,0)+IF(RESULTADOS!AQ29=inicio_subv_activ1,imp_subv_activ1,0)+IF(RESULTADOS!AQ29=inicio_subv_activ2,imp_subv_activ2,0)</f>
        <v>0</v>
      </c>
      <c r="AR51" s="886">
        <f>IF(AR29=inicio_subv_inv1,imp_subv_inv1,0)+IF(RESULTADOS!AR29=inicio_subv_inv2,imp_subv_inv2,0)+IF(RESULTADOS!AR29=inicio_subv_activ1,imp_subv_activ1,0)+IF(RESULTADOS!AR29=inicio_subv_activ2,imp_subv_activ2,0)</f>
        <v>0</v>
      </c>
      <c r="AS51" s="886">
        <f>IF(AS29=inicio_subv_inv1,imp_subv_inv1,0)+IF(RESULTADOS!AS29=inicio_subv_inv2,imp_subv_inv2,0)+IF(RESULTADOS!AS29=inicio_subv_activ1,imp_subv_activ1,0)+IF(RESULTADOS!AS29=inicio_subv_activ2,imp_subv_activ2,0)</f>
        <v>0</v>
      </c>
      <c r="AT51" s="886">
        <f>IF(AT29=inicio_subv_inv1,imp_subv_inv1,0)+IF(RESULTADOS!AT29=inicio_subv_inv2,imp_subv_inv2,0)+IF(RESULTADOS!AT29=inicio_subv_activ1,imp_subv_activ1,0)+IF(RESULTADOS!AT29=inicio_subv_activ2,imp_subv_activ2,0)</f>
        <v>0</v>
      </c>
      <c r="AU51" s="886">
        <f>IF(AU29=inicio_subv_inv1,imp_subv_inv1,0)+IF(RESULTADOS!AU29=inicio_subv_inv2,imp_subv_inv2,0)+IF(RESULTADOS!AU29=inicio_subv_activ1,imp_subv_activ1,0)+IF(RESULTADOS!AU29=inicio_subv_activ2,imp_subv_activ2,0)</f>
        <v>0</v>
      </c>
      <c r="AV51" s="886">
        <f>IF(AV29=inicio_subv_inv1,imp_subv_inv1,0)+IF(RESULTADOS!AV29=inicio_subv_inv2,imp_subv_inv2,0)+IF(RESULTADOS!AV29=inicio_subv_activ1,imp_subv_activ1,0)+IF(RESULTADOS!AV29=inicio_subv_activ2,imp_subv_activ2,0)</f>
        <v>0</v>
      </c>
      <c r="AW51" s="886">
        <f>IF(AW29=inicio_subv_inv1,imp_subv_inv1,0)+IF(RESULTADOS!AW29=inicio_subv_inv2,imp_subv_inv2,0)+IF(RESULTADOS!AW29=inicio_subv_activ1,imp_subv_activ1,0)+IF(RESULTADOS!AW29=inicio_subv_activ2,imp_subv_activ2,0)</f>
        <v>0</v>
      </c>
      <c r="AX51" s="886">
        <f>IF(AX29=inicio_subv_inv1,imp_subv_inv1,0)+IF(RESULTADOS!AX29=inicio_subv_inv2,imp_subv_inv2,0)+IF(RESULTADOS!AX29=inicio_subv_activ1,imp_subv_activ1,0)+IF(RESULTADOS!AX29=inicio_subv_activ2,imp_subv_activ2,0)</f>
        <v>0</v>
      </c>
      <c r="AY51" s="886">
        <f>IF(AY29=inicio_subv_inv1,imp_subv_inv1,0)+IF(RESULTADOS!AY29=inicio_subv_inv2,imp_subv_inv2,0)+IF(RESULTADOS!AY29=inicio_subv_activ1,imp_subv_activ1,0)+IF(RESULTADOS!AY29=inicio_subv_activ2,imp_subv_activ2,0)</f>
        <v>0</v>
      </c>
      <c r="AZ51" s="887">
        <f>IF(AZ29=inicio_subv_inv1,imp_subv_inv1,0)+IF(RESULTADOS!AZ29=inicio_subv_inv2,imp_subv_inv2,0)+IF(RESULTADOS!AZ29=inicio_subv_activ1,imp_subv_activ1,0)+IF(RESULTADOS!AZ29=inicio_subv_activ2,imp_subv_activ2,0)</f>
        <v>0</v>
      </c>
      <c r="BA51" s="886">
        <f>IF(BA29=inicio_subv_inv1,imp_subv_inv1,0)+IF(RESULTADOS!BA29=inicio_subv_inv2,imp_subv_inv2,0)+IF(RESULTADOS!BA29=inicio_subv_activ1,imp_subv_activ1,0)+IF(RESULTADOS!BA29=inicio_subv_activ2,imp_subv_activ2,0)</f>
        <v>0</v>
      </c>
      <c r="BB51" s="886">
        <f>IF(BB29=inicio_subv_inv1,imp_subv_inv1,0)+IF(RESULTADOS!BB29=inicio_subv_inv2,imp_subv_inv2,0)+IF(RESULTADOS!BB29=inicio_subv_activ1,imp_subv_activ1,0)+IF(RESULTADOS!BB29=inicio_subv_activ2,imp_subv_activ2,0)</f>
        <v>0</v>
      </c>
      <c r="BC51" s="886">
        <f>IF(BC29=inicio_subv_inv1,imp_subv_inv1,0)+IF(RESULTADOS!BC29=inicio_subv_inv2,imp_subv_inv2,0)+IF(RESULTADOS!BC29=inicio_subv_activ1,imp_subv_activ1,0)+IF(RESULTADOS!BC29=inicio_subv_activ2,imp_subv_activ2,0)</f>
        <v>0</v>
      </c>
      <c r="BD51" s="886">
        <f>IF(BD29=inicio_subv_inv1,imp_subv_inv1,0)+IF(RESULTADOS!BD29=inicio_subv_inv2,imp_subv_inv2,0)+IF(RESULTADOS!BD29=inicio_subv_activ1,imp_subv_activ1,0)+IF(RESULTADOS!BD29=inicio_subv_activ2,imp_subv_activ2,0)</f>
        <v>0</v>
      </c>
      <c r="BE51" s="886">
        <f>IF(BE29=inicio_subv_inv1,imp_subv_inv1,0)+IF(RESULTADOS!BE29=inicio_subv_inv2,imp_subv_inv2,0)+IF(RESULTADOS!BE29=inicio_subv_activ1,imp_subv_activ1,0)+IF(RESULTADOS!BE29=inicio_subv_activ2,imp_subv_activ2,0)</f>
        <v>0</v>
      </c>
      <c r="BF51" s="886">
        <f>IF(BF29=inicio_subv_inv1,imp_subv_inv1,0)+IF(RESULTADOS!BF29=inicio_subv_inv2,imp_subv_inv2,0)+IF(RESULTADOS!BF29=inicio_subv_activ1,imp_subv_activ1,0)+IF(RESULTADOS!BF29=inicio_subv_activ2,imp_subv_activ2,0)</f>
        <v>0</v>
      </c>
      <c r="BG51" s="886">
        <f>IF(BG29=inicio_subv_inv1,imp_subv_inv1,0)+IF(RESULTADOS!BG29=inicio_subv_inv2,imp_subv_inv2,0)+IF(RESULTADOS!BG29=inicio_subv_activ1,imp_subv_activ1,0)+IF(RESULTADOS!BG29=inicio_subv_activ2,imp_subv_activ2,0)</f>
        <v>0</v>
      </c>
      <c r="BH51" s="886">
        <f>IF(BH29=inicio_subv_inv1,imp_subv_inv1,0)+IF(RESULTADOS!BH29=inicio_subv_inv2,imp_subv_inv2,0)+IF(RESULTADOS!BH29=inicio_subv_activ1,imp_subv_activ1,0)+IF(RESULTADOS!BH29=inicio_subv_activ2,imp_subv_activ2,0)</f>
        <v>0</v>
      </c>
      <c r="BI51" s="886">
        <f>IF(BI29=inicio_subv_inv1,imp_subv_inv1,0)+IF(RESULTADOS!BI29=inicio_subv_inv2,imp_subv_inv2,0)+IF(RESULTADOS!BI29=inicio_subv_activ1,imp_subv_activ1,0)+IF(RESULTADOS!BI29=inicio_subv_activ2,imp_subv_activ2,0)</f>
        <v>0</v>
      </c>
      <c r="BJ51" s="886">
        <f>IF(BJ29=inicio_subv_inv1,imp_subv_inv1,0)+IF(RESULTADOS!BJ29=inicio_subv_inv2,imp_subv_inv2,0)+IF(RESULTADOS!BJ29=inicio_subv_activ1,imp_subv_activ1,0)+IF(RESULTADOS!BJ29=inicio_subv_activ2,imp_subv_activ2,0)</f>
        <v>0</v>
      </c>
      <c r="BK51" s="847">
        <f>IF(BK29=inicio_subv_inv1,imp_subv_inv1,0)+IF(RESULTADOS!BK29=inicio_subv_inv2,imp_subv_inv2,0)+IF(RESULTADOS!BK29=inicio_subv_activ1,imp_subv_activ1,0)+IF(RESULTADOS!BK29=inicio_subv_activ2,imp_subv_activ2,0)</f>
        <v>0</v>
      </c>
      <c r="BL51" s="886">
        <f>IF(BL29=inicio_subv_inv1,imp_subv_inv1,0)+IF(RESULTADOS!BL29=inicio_subv_inv2,imp_subv_inv2,0)+IF(RESULTADOS!BL29=inicio_subv_activ1,imp_subv_activ1,0)+IF(RESULTADOS!BL29=inicio_subv_activ2,imp_subv_activ2,0)</f>
        <v>0</v>
      </c>
      <c r="BM51" s="886">
        <f>IF(BM29=inicio_subv_inv1,imp_subv_inv1,0)+IF(RESULTADOS!BM29=inicio_subv_inv2,imp_subv_inv2,0)+IF(RESULTADOS!BM29=inicio_subv_activ1,imp_subv_activ1,0)+IF(RESULTADOS!BM29=inicio_subv_activ2,imp_subv_activ2,0)</f>
        <v>0</v>
      </c>
      <c r="BN51" s="886">
        <f>IF(BN29=inicio_subv_inv1,imp_subv_inv1,0)+IF(RESULTADOS!BN29=inicio_subv_inv2,imp_subv_inv2,0)+IF(RESULTADOS!BN29=inicio_subv_activ1,imp_subv_activ1,0)+IF(RESULTADOS!BN29=inicio_subv_activ2,imp_subv_activ2,0)</f>
        <v>0</v>
      </c>
      <c r="BO51" s="886">
        <f>IF(BO29=inicio_subv_inv1,imp_subv_inv1,0)+IF(RESULTADOS!BO29=inicio_subv_inv2,imp_subv_inv2,0)+IF(RESULTADOS!BO29=inicio_subv_activ1,imp_subv_activ1,0)+IF(RESULTADOS!BO29=inicio_subv_activ2,imp_subv_activ2,0)</f>
        <v>0</v>
      </c>
      <c r="BP51" s="886">
        <f>IF(BP29=inicio_subv_inv1,imp_subv_inv1,0)+IF(RESULTADOS!BP29=inicio_subv_inv2,imp_subv_inv2,0)+IF(RESULTADOS!BP29=inicio_subv_activ1,imp_subv_activ1,0)+IF(RESULTADOS!BP29=inicio_subv_activ2,imp_subv_activ2,0)</f>
        <v>0</v>
      </c>
      <c r="BQ51" s="886">
        <f>IF(BQ29=inicio_subv_inv1,imp_subv_inv1,0)+IF(RESULTADOS!BQ29=inicio_subv_inv2,imp_subv_inv2,0)+IF(RESULTADOS!BQ29=inicio_subv_activ1,imp_subv_activ1,0)+IF(RESULTADOS!BQ29=inicio_subv_activ2,imp_subv_activ2,0)</f>
        <v>0</v>
      </c>
      <c r="BR51" s="886">
        <f>IF(BR29=inicio_subv_inv1,imp_subv_inv1,0)+IF(RESULTADOS!BR29=inicio_subv_inv2,imp_subv_inv2,0)+IF(RESULTADOS!BR29=inicio_subv_activ1,imp_subv_activ1,0)+IF(RESULTADOS!BR29=inicio_subv_activ2,imp_subv_activ2,0)</f>
        <v>0</v>
      </c>
      <c r="BS51" s="886">
        <f>IF(BS29=inicio_subv_inv1,imp_subv_inv1,0)+IF(RESULTADOS!BS29=inicio_subv_inv2,imp_subv_inv2,0)+IF(RESULTADOS!BS29=inicio_subv_activ1,imp_subv_activ1,0)+IF(RESULTADOS!BS29=inicio_subv_activ2,imp_subv_activ2,0)</f>
        <v>0</v>
      </c>
      <c r="BT51" s="886">
        <f>IF(BT29=inicio_subv_inv1,imp_subv_inv1,0)+IF(RESULTADOS!BT29=inicio_subv_inv2,imp_subv_inv2,0)+IF(RESULTADOS!BT29=inicio_subv_activ1,imp_subv_activ1,0)+IF(RESULTADOS!BT29=inicio_subv_activ2,imp_subv_activ2,0)</f>
        <v>0</v>
      </c>
      <c r="BU51" s="886">
        <f>IF(BU29=inicio_subv_inv1,imp_subv_inv1,0)+IF(RESULTADOS!BU29=inicio_subv_inv2,imp_subv_inv2,0)+IF(RESULTADOS!BU29=inicio_subv_activ1,imp_subv_activ1,0)+IF(RESULTADOS!BU29=inicio_subv_activ2,imp_subv_activ2,0)</f>
        <v>0</v>
      </c>
      <c r="BV51" s="886">
        <f>IF(BV29=inicio_subv_inv1,imp_subv_inv1,0)+IF(RESULTADOS!BV29=inicio_subv_inv2,imp_subv_inv2,0)+IF(RESULTADOS!BV29=inicio_subv_activ1,imp_subv_activ1,0)+IF(RESULTADOS!BV29=inicio_subv_activ2,imp_subv_activ2,0)</f>
        <v>0</v>
      </c>
      <c r="BW51" s="847">
        <f>IF(BW29=inicio_subv_inv1,imp_subv_inv1,0)+IF(RESULTADOS!BW29=inicio_subv_inv2,imp_subv_inv2,0)+IF(RESULTADOS!BW29=inicio_subv_activ1,imp_subv_activ1,0)+IF(RESULTADOS!BW29=inicio_subv_activ2,imp_subv_activ2,0)</f>
        <v>0</v>
      </c>
      <c r="BX51" s="297"/>
      <c r="BY51" s="138"/>
      <c r="BZ51" s="138"/>
      <c r="CA51" s="138"/>
      <c r="CB51" s="138"/>
      <c r="CC51" s="138"/>
      <c r="CD51" s="138"/>
      <c r="CE51" s="138"/>
      <c r="CF51" s="138"/>
      <c r="CG51" s="138"/>
    </row>
    <row r="52" spans="1:85" ht="15.95" customHeight="1" outlineLevel="1" x14ac:dyDescent="0.25">
      <c r="A52" s="138"/>
      <c r="B52" s="840" t="s">
        <v>502</v>
      </c>
      <c r="C52" s="935">
        <f>O52</f>
        <v>0</v>
      </c>
      <c r="D52" s="936"/>
      <c r="E52" s="937">
        <f>SUM(P52:AA52)</f>
        <v>0</v>
      </c>
      <c r="F52" s="936"/>
      <c r="G52" s="937">
        <f>SUM(AB52:AM52)</f>
        <v>0</v>
      </c>
      <c r="H52" s="936"/>
      <c r="I52" s="937">
        <f>SUM(AN52:AY52)</f>
        <v>0</v>
      </c>
      <c r="J52" s="936"/>
      <c r="K52" s="937">
        <f>SUM(AZ52:BK52)</f>
        <v>0</v>
      </c>
      <c r="L52" s="936"/>
      <c r="M52" s="937">
        <f>SUM(BL52:BW52)</f>
        <v>0</v>
      </c>
      <c r="N52" s="938"/>
      <c r="O52" s="953">
        <f>-'C'!C72-'C'!C81-'C'!C88</f>
        <v>0</v>
      </c>
      <c r="P52" s="886">
        <f>-'C'!D72-'C'!D81-'C'!D88</f>
        <v>0</v>
      </c>
      <c r="Q52" s="886">
        <f>-'C'!E72-'C'!E81-'C'!E88</f>
        <v>0</v>
      </c>
      <c r="R52" s="886">
        <f>-'C'!F72-'C'!F81-'C'!F88</f>
        <v>0</v>
      </c>
      <c r="S52" s="886">
        <f>-'C'!G72-'C'!G81-'C'!G88</f>
        <v>0</v>
      </c>
      <c r="T52" s="886">
        <f>-'C'!H72-'C'!H81-'C'!H88</f>
        <v>0</v>
      </c>
      <c r="U52" s="886">
        <f>-'C'!I72-'C'!I81-'C'!I88</f>
        <v>0</v>
      </c>
      <c r="V52" s="886">
        <f>-'C'!J72-'C'!J81-'C'!J88</f>
        <v>0</v>
      </c>
      <c r="W52" s="886">
        <f>-'C'!K72-'C'!K81-'C'!K88</f>
        <v>0</v>
      </c>
      <c r="X52" s="886">
        <f>-'C'!L72-'C'!L81-'C'!L88</f>
        <v>0</v>
      </c>
      <c r="Y52" s="886">
        <f>-'C'!M72-'C'!M81-'C'!M88</f>
        <v>0</v>
      </c>
      <c r="Z52" s="886">
        <f>-'C'!N72-'C'!N81-'C'!N88</f>
        <v>0</v>
      </c>
      <c r="AA52" s="886">
        <f>-'C'!O72-'C'!O81-'C'!O88</f>
        <v>0</v>
      </c>
      <c r="AB52" s="886">
        <f>-'C'!P72-'C'!P81-'C'!P88</f>
        <v>0</v>
      </c>
      <c r="AC52" s="886">
        <f>-'C'!Q72-'C'!Q81-'C'!Q88</f>
        <v>0</v>
      </c>
      <c r="AD52" s="886">
        <f>-'C'!R72-'C'!R81-'C'!R88</f>
        <v>0</v>
      </c>
      <c r="AE52" s="886">
        <f>-'C'!S72-'C'!S81-'C'!S88</f>
        <v>0</v>
      </c>
      <c r="AF52" s="886">
        <f>-'C'!T72-'C'!T81-'C'!T88</f>
        <v>0</v>
      </c>
      <c r="AG52" s="886">
        <f>-'C'!U72-'C'!U81-'C'!U88</f>
        <v>0</v>
      </c>
      <c r="AH52" s="886">
        <f>-'C'!V72-'C'!V81-'C'!V88</f>
        <v>0</v>
      </c>
      <c r="AI52" s="886">
        <f>-'C'!W72-'C'!W81-'C'!W88</f>
        <v>0</v>
      </c>
      <c r="AJ52" s="886">
        <f>-'C'!X72-'C'!X81-'C'!X88</f>
        <v>0</v>
      </c>
      <c r="AK52" s="886">
        <f>-'C'!Y72-'C'!Y81-'C'!Y88</f>
        <v>0</v>
      </c>
      <c r="AL52" s="886">
        <f>-'C'!Z72-'C'!Z81-'C'!Z88</f>
        <v>0</v>
      </c>
      <c r="AM52" s="886">
        <f>-'C'!AA72-'C'!AA81-'C'!AA88</f>
        <v>0</v>
      </c>
      <c r="AN52" s="886">
        <f>-'C'!AB72-'C'!AB81-'C'!AB88</f>
        <v>0</v>
      </c>
      <c r="AO52" s="886">
        <f>-'C'!AC72-'C'!AC81-'C'!AC88</f>
        <v>0</v>
      </c>
      <c r="AP52" s="886">
        <f>-'C'!AD72-'C'!AD81-'C'!AD88</f>
        <v>0</v>
      </c>
      <c r="AQ52" s="886">
        <f>-'C'!AE72-'C'!AE81-'C'!AE88</f>
        <v>0</v>
      </c>
      <c r="AR52" s="886">
        <f>-'C'!AF72-'C'!AF81-'C'!AF88</f>
        <v>0</v>
      </c>
      <c r="AS52" s="886">
        <f>-'C'!AG72-'C'!AG81-'C'!AG88</f>
        <v>0</v>
      </c>
      <c r="AT52" s="886">
        <f>-'C'!AH72-'C'!AH81-'C'!AH88</f>
        <v>0</v>
      </c>
      <c r="AU52" s="886">
        <f>-'C'!AI72-'C'!AI81-'C'!AI88</f>
        <v>0</v>
      </c>
      <c r="AV52" s="886">
        <f>-'C'!AJ72-'C'!AJ81-'C'!AJ88</f>
        <v>0</v>
      </c>
      <c r="AW52" s="886">
        <f>-'C'!AK72-'C'!AK81-'C'!AK88</f>
        <v>0</v>
      </c>
      <c r="AX52" s="886">
        <f>-'C'!AL72-'C'!AL81-'C'!AL88</f>
        <v>0</v>
      </c>
      <c r="AY52" s="886">
        <f>-'C'!AM72-'C'!AM81-'C'!AM88</f>
        <v>0</v>
      </c>
      <c r="AZ52" s="886">
        <f>-'C'!AN72-'C'!AN81-'C'!AN88</f>
        <v>0</v>
      </c>
      <c r="BA52" s="886">
        <f>-'C'!AO72-'C'!AO81-'C'!AO88</f>
        <v>0</v>
      </c>
      <c r="BB52" s="886">
        <f>-'C'!AP72-'C'!AP81-'C'!AP88</f>
        <v>0</v>
      </c>
      <c r="BC52" s="886">
        <f>-'C'!AQ72-'C'!AQ81-'C'!AQ88</f>
        <v>0</v>
      </c>
      <c r="BD52" s="886">
        <f>-'C'!AR72-'C'!AR81-'C'!AR88</f>
        <v>0</v>
      </c>
      <c r="BE52" s="886">
        <f>-'C'!AS72-'C'!AS81-'C'!AS88</f>
        <v>0</v>
      </c>
      <c r="BF52" s="886">
        <f>-'C'!AT72-'C'!AT81-'C'!AT88</f>
        <v>0</v>
      </c>
      <c r="BG52" s="886">
        <f>-'C'!AU72-'C'!AU81-'C'!AU88</f>
        <v>0</v>
      </c>
      <c r="BH52" s="886">
        <f>-'C'!AV72-'C'!AV81-'C'!AV88</f>
        <v>0</v>
      </c>
      <c r="BI52" s="886">
        <f>-'C'!AW72-'C'!AW81-'C'!AW88</f>
        <v>0</v>
      </c>
      <c r="BJ52" s="886">
        <f>-'C'!AX72-'C'!AX81-'C'!AX88</f>
        <v>0</v>
      </c>
      <c r="BK52" s="886">
        <f>-'C'!AY72-'C'!AY81-'C'!AY88</f>
        <v>0</v>
      </c>
      <c r="BL52" s="886">
        <f>-'C'!AZ72-'C'!AZ81-'C'!AZ88</f>
        <v>0</v>
      </c>
      <c r="BM52" s="886">
        <f>-'C'!BA72-'C'!BA81-'C'!BA88</f>
        <v>0</v>
      </c>
      <c r="BN52" s="886">
        <f>-'C'!BB72-'C'!BB81-'C'!BB88</f>
        <v>0</v>
      </c>
      <c r="BO52" s="886">
        <f>-'C'!BC72-'C'!BC81-'C'!BC88</f>
        <v>0</v>
      </c>
      <c r="BP52" s="886">
        <f>-'C'!BD72-'C'!BD81-'C'!BD88</f>
        <v>0</v>
      </c>
      <c r="BQ52" s="886">
        <f>-'C'!BE72-'C'!BE81-'C'!BE88</f>
        <v>0</v>
      </c>
      <c r="BR52" s="886">
        <f>-'C'!BF72-'C'!BF81-'C'!BF88</f>
        <v>0</v>
      </c>
      <c r="BS52" s="886">
        <f>-'C'!BG72-'C'!BG81-'C'!BG88</f>
        <v>0</v>
      </c>
      <c r="BT52" s="886">
        <f>-'C'!BH72-'C'!BH81-'C'!BH88</f>
        <v>0</v>
      </c>
      <c r="BU52" s="886">
        <f>-'C'!BI72-'C'!BI81-'C'!BI88</f>
        <v>0</v>
      </c>
      <c r="BV52" s="886">
        <f>-'C'!BJ72-'C'!BJ81-'C'!BJ88</f>
        <v>0</v>
      </c>
      <c r="BW52" s="886">
        <f>-'C'!BK72-'C'!BK81-'C'!BK88</f>
        <v>0</v>
      </c>
      <c r="BX52" s="297"/>
      <c r="BY52" s="138"/>
      <c r="BZ52" s="138"/>
      <c r="CA52" s="138"/>
      <c r="CB52" s="138"/>
      <c r="CC52" s="138"/>
      <c r="CD52" s="138"/>
      <c r="CE52" s="138"/>
      <c r="CF52" s="138"/>
      <c r="CG52" s="138"/>
    </row>
    <row r="53" spans="1:85" ht="15.95" customHeight="1" outlineLevel="1" x14ac:dyDescent="0.25">
      <c r="A53" s="138"/>
      <c r="B53" s="840" t="s">
        <v>503</v>
      </c>
      <c r="C53" s="935">
        <f>O53</f>
        <v>0</v>
      </c>
      <c r="D53" s="936"/>
      <c r="E53" s="937">
        <f>SUM(P53:AA53)</f>
        <v>0</v>
      </c>
      <c r="F53" s="936"/>
      <c r="G53" s="937">
        <f>SUM(AB53:AM53)</f>
        <v>0</v>
      </c>
      <c r="H53" s="936"/>
      <c r="I53" s="937">
        <f>SUM(AN53:AY53)</f>
        <v>0</v>
      </c>
      <c r="J53" s="936"/>
      <c r="K53" s="937">
        <f>SUM(AZ53:BK53)</f>
        <v>0</v>
      </c>
      <c r="L53" s="936"/>
      <c r="M53" s="937">
        <f>SUM(BL53:BW53)</f>
        <v>0</v>
      </c>
      <c r="N53" s="938"/>
      <c r="O53" s="953">
        <v>0</v>
      </c>
      <c r="P53" s="886">
        <v>0</v>
      </c>
      <c r="Q53" s="886">
        <v>0</v>
      </c>
      <c r="R53" s="886">
        <v>0</v>
      </c>
      <c r="S53" s="886">
        <v>0</v>
      </c>
      <c r="T53" s="886">
        <v>0</v>
      </c>
      <c r="U53" s="886">
        <v>0</v>
      </c>
      <c r="V53" s="886">
        <v>0</v>
      </c>
      <c r="W53" s="886">
        <v>0</v>
      </c>
      <c r="X53" s="886">
        <v>0</v>
      </c>
      <c r="Y53" s="886">
        <v>0</v>
      </c>
      <c r="Z53" s="886">
        <v>0</v>
      </c>
      <c r="AA53" s="886">
        <v>0</v>
      </c>
      <c r="AB53" s="887">
        <v>0</v>
      </c>
      <c r="AC53" s="886">
        <v>0</v>
      </c>
      <c r="AD53" s="886">
        <v>0</v>
      </c>
      <c r="AE53" s="886">
        <v>0</v>
      </c>
      <c r="AF53" s="886">
        <v>0</v>
      </c>
      <c r="AG53" s="886">
        <v>0</v>
      </c>
      <c r="AH53" s="886">
        <v>0</v>
      </c>
      <c r="AI53" s="886">
        <v>0</v>
      </c>
      <c r="AJ53" s="886">
        <v>0</v>
      </c>
      <c r="AK53" s="886">
        <v>0</v>
      </c>
      <c r="AL53" s="886">
        <v>0</v>
      </c>
      <c r="AM53" s="886">
        <v>0</v>
      </c>
      <c r="AN53" s="887">
        <v>0</v>
      </c>
      <c r="AO53" s="886">
        <v>0</v>
      </c>
      <c r="AP53" s="886">
        <v>0</v>
      </c>
      <c r="AQ53" s="886">
        <v>0</v>
      </c>
      <c r="AR53" s="886">
        <v>0</v>
      </c>
      <c r="AS53" s="886">
        <v>0</v>
      </c>
      <c r="AT53" s="886">
        <v>0</v>
      </c>
      <c r="AU53" s="886">
        <v>0</v>
      </c>
      <c r="AV53" s="886">
        <v>0</v>
      </c>
      <c r="AW53" s="886">
        <v>0</v>
      </c>
      <c r="AX53" s="886">
        <v>0</v>
      </c>
      <c r="AY53" s="886">
        <v>0</v>
      </c>
      <c r="AZ53" s="887">
        <v>0</v>
      </c>
      <c r="BA53" s="886">
        <v>0</v>
      </c>
      <c r="BB53" s="886">
        <v>0</v>
      </c>
      <c r="BC53" s="886">
        <v>0</v>
      </c>
      <c r="BD53" s="886">
        <v>0</v>
      </c>
      <c r="BE53" s="886">
        <v>0</v>
      </c>
      <c r="BF53" s="886">
        <v>0</v>
      </c>
      <c r="BG53" s="886">
        <v>0</v>
      </c>
      <c r="BH53" s="886">
        <v>0</v>
      </c>
      <c r="BI53" s="886">
        <v>0</v>
      </c>
      <c r="BJ53" s="886">
        <v>0</v>
      </c>
      <c r="BK53" s="847">
        <v>0</v>
      </c>
      <c r="BL53" s="886">
        <v>0</v>
      </c>
      <c r="BM53" s="886">
        <v>0</v>
      </c>
      <c r="BN53" s="886">
        <v>0</v>
      </c>
      <c r="BO53" s="886">
        <v>0</v>
      </c>
      <c r="BP53" s="886">
        <v>0</v>
      </c>
      <c r="BQ53" s="886">
        <v>0</v>
      </c>
      <c r="BR53" s="886">
        <v>0</v>
      </c>
      <c r="BS53" s="886">
        <v>0</v>
      </c>
      <c r="BT53" s="886">
        <v>0</v>
      </c>
      <c r="BU53" s="886">
        <v>0</v>
      </c>
      <c r="BV53" s="886">
        <v>0</v>
      </c>
      <c r="BW53" s="847">
        <v>0</v>
      </c>
      <c r="BX53" s="297"/>
      <c r="BY53" s="138"/>
      <c r="BZ53" s="138"/>
      <c r="CA53" s="138"/>
      <c r="CB53" s="138"/>
      <c r="CC53" s="138"/>
      <c r="CD53" s="138"/>
      <c r="CE53" s="138"/>
      <c r="CF53" s="138"/>
      <c r="CG53" s="138"/>
    </row>
    <row r="54" spans="1:85" s="6" customFormat="1" ht="15.95" customHeight="1" x14ac:dyDescent="0.25">
      <c r="A54" s="472"/>
      <c r="B54" s="873" t="s">
        <v>504</v>
      </c>
      <c r="C54" s="960">
        <f>SUM(C49:C53)</f>
        <v>1000</v>
      </c>
      <c r="D54" s="940" t="s">
        <v>0</v>
      </c>
      <c r="E54" s="961">
        <f>SUM(E49:E53)</f>
        <v>0</v>
      </c>
      <c r="F54" s="940" t="str">
        <f>IFERROR(E54/E55,"-")</f>
        <v>-</v>
      </c>
      <c r="G54" s="961">
        <f>SUM(G49:G53)</f>
        <v>0</v>
      </c>
      <c r="H54" s="940">
        <f>IFERROR(G54/G56,"-")</f>
        <v>0</v>
      </c>
      <c r="I54" s="961">
        <f>SUM(I49:I53)</f>
        <v>0</v>
      </c>
      <c r="J54" s="940">
        <f>IFERROR(I54/I56,"-")</f>
        <v>0</v>
      </c>
      <c r="K54" s="961">
        <f>SUM(K49:K53)</f>
        <v>0</v>
      </c>
      <c r="L54" s="940">
        <f>IFERROR(K54/K56,"-")</f>
        <v>0</v>
      </c>
      <c r="M54" s="962">
        <f>SUM(M49:M53)</f>
        <v>0</v>
      </c>
      <c r="N54" s="943">
        <f>IFERROR(M54/M56,"-")</f>
        <v>0</v>
      </c>
      <c r="O54" s="963">
        <f t="shared" ref="O54:AT54" si="36">SUM(O49:O53)</f>
        <v>1000</v>
      </c>
      <c r="P54" s="955">
        <f t="shared" si="36"/>
        <v>0</v>
      </c>
      <c r="Q54" s="955">
        <f t="shared" si="36"/>
        <v>0</v>
      </c>
      <c r="R54" s="955">
        <f t="shared" si="36"/>
        <v>0</v>
      </c>
      <c r="S54" s="955">
        <f t="shared" si="36"/>
        <v>0</v>
      </c>
      <c r="T54" s="955">
        <f t="shared" si="36"/>
        <v>0</v>
      </c>
      <c r="U54" s="955">
        <f t="shared" si="36"/>
        <v>0</v>
      </c>
      <c r="V54" s="955">
        <f t="shared" si="36"/>
        <v>0</v>
      </c>
      <c r="W54" s="955">
        <f t="shared" si="36"/>
        <v>0</v>
      </c>
      <c r="X54" s="955">
        <f t="shared" si="36"/>
        <v>0</v>
      </c>
      <c r="Y54" s="955">
        <f t="shared" si="36"/>
        <v>0</v>
      </c>
      <c r="Z54" s="955">
        <f t="shared" si="36"/>
        <v>0</v>
      </c>
      <c r="AA54" s="955">
        <f t="shared" si="36"/>
        <v>0</v>
      </c>
      <c r="AB54" s="964">
        <f t="shared" si="36"/>
        <v>0</v>
      </c>
      <c r="AC54" s="955">
        <f t="shared" si="36"/>
        <v>0</v>
      </c>
      <c r="AD54" s="955">
        <f t="shared" si="36"/>
        <v>0</v>
      </c>
      <c r="AE54" s="955">
        <f t="shared" si="36"/>
        <v>0</v>
      </c>
      <c r="AF54" s="955">
        <f t="shared" si="36"/>
        <v>0</v>
      </c>
      <c r="AG54" s="955">
        <f t="shared" si="36"/>
        <v>0</v>
      </c>
      <c r="AH54" s="955">
        <f t="shared" si="36"/>
        <v>0</v>
      </c>
      <c r="AI54" s="955">
        <f t="shared" si="36"/>
        <v>0</v>
      </c>
      <c r="AJ54" s="955">
        <f t="shared" si="36"/>
        <v>0</v>
      </c>
      <c r="AK54" s="955">
        <f t="shared" si="36"/>
        <v>0</v>
      </c>
      <c r="AL54" s="955">
        <f t="shared" si="36"/>
        <v>0</v>
      </c>
      <c r="AM54" s="955">
        <f t="shared" si="36"/>
        <v>0</v>
      </c>
      <c r="AN54" s="964">
        <f t="shared" si="36"/>
        <v>0</v>
      </c>
      <c r="AO54" s="955">
        <f t="shared" si="36"/>
        <v>0</v>
      </c>
      <c r="AP54" s="955">
        <f t="shared" si="36"/>
        <v>0</v>
      </c>
      <c r="AQ54" s="955">
        <f t="shared" si="36"/>
        <v>0</v>
      </c>
      <c r="AR54" s="955">
        <f t="shared" si="36"/>
        <v>0</v>
      </c>
      <c r="AS54" s="955">
        <f t="shared" si="36"/>
        <v>0</v>
      </c>
      <c r="AT54" s="955">
        <f t="shared" si="36"/>
        <v>0</v>
      </c>
      <c r="AU54" s="955">
        <f t="shared" ref="AU54:BZ54" si="37">SUM(AU49:AU53)</f>
        <v>0</v>
      </c>
      <c r="AV54" s="955">
        <f t="shared" si="37"/>
        <v>0</v>
      </c>
      <c r="AW54" s="955">
        <f t="shared" si="37"/>
        <v>0</v>
      </c>
      <c r="AX54" s="955">
        <f t="shared" si="37"/>
        <v>0</v>
      </c>
      <c r="AY54" s="955">
        <f t="shared" si="37"/>
        <v>0</v>
      </c>
      <c r="AZ54" s="964">
        <f t="shared" si="37"/>
        <v>0</v>
      </c>
      <c r="BA54" s="955">
        <f t="shared" si="37"/>
        <v>0</v>
      </c>
      <c r="BB54" s="955">
        <f t="shared" si="37"/>
        <v>0</v>
      </c>
      <c r="BC54" s="955">
        <f t="shared" si="37"/>
        <v>0</v>
      </c>
      <c r="BD54" s="955">
        <f t="shared" si="37"/>
        <v>0</v>
      </c>
      <c r="BE54" s="955">
        <f t="shared" si="37"/>
        <v>0</v>
      </c>
      <c r="BF54" s="955">
        <f t="shared" si="37"/>
        <v>0</v>
      </c>
      <c r="BG54" s="955">
        <f t="shared" si="37"/>
        <v>0</v>
      </c>
      <c r="BH54" s="955">
        <f t="shared" si="37"/>
        <v>0</v>
      </c>
      <c r="BI54" s="955">
        <f t="shared" si="37"/>
        <v>0</v>
      </c>
      <c r="BJ54" s="955">
        <f t="shared" si="37"/>
        <v>0</v>
      </c>
      <c r="BK54" s="965">
        <f t="shared" si="37"/>
        <v>0</v>
      </c>
      <c r="BL54" s="965">
        <f t="shared" si="37"/>
        <v>0</v>
      </c>
      <c r="BM54" s="965">
        <f t="shared" si="37"/>
        <v>0</v>
      </c>
      <c r="BN54" s="965">
        <f t="shared" si="37"/>
        <v>0</v>
      </c>
      <c r="BO54" s="965">
        <f t="shared" si="37"/>
        <v>0</v>
      </c>
      <c r="BP54" s="965">
        <f t="shared" si="37"/>
        <v>0</v>
      </c>
      <c r="BQ54" s="965">
        <f t="shared" si="37"/>
        <v>0</v>
      </c>
      <c r="BR54" s="965">
        <f t="shared" si="37"/>
        <v>0</v>
      </c>
      <c r="BS54" s="965">
        <f t="shared" si="37"/>
        <v>0</v>
      </c>
      <c r="BT54" s="965">
        <f t="shared" si="37"/>
        <v>0</v>
      </c>
      <c r="BU54" s="965">
        <f t="shared" si="37"/>
        <v>0</v>
      </c>
      <c r="BV54" s="965">
        <f t="shared" si="37"/>
        <v>0</v>
      </c>
      <c r="BW54" s="965">
        <f t="shared" si="37"/>
        <v>0</v>
      </c>
      <c r="BX54" s="472"/>
      <c r="BY54" s="472"/>
      <c r="BZ54" s="472"/>
      <c r="CA54" s="472"/>
      <c r="CB54" s="797"/>
      <c r="CC54" s="138"/>
      <c r="CD54" s="138"/>
      <c r="CE54" s="138"/>
      <c r="CF54" s="138"/>
      <c r="CG54" s="138"/>
    </row>
    <row r="55" spans="1:85" ht="30" customHeight="1" x14ac:dyDescent="0.25">
      <c r="A55" s="138"/>
      <c r="B55" s="868" t="s">
        <v>505</v>
      </c>
      <c r="C55" s="966">
        <f>C41+C47+C54</f>
        <v>1000</v>
      </c>
      <c r="D55" s="967"/>
      <c r="E55" s="968">
        <f>E41+E47+E54</f>
        <v>0</v>
      </c>
      <c r="F55" s="967"/>
      <c r="G55" s="968">
        <f>G41+G47+G54</f>
        <v>0</v>
      </c>
      <c r="H55" s="967"/>
      <c r="I55" s="968">
        <f>I41+I47+I54</f>
        <v>0</v>
      </c>
      <c r="J55" s="967"/>
      <c r="K55" s="968">
        <f>K41+K47+K54</f>
        <v>0</v>
      </c>
      <c r="L55" s="967"/>
      <c r="M55" s="969">
        <f>M41+M47+M54</f>
        <v>0</v>
      </c>
      <c r="N55" s="970"/>
      <c r="O55" s="886">
        <f t="shared" ref="O55:AT55" si="38">O41+O47+O54</f>
        <v>1000</v>
      </c>
      <c r="P55" s="971">
        <f t="shared" si="38"/>
        <v>0</v>
      </c>
      <c r="Q55" s="972">
        <f t="shared" si="38"/>
        <v>0</v>
      </c>
      <c r="R55" s="972">
        <f t="shared" si="38"/>
        <v>0</v>
      </c>
      <c r="S55" s="972">
        <f t="shared" si="38"/>
        <v>0</v>
      </c>
      <c r="T55" s="972">
        <f t="shared" si="38"/>
        <v>0</v>
      </c>
      <c r="U55" s="972">
        <f t="shared" si="38"/>
        <v>0</v>
      </c>
      <c r="V55" s="972">
        <f t="shared" si="38"/>
        <v>0</v>
      </c>
      <c r="W55" s="972">
        <f t="shared" si="38"/>
        <v>0</v>
      </c>
      <c r="X55" s="972">
        <f t="shared" si="38"/>
        <v>0</v>
      </c>
      <c r="Y55" s="972">
        <f t="shared" si="38"/>
        <v>0</v>
      </c>
      <c r="Z55" s="972">
        <f t="shared" si="38"/>
        <v>0</v>
      </c>
      <c r="AA55" s="972">
        <f t="shared" si="38"/>
        <v>0</v>
      </c>
      <c r="AB55" s="971">
        <f t="shared" si="38"/>
        <v>0</v>
      </c>
      <c r="AC55" s="972">
        <f t="shared" si="38"/>
        <v>0</v>
      </c>
      <c r="AD55" s="972">
        <f t="shared" si="38"/>
        <v>0</v>
      </c>
      <c r="AE55" s="972">
        <f t="shared" si="38"/>
        <v>0</v>
      </c>
      <c r="AF55" s="972">
        <f t="shared" si="38"/>
        <v>0</v>
      </c>
      <c r="AG55" s="972">
        <f t="shared" si="38"/>
        <v>0</v>
      </c>
      <c r="AH55" s="972">
        <f t="shared" si="38"/>
        <v>0</v>
      </c>
      <c r="AI55" s="972">
        <f t="shared" si="38"/>
        <v>0</v>
      </c>
      <c r="AJ55" s="972">
        <f t="shared" si="38"/>
        <v>0</v>
      </c>
      <c r="AK55" s="972">
        <f t="shared" si="38"/>
        <v>0</v>
      </c>
      <c r="AL55" s="972">
        <f t="shared" si="38"/>
        <v>0</v>
      </c>
      <c r="AM55" s="972">
        <f t="shared" si="38"/>
        <v>0</v>
      </c>
      <c r="AN55" s="971">
        <f t="shared" si="38"/>
        <v>0</v>
      </c>
      <c r="AO55" s="972">
        <f t="shared" si="38"/>
        <v>0</v>
      </c>
      <c r="AP55" s="972">
        <f t="shared" si="38"/>
        <v>0</v>
      </c>
      <c r="AQ55" s="972">
        <f t="shared" si="38"/>
        <v>0</v>
      </c>
      <c r="AR55" s="972">
        <f t="shared" si="38"/>
        <v>0</v>
      </c>
      <c r="AS55" s="972">
        <f t="shared" si="38"/>
        <v>0</v>
      </c>
      <c r="AT55" s="972">
        <f t="shared" si="38"/>
        <v>0</v>
      </c>
      <c r="AU55" s="972">
        <f t="shared" ref="AU55:BZ55" si="39">AU41+AU47+AU54</f>
        <v>0</v>
      </c>
      <c r="AV55" s="972">
        <f t="shared" si="39"/>
        <v>0</v>
      </c>
      <c r="AW55" s="972">
        <f t="shared" si="39"/>
        <v>0</v>
      </c>
      <c r="AX55" s="972">
        <f t="shared" si="39"/>
        <v>0</v>
      </c>
      <c r="AY55" s="972">
        <f t="shared" si="39"/>
        <v>0</v>
      </c>
      <c r="AZ55" s="971">
        <f t="shared" si="39"/>
        <v>0</v>
      </c>
      <c r="BA55" s="972">
        <f t="shared" si="39"/>
        <v>0</v>
      </c>
      <c r="BB55" s="972">
        <f t="shared" si="39"/>
        <v>0</v>
      </c>
      <c r="BC55" s="972">
        <f t="shared" si="39"/>
        <v>0</v>
      </c>
      <c r="BD55" s="972">
        <f t="shared" si="39"/>
        <v>0</v>
      </c>
      <c r="BE55" s="972">
        <f t="shared" si="39"/>
        <v>0</v>
      </c>
      <c r="BF55" s="972">
        <f t="shared" si="39"/>
        <v>0</v>
      </c>
      <c r="BG55" s="972">
        <f t="shared" si="39"/>
        <v>0</v>
      </c>
      <c r="BH55" s="972">
        <f t="shared" si="39"/>
        <v>0</v>
      </c>
      <c r="BI55" s="972">
        <f t="shared" si="39"/>
        <v>0</v>
      </c>
      <c r="BJ55" s="972">
        <f t="shared" si="39"/>
        <v>0</v>
      </c>
      <c r="BK55" s="972">
        <f t="shared" si="39"/>
        <v>0</v>
      </c>
      <c r="BL55" s="971">
        <f t="shared" si="39"/>
        <v>0</v>
      </c>
      <c r="BM55" s="972">
        <f t="shared" si="39"/>
        <v>0</v>
      </c>
      <c r="BN55" s="972">
        <f t="shared" si="39"/>
        <v>0</v>
      </c>
      <c r="BO55" s="972">
        <f t="shared" si="39"/>
        <v>0</v>
      </c>
      <c r="BP55" s="972">
        <f t="shared" si="39"/>
        <v>0</v>
      </c>
      <c r="BQ55" s="972">
        <f t="shared" si="39"/>
        <v>0</v>
      </c>
      <c r="BR55" s="972">
        <f t="shared" si="39"/>
        <v>0</v>
      </c>
      <c r="BS55" s="972">
        <f t="shared" si="39"/>
        <v>0</v>
      </c>
      <c r="BT55" s="972">
        <f t="shared" si="39"/>
        <v>0</v>
      </c>
      <c r="BU55" s="972">
        <f t="shared" si="39"/>
        <v>0</v>
      </c>
      <c r="BV55" s="972">
        <f t="shared" si="39"/>
        <v>0</v>
      </c>
      <c r="BW55" s="973">
        <f t="shared" si="39"/>
        <v>0</v>
      </c>
      <c r="BX55" s="297"/>
      <c r="BY55" s="138"/>
      <c r="BZ55" s="138"/>
      <c r="CA55" s="138"/>
      <c r="CB55" s="138"/>
      <c r="CC55" s="138"/>
      <c r="CD55" s="138"/>
      <c r="CE55" s="138"/>
      <c r="CF55" s="138"/>
      <c r="CG55" s="138"/>
    </row>
    <row r="56" spans="1:85" s="6" customFormat="1" ht="24.95" customHeight="1" x14ac:dyDescent="0.25">
      <c r="A56" s="472"/>
      <c r="B56" s="974" t="s">
        <v>506</v>
      </c>
      <c r="C56" s="975">
        <f>C55</f>
        <v>1000</v>
      </c>
      <c r="D56" s="976" t="s">
        <v>0</v>
      </c>
      <c r="E56" s="977">
        <f>C56+E55</f>
        <v>1000</v>
      </c>
      <c r="F56" s="976">
        <f>IFERROR(E56/E56,"-")</f>
        <v>1</v>
      </c>
      <c r="G56" s="977">
        <f>E56+G55</f>
        <v>1000</v>
      </c>
      <c r="H56" s="976">
        <f>IFERROR(G56/G56,"-")</f>
        <v>1</v>
      </c>
      <c r="I56" s="977">
        <f>G56+I55</f>
        <v>1000</v>
      </c>
      <c r="J56" s="976">
        <f>IFERROR(I56/I56,"-")</f>
        <v>1</v>
      </c>
      <c r="K56" s="977">
        <f>I56+K55</f>
        <v>1000</v>
      </c>
      <c r="L56" s="976">
        <f>IFERROR(K56/K56,"-")</f>
        <v>1</v>
      </c>
      <c r="M56" s="978">
        <f>K56+M55</f>
        <v>1000</v>
      </c>
      <c r="N56" s="979">
        <f>IFERROR(M56/M56,"-")</f>
        <v>1</v>
      </c>
      <c r="O56" s="980">
        <f>O55</f>
        <v>1000</v>
      </c>
      <c r="P56" s="981">
        <f t="shared" ref="P56:AU56" si="40">O56+P55</f>
        <v>1000</v>
      </c>
      <c r="Q56" s="982">
        <f t="shared" si="40"/>
        <v>1000</v>
      </c>
      <c r="R56" s="982">
        <f t="shared" si="40"/>
        <v>1000</v>
      </c>
      <c r="S56" s="982">
        <f t="shared" si="40"/>
        <v>1000</v>
      </c>
      <c r="T56" s="982">
        <f t="shared" si="40"/>
        <v>1000</v>
      </c>
      <c r="U56" s="982">
        <f t="shared" si="40"/>
        <v>1000</v>
      </c>
      <c r="V56" s="982">
        <f t="shared" si="40"/>
        <v>1000</v>
      </c>
      <c r="W56" s="982">
        <f t="shared" si="40"/>
        <v>1000</v>
      </c>
      <c r="X56" s="982">
        <f t="shared" si="40"/>
        <v>1000</v>
      </c>
      <c r="Y56" s="982">
        <f t="shared" si="40"/>
        <v>1000</v>
      </c>
      <c r="Z56" s="982">
        <f t="shared" si="40"/>
        <v>1000</v>
      </c>
      <c r="AA56" s="982">
        <f t="shared" si="40"/>
        <v>1000</v>
      </c>
      <c r="AB56" s="981">
        <f t="shared" si="40"/>
        <v>1000</v>
      </c>
      <c r="AC56" s="982">
        <f t="shared" si="40"/>
        <v>1000</v>
      </c>
      <c r="AD56" s="982">
        <f t="shared" si="40"/>
        <v>1000</v>
      </c>
      <c r="AE56" s="982">
        <f t="shared" si="40"/>
        <v>1000</v>
      </c>
      <c r="AF56" s="982">
        <f t="shared" si="40"/>
        <v>1000</v>
      </c>
      <c r="AG56" s="982">
        <f t="shared" si="40"/>
        <v>1000</v>
      </c>
      <c r="AH56" s="982">
        <f t="shared" si="40"/>
        <v>1000</v>
      </c>
      <c r="AI56" s="982">
        <f t="shared" si="40"/>
        <v>1000</v>
      </c>
      <c r="AJ56" s="982">
        <f t="shared" si="40"/>
        <v>1000</v>
      </c>
      <c r="AK56" s="982">
        <f t="shared" si="40"/>
        <v>1000</v>
      </c>
      <c r="AL56" s="982">
        <f t="shared" si="40"/>
        <v>1000</v>
      </c>
      <c r="AM56" s="982">
        <f t="shared" si="40"/>
        <v>1000</v>
      </c>
      <c r="AN56" s="981">
        <f t="shared" si="40"/>
        <v>1000</v>
      </c>
      <c r="AO56" s="982">
        <f t="shared" si="40"/>
        <v>1000</v>
      </c>
      <c r="AP56" s="982">
        <f t="shared" si="40"/>
        <v>1000</v>
      </c>
      <c r="AQ56" s="982">
        <f t="shared" si="40"/>
        <v>1000</v>
      </c>
      <c r="AR56" s="982">
        <f t="shared" si="40"/>
        <v>1000</v>
      </c>
      <c r="AS56" s="982">
        <f t="shared" si="40"/>
        <v>1000</v>
      </c>
      <c r="AT56" s="982">
        <f t="shared" si="40"/>
        <v>1000</v>
      </c>
      <c r="AU56" s="982">
        <f t="shared" si="40"/>
        <v>1000</v>
      </c>
      <c r="AV56" s="982">
        <f t="shared" ref="AV56:CA56" si="41">AU56+AV55</f>
        <v>1000</v>
      </c>
      <c r="AW56" s="982">
        <f t="shared" si="41"/>
        <v>1000</v>
      </c>
      <c r="AX56" s="982">
        <f t="shared" si="41"/>
        <v>1000</v>
      </c>
      <c r="AY56" s="982">
        <f t="shared" si="41"/>
        <v>1000</v>
      </c>
      <c r="AZ56" s="981">
        <f t="shared" si="41"/>
        <v>1000</v>
      </c>
      <c r="BA56" s="982">
        <f t="shared" si="41"/>
        <v>1000</v>
      </c>
      <c r="BB56" s="982">
        <f t="shared" si="41"/>
        <v>1000</v>
      </c>
      <c r="BC56" s="982">
        <f t="shared" si="41"/>
        <v>1000</v>
      </c>
      <c r="BD56" s="982">
        <f t="shared" si="41"/>
        <v>1000</v>
      </c>
      <c r="BE56" s="982">
        <f t="shared" si="41"/>
        <v>1000</v>
      </c>
      <c r="BF56" s="982">
        <f t="shared" si="41"/>
        <v>1000</v>
      </c>
      <c r="BG56" s="982">
        <f t="shared" si="41"/>
        <v>1000</v>
      </c>
      <c r="BH56" s="982">
        <f t="shared" si="41"/>
        <v>1000</v>
      </c>
      <c r="BI56" s="982">
        <f t="shared" si="41"/>
        <v>1000</v>
      </c>
      <c r="BJ56" s="982">
        <f t="shared" si="41"/>
        <v>1000</v>
      </c>
      <c r="BK56" s="982">
        <f t="shared" si="41"/>
        <v>1000</v>
      </c>
      <c r="BL56" s="981">
        <f t="shared" si="41"/>
        <v>1000</v>
      </c>
      <c r="BM56" s="982">
        <f t="shared" si="41"/>
        <v>1000</v>
      </c>
      <c r="BN56" s="982">
        <f t="shared" si="41"/>
        <v>1000</v>
      </c>
      <c r="BO56" s="982">
        <f t="shared" si="41"/>
        <v>1000</v>
      </c>
      <c r="BP56" s="982">
        <f t="shared" si="41"/>
        <v>1000</v>
      </c>
      <c r="BQ56" s="982">
        <f t="shared" si="41"/>
        <v>1000</v>
      </c>
      <c r="BR56" s="982">
        <f t="shared" si="41"/>
        <v>1000</v>
      </c>
      <c r="BS56" s="982">
        <f t="shared" si="41"/>
        <v>1000</v>
      </c>
      <c r="BT56" s="982">
        <f t="shared" si="41"/>
        <v>1000</v>
      </c>
      <c r="BU56" s="982">
        <f t="shared" si="41"/>
        <v>1000</v>
      </c>
      <c r="BV56" s="982">
        <f t="shared" si="41"/>
        <v>1000</v>
      </c>
      <c r="BW56" s="983">
        <f t="shared" si="41"/>
        <v>1000</v>
      </c>
      <c r="BX56" s="472"/>
      <c r="BY56" s="472"/>
      <c r="BZ56" s="472"/>
      <c r="CA56" s="472"/>
      <c r="CB56" s="797"/>
      <c r="CC56" s="138"/>
      <c r="CD56" s="138"/>
      <c r="CE56" s="138"/>
      <c r="CF56" s="138"/>
      <c r="CG56" s="138"/>
    </row>
    <row r="57" spans="1:85" ht="30.95" customHeight="1" x14ac:dyDescent="0.25">
      <c r="A57" s="138"/>
      <c r="B57" s="984" t="s">
        <v>507</v>
      </c>
      <c r="C57" s="985">
        <f>IF(C56&lt;0,C56*-1,0)</f>
        <v>0</v>
      </c>
      <c r="D57" s="986" t="s">
        <v>0</v>
      </c>
      <c r="E57" s="987">
        <f>IF(E56&lt;0,E56*-1,0)</f>
        <v>0</v>
      </c>
      <c r="F57" s="986"/>
      <c r="G57" s="987">
        <f>IF(G56&lt;0,G56*-1,0)</f>
        <v>0</v>
      </c>
      <c r="H57" s="986"/>
      <c r="I57" s="987">
        <f>IF(I56&lt;0,I56*-1,0)</f>
        <v>0</v>
      </c>
      <c r="J57" s="986"/>
      <c r="K57" s="987">
        <f>IF(K56&lt;0,K56*-1,0)</f>
        <v>0</v>
      </c>
      <c r="L57" s="986"/>
      <c r="M57" s="988">
        <f>IF(M56&lt;0,M56*-1,0)</f>
        <v>0</v>
      </c>
      <c r="N57" s="938"/>
      <c r="O57" s="989">
        <f t="shared" ref="O57:AT57" si="42">IF(O56&lt;0,O56*-1,0)</f>
        <v>0</v>
      </c>
      <c r="P57" s="990">
        <f t="shared" si="42"/>
        <v>0</v>
      </c>
      <c r="Q57" s="990">
        <f t="shared" si="42"/>
        <v>0</v>
      </c>
      <c r="R57" s="990">
        <f t="shared" si="42"/>
        <v>0</v>
      </c>
      <c r="S57" s="990">
        <f t="shared" si="42"/>
        <v>0</v>
      </c>
      <c r="T57" s="990">
        <f t="shared" si="42"/>
        <v>0</v>
      </c>
      <c r="U57" s="990">
        <f t="shared" si="42"/>
        <v>0</v>
      </c>
      <c r="V57" s="990">
        <f t="shared" si="42"/>
        <v>0</v>
      </c>
      <c r="W57" s="990">
        <f t="shared" si="42"/>
        <v>0</v>
      </c>
      <c r="X57" s="990">
        <f t="shared" si="42"/>
        <v>0</v>
      </c>
      <c r="Y57" s="990">
        <f t="shared" si="42"/>
        <v>0</v>
      </c>
      <c r="Z57" s="990">
        <f t="shared" si="42"/>
        <v>0</v>
      </c>
      <c r="AA57" s="991">
        <f t="shared" si="42"/>
        <v>0</v>
      </c>
      <c r="AB57" s="992">
        <f t="shared" si="42"/>
        <v>0</v>
      </c>
      <c r="AC57" s="990">
        <f t="shared" si="42"/>
        <v>0</v>
      </c>
      <c r="AD57" s="990">
        <f t="shared" si="42"/>
        <v>0</v>
      </c>
      <c r="AE57" s="990">
        <f t="shared" si="42"/>
        <v>0</v>
      </c>
      <c r="AF57" s="990">
        <f t="shared" si="42"/>
        <v>0</v>
      </c>
      <c r="AG57" s="990">
        <f t="shared" si="42"/>
        <v>0</v>
      </c>
      <c r="AH57" s="990">
        <f t="shared" si="42"/>
        <v>0</v>
      </c>
      <c r="AI57" s="990">
        <f t="shared" si="42"/>
        <v>0</v>
      </c>
      <c r="AJ57" s="990">
        <f t="shared" si="42"/>
        <v>0</v>
      </c>
      <c r="AK57" s="990">
        <f t="shared" si="42"/>
        <v>0</v>
      </c>
      <c r="AL57" s="990">
        <f t="shared" si="42"/>
        <v>0</v>
      </c>
      <c r="AM57" s="991">
        <f t="shared" si="42"/>
        <v>0</v>
      </c>
      <c r="AN57" s="990">
        <f t="shared" si="42"/>
        <v>0</v>
      </c>
      <c r="AO57" s="990">
        <f t="shared" si="42"/>
        <v>0</v>
      </c>
      <c r="AP57" s="990">
        <f t="shared" si="42"/>
        <v>0</v>
      </c>
      <c r="AQ57" s="990">
        <f t="shared" si="42"/>
        <v>0</v>
      </c>
      <c r="AR57" s="990">
        <f t="shared" si="42"/>
        <v>0</v>
      </c>
      <c r="AS57" s="990">
        <f t="shared" si="42"/>
        <v>0</v>
      </c>
      <c r="AT57" s="990">
        <f t="shared" si="42"/>
        <v>0</v>
      </c>
      <c r="AU57" s="990">
        <f t="shared" ref="AU57:BZ57" si="43">IF(AU56&lt;0,AU56*-1,0)</f>
        <v>0</v>
      </c>
      <c r="AV57" s="990">
        <f t="shared" si="43"/>
        <v>0</v>
      </c>
      <c r="AW57" s="990">
        <f t="shared" si="43"/>
        <v>0</v>
      </c>
      <c r="AX57" s="990">
        <f t="shared" si="43"/>
        <v>0</v>
      </c>
      <c r="AY57" s="990">
        <f t="shared" si="43"/>
        <v>0</v>
      </c>
      <c r="AZ57" s="992">
        <f t="shared" si="43"/>
        <v>0</v>
      </c>
      <c r="BA57" s="990">
        <f t="shared" si="43"/>
        <v>0</v>
      </c>
      <c r="BB57" s="990">
        <f t="shared" si="43"/>
        <v>0</v>
      </c>
      <c r="BC57" s="990">
        <f t="shared" si="43"/>
        <v>0</v>
      </c>
      <c r="BD57" s="990">
        <f t="shared" si="43"/>
        <v>0</v>
      </c>
      <c r="BE57" s="990">
        <f t="shared" si="43"/>
        <v>0</v>
      </c>
      <c r="BF57" s="990">
        <f t="shared" si="43"/>
        <v>0</v>
      </c>
      <c r="BG57" s="990">
        <f t="shared" si="43"/>
        <v>0</v>
      </c>
      <c r="BH57" s="990">
        <f t="shared" si="43"/>
        <v>0</v>
      </c>
      <c r="BI57" s="990">
        <f t="shared" si="43"/>
        <v>0</v>
      </c>
      <c r="BJ57" s="990">
        <f t="shared" si="43"/>
        <v>0</v>
      </c>
      <c r="BK57" s="991">
        <f t="shared" si="43"/>
        <v>0</v>
      </c>
      <c r="BL57" s="990">
        <f t="shared" si="43"/>
        <v>0</v>
      </c>
      <c r="BM57" s="990">
        <f t="shared" si="43"/>
        <v>0</v>
      </c>
      <c r="BN57" s="990">
        <f t="shared" si="43"/>
        <v>0</v>
      </c>
      <c r="BO57" s="990">
        <f t="shared" si="43"/>
        <v>0</v>
      </c>
      <c r="BP57" s="990">
        <f t="shared" si="43"/>
        <v>0</v>
      </c>
      <c r="BQ57" s="990">
        <f t="shared" si="43"/>
        <v>0</v>
      </c>
      <c r="BR57" s="990">
        <f t="shared" si="43"/>
        <v>0</v>
      </c>
      <c r="BS57" s="990">
        <f t="shared" si="43"/>
        <v>0</v>
      </c>
      <c r="BT57" s="990">
        <f t="shared" si="43"/>
        <v>0</v>
      </c>
      <c r="BU57" s="990">
        <f t="shared" si="43"/>
        <v>0</v>
      </c>
      <c r="BV57" s="990">
        <f t="shared" si="43"/>
        <v>0</v>
      </c>
      <c r="BW57" s="991">
        <f t="shared" si="43"/>
        <v>0</v>
      </c>
      <c r="BX57" s="297"/>
      <c r="BY57" s="138"/>
      <c r="BZ57" s="138"/>
      <c r="CA57" s="138"/>
      <c r="CB57" s="138"/>
      <c r="CC57" s="138"/>
      <c r="CD57" s="138"/>
      <c r="CE57" s="138"/>
      <c r="CF57" s="138"/>
      <c r="CG57" s="138"/>
    </row>
    <row r="58" spans="1:85" s="38" customFormat="1" ht="30.95" customHeight="1" x14ac:dyDescent="0.25">
      <c r="A58" s="993"/>
      <c r="B58" s="974" t="s">
        <v>508</v>
      </c>
      <c r="C58" s="994">
        <f>C56+C57</f>
        <v>1000</v>
      </c>
      <c r="D58" s="995"/>
      <c r="E58" s="996">
        <f>E56+E57</f>
        <v>1000</v>
      </c>
      <c r="F58" s="995"/>
      <c r="G58" s="996">
        <f>G56+G57</f>
        <v>1000</v>
      </c>
      <c r="H58" s="995"/>
      <c r="I58" s="996">
        <f>I56+I57</f>
        <v>1000</v>
      </c>
      <c r="J58" s="995"/>
      <c r="K58" s="996">
        <f>K56+K57</f>
        <v>1000</v>
      </c>
      <c r="L58" s="995"/>
      <c r="M58" s="997">
        <f>M56+M57</f>
        <v>1000</v>
      </c>
      <c r="N58" s="998"/>
      <c r="O58" s="999">
        <f t="shared" ref="O58:AT58" si="44">O56+O57</f>
        <v>1000</v>
      </c>
      <c r="P58" s="1000">
        <f t="shared" si="44"/>
        <v>1000</v>
      </c>
      <c r="Q58" s="1000">
        <f t="shared" si="44"/>
        <v>1000</v>
      </c>
      <c r="R58" s="1000">
        <f t="shared" si="44"/>
        <v>1000</v>
      </c>
      <c r="S58" s="1000">
        <f t="shared" si="44"/>
        <v>1000</v>
      </c>
      <c r="T58" s="1000">
        <f t="shared" si="44"/>
        <v>1000</v>
      </c>
      <c r="U58" s="1000">
        <f t="shared" si="44"/>
        <v>1000</v>
      </c>
      <c r="V58" s="1000">
        <f t="shared" si="44"/>
        <v>1000</v>
      </c>
      <c r="W58" s="1000">
        <f t="shared" si="44"/>
        <v>1000</v>
      </c>
      <c r="X58" s="1000">
        <f t="shared" si="44"/>
        <v>1000</v>
      </c>
      <c r="Y58" s="1000">
        <f t="shared" si="44"/>
        <v>1000</v>
      </c>
      <c r="Z58" s="1000">
        <f t="shared" si="44"/>
        <v>1000</v>
      </c>
      <c r="AA58" s="1001">
        <f t="shared" si="44"/>
        <v>1000</v>
      </c>
      <c r="AB58" s="1002">
        <f t="shared" si="44"/>
        <v>1000</v>
      </c>
      <c r="AC58" s="1000">
        <f t="shared" si="44"/>
        <v>1000</v>
      </c>
      <c r="AD58" s="1000">
        <f t="shared" si="44"/>
        <v>1000</v>
      </c>
      <c r="AE58" s="1000">
        <f t="shared" si="44"/>
        <v>1000</v>
      </c>
      <c r="AF58" s="1000">
        <f t="shared" si="44"/>
        <v>1000</v>
      </c>
      <c r="AG58" s="1000">
        <f t="shared" si="44"/>
        <v>1000</v>
      </c>
      <c r="AH58" s="1000">
        <f t="shared" si="44"/>
        <v>1000</v>
      </c>
      <c r="AI58" s="1000">
        <f t="shared" si="44"/>
        <v>1000</v>
      </c>
      <c r="AJ58" s="1000">
        <f t="shared" si="44"/>
        <v>1000</v>
      </c>
      <c r="AK58" s="1000">
        <f t="shared" si="44"/>
        <v>1000</v>
      </c>
      <c r="AL58" s="1000">
        <f t="shared" si="44"/>
        <v>1000</v>
      </c>
      <c r="AM58" s="1001">
        <f t="shared" si="44"/>
        <v>1000</v>
      </c>
      <c r="AN58" s="1000">
        <f t="shared" si="44"/>
        <v>1000</v>
      </c>
      <c r="AO58" s="1000">
        <f t="shared" si="44"/>
        <v>1000</v>
      </c>
      <c r="AP58" s="1000">
        <f t="shared" si="44"/>
        <v>1000</v>
      </c>
      <c r="AQ58" s="1000">
        <f t="shared" si="44"/>
        <v>1000</v>
      </c>
      <c r="AR58" s="1000">
        <f t="shared" si="44"/>
        <v>1000</v>
      </c>
      <c r="AS58" s="1000">
        <f t="shared" si="44"/>
        <v>1000</v>
      </c>
      <c r="AT58" s="1000">
        <f t="shared" si="44"/>
        <v>1000</v>
      </c>
      <c r="AU58" s="1000">
        <f t="shared" ref="AU58:BZ58" si="45">AU56+AU57</f>
        <v>1000</v>
      </c>
      <c r="AV58" s="1000">
        <f t="shared" si="45"/>
        <v>1000</v>
      </c>
      <c r="AW58" s="1000">
        <f t="shared" si="45"/>
        <v>1000</v>
      </c>
      <c r="AX58" s="1000">
        <f t="shared" si="45"/>
        <v>1000</v>
      </c>
      <c r="AY58" s="1001">
        <f t="shared" si="45"/>
        <v>1000</v>
      </c>
      <c r="AZ58" s="1002">
        <f t="shared" si="45"/>
        <v>1000</v>
      </c>
      <c r="BA58" s="1000">
        <f t="shared" si="45"/>
        <v>1000</v>
      </c>
      <c r="BB58" s="1000">
        <f t="shared" si="45"/>
        <v>1000</v>
      </c>
      <c r="BC58" s="1000">
        <f t="shared" si="45"/>
        <v>1000</v>
      </c>
      <c r="BD58" s="1000">
        <f t="shared" si="45"/>
        <v>1000</v>
      </c>
      <c r="BE58" s="1000">
        <f t="shared" si="45"/>
        <v>1000</v>
      </c>
      <c r="BF58" s="1000">
        <f t="shared" si="45"/>
        <v>1000</v>
      </c>
      <c r="BG58" s="1000">
        <f t="shared" si="45"/>
        <v>1000</v>
      </c>
      <c r="BH58" s="1000">
        <f t="shared" si="45"/>
        <v>1000</v>
      </c>
      <c r="BI58" s="1000">
        <f t="shared" si="45"/>
        <v>1000</v>
      </c>
      <c r="BJ58" s="1000">
        <f t="shared" si="45"/>
        <v>1000</v>
      </c>
      <c r="BK58" s="1001">
        <f t="shared" si="45"/>
        <v>1000</v>
      </c>
      <c r="BL58" s="1000">
        <f t="shared" si="45"/>
        <v>1000</v>
      </c>
      <c r="BM58" s="1000">
        <f t="shared" si="45"/>
        <v>1000</v>
      </c>
      <c r="BN58" s="1000">
        <f t="shared" si="45"/>
        <v>1000</v>
      </c>
      <c r="BO58" s="1000">
        <f t="shared" si="45"/>
        <v>1000</v>
      </c>
      <c r="BP58" s="1000">
        <f t="shared" si="45"/>
        <v>1000</v>
      </c>
      <c r="BQ58" s="1000">
        <f t="shared" si="45"/>
        <v>1000</v>
      </c>
      <c r="BR58" s="1000">
        <f t="shared" si="45"/>
        <v>1000</v>
      </c>
      <c r="BS58" s="1000">
        <f t="shared" si="45"/>
        <v>1000</v>
      </c>
      <c r="BT58" s="1000">
        <f t="shared" si="45"/>
        <v>1000</v>
      </c>
      <c r="BU58" s="1000">
        <f t="shared" si="45"/>
        <v>1000</v>
      </c>
      <c r="BV58" s="1000">
        <f t="shared" si="45"/>
        <v>1000</v>
      </c>
      <c r="BW58" s="1001">
        <f t="shared" si="45"/>
        <v>1000</v>
      </c>
      <c r="BX58" s="993"/>
      <c r="BY58" s="993"/>
      <c r="BZ58" s="993"/>
      <c r="CA58" s="993"/>
      <c r="CB58" s="1003"/>
      <c r="CC58" s="138"/>
      <c r="CD58" s="138"/>
      <c r="CE58" s="138"/>
      <c r="CF58" s="138"/>
      <c r="CG58" s="138"/>
    </row>
    <row r="59" spans="1:85" ht="9.9499999999999993" customHeight="1" x14ac:dyDescent="0.25">
      <c r="A59" s="138"/>
      <c r="B59" s="1004" t="s">
        <v>0</v>
      </c>
      <c r="C59" s="1005"/>
      <c r="D59" s="1006"/>
      <c r="E59" s="1005"/>
      <c r="F59" s="1006"/>
      <c r="G59" s="1005"/>
      <c r="H59" s="1006"/>
      <c r="I59" s="1005"/>
      <c r="J59" s="1006"/>
      <c r="K59" s="1005"/>
      <c r="L59" s="1006"/>
      <c r="M59" s="1005"/>
      <c r="N59" s="1007"/>
      <c r="O59" s="1008"/>
      <c r="P59" s="297"/>
      <c r="Q59" s="297"/>
      <c r="R59" s="297"/>
      <c r="S59" s="297"/>
      <c r="T59" s="297"/>
      <c r="U59" s="297"/>
      <c r="V59" s="297"/>
      <c r="W59" s="297"/>
      <c r="X59" s="297"/>
      <c r="Y59" s="297"/>
      <c r="Z59" s="297"/>
      <c r="AA59" s="297"/>
      <c r="AB59" s="297"/>
      <c r="AC59" s="297"/>
      <c r="AD59" s="297"/>
      <c r="AE59" s="297"/>
      <c r="AF59" s="297"/>
      <c r="AG59" s="297"/>
      <c r="AH59" s="297"/>
      <c r="AI59" s="297"/>
      <c r="AJ59" s="297"/>
      <c r="AK59" s="297"/>
      <c r="AL59" s="297"/>
      <c r="AM59" s="297"/>
      <c r="AN59" s="297"/>
      <c r="AO59" s="297"/>
      <c r="AP59" s="297"/>
      <c r="AQ59" s="297"/>
      <c r="AR59" s="297"/>
      <c r="AS59" s="297"/>
      <c r="AT59" s="297"/>
      <c r="AU59" s="297"/>
      <c r="AV59" s="297"/>
      <c r="AW59" s="297"/>
      <c r="AX59" s="297"/>
      <c r="AY59" s="297"/>
      <c r="AZ59" s="297"/>
      <c r="BA59" s="297"/>
      <c r="BB59" s="297"/>
      <c r="BC59" s="297"/>
      <c r="BD59" s="297"/>
      <c r="BE59" s="297"/>
      <c r="BF59" s="297"/>
      <c r="BG59" s="297"/>
      <c r="BH59" s="297"/>
      <c r="BI59" s="297"/>
      <c r="BJ59" s="297"/>
      <c r="BK59" s="297"/>
      <c r="BL59" s="297"/>
      <c r="BM59" s="297"/>
      <c r="BN59" s="297"/>
      <c r="BO59" s="297"/>
      <c r="BP59" s="297"/>
      <c r="BQ59" s="297"/>
      <c r="BR59" s="297"/>
      <c r="BS59" s="297"/>
      <c r="BT59" s="297"/>
      <c r="BU59" s="297"/>
      <c r="BV59" s="297"/>
      <c r="BW59" s="297"/>
      <c r="BX59" s="297"/>
      <c r="BY59" s="138"/>
      <c r="BZ59" s="138"/>
      <c r="CA59" s="138"/>
      <c r="CB59" s="138"/>
      <c r="CC59" s="138"/>
      <c r="CD59" s="138"/>
      <c r="CE59" s="138"/>
      <c r="CF59" s="138"/>
      <c r="CG59" s="138"/>
    </row>
    <row r="60" spans="1:85" ht="9" customHeight="1" thickBot="1" x14ac:dyDescent="0.3">
      <c r="A60" s="138"/>
      <c r="B60" s="1004"/>
      <c r="C60" s="1005" t="s">
        <v>0</v>
      </c>
      <c r="D60" s="1006"/>
      <c r="E60" s="1005" t="s">
        <v>0</v>
      </c>
      <c r="F60" s="1006"/>
      <c r="G60" s="1005" t="s">
        <v>0</v>
      </c>
      <c r="H60" s="1006"/>
      <c r="I60" s="1005" t="s">
        <v>0</v>
      </c>
      <c r="J60" s="1006"/>
      <c r="K60" s="1005" t="s">
        <v>0</v>
      </c>
      <c r="L60" s="1006"/>
      <c r="M60" s="1005" t="s">
        <v>0</v>
      </c>
      <c r="N60" s="1007"/>
      <c r="O60" s="1008"/>
      <c r="P60" s="297"/>
      <c r="Q60" s="297"/>
      <c r="R60" s="297"/>
      <c r="S60" s="297"/>
      <c r="T60" s="297"/>
      <c r="U60" s="297"/>
      <c r="V60" s="297"/>
      <c r="W60" s="297"/>
      <c r="X60" s="297"/>
      <c r="Y60" s="297"/>
      <c r="Z60" s="297"/>
      <c r="AA60" s="297"/>
      <c r="AB60" s="297"/>
      <c r="AC60" s="297"/>
      <c r="AD60" s="297"/>
      <c r="AE60" s="297"/>
      <c r="AF60" s="297"/>
      <c r="AG60" s="297"/>
      <c r="AH60" s="297"/>
      <c r="AI60" s="297"/>
      <c r="AJ60" s="297"/>
      <c r="AK60" s="297"/>
      <c r="AL60" s="297"/>
      <c r="AM60" s="297"/>
      <c r="AN60" s="297"/>
      <c r="AO60" s="297"/>
      <c r="AP60" s="297"/>
      <c r="AQ60" s="297"/>
      <c r="AR60" s="297"/>
      <c r="AS60" s="297"/>
      <c r="AT60" s="297"/>
      <c r="AU60" s="297"/>
      <c r="AV60" s="297"/>
      <c r="AW60" s="297"/>
      <c r="AX60" s="297"/>
      <c r="AY60" s="297"/>
      <c r="AZ60" s="297"/>
      <c r="BA60" s="297"/>
      <c r="BB60" s="297"/>
      <c r="BC60" s="297"/>
      <c r="BD60" s="297"/>
      <c r="BE60" s="297"/>
      <c r="BF60" s="297"/>
      <c r="BG60" s="297"/>
      <c r="BH60" s="297"/>
      <c r="BI60" s="297"/>
      <c r="BJ60" s="297"/>
      <c r="BK60" s="297"/>
      <c r="BL60" s="297"/>
      <c r="BM60" s="297"/>
      <c r="BN60" s="297"/>
      <c r="BO60" s="297"/>
      <c r="BP60" s="297"/>
      <c r="BQ60" s="297"/>
      <c r="BR60" s="297"/>
      <c r="BS60" s="297"/>
      <c r="BT60" s="297"/>
      <c r="BU60" s="297"/>
      <c r="BV60" s="297"/>
      <c r="BW60" s="297"/>
      <c r="BX60" s="297"/>
      <c r="BY60" s="138"/>
      <c r="BZ60" s="138"/>
      <c r="CA60" s="138"/>
      <c r="CB60" s="138"/>
      <c r="CC60" s="138"/>
      <c r="CD60" s="138"/>
      <c r="CE60" s="138"/>
      <c r="CF60" s="138"/>
      <c r="CG60" s="138"/>
    </row>
    <row r="61" spans="1:85" s="6" customFormat="1" ht="33" customHeight="1" thickBot="1" x14ac:dyDescent="0.3">
      <c r="A61" s="472"/>
      <c r="B61" s="1009" t="s">
        <v>0</v>
      </c>
      <c r="C61" s="1567" t="s">
        <v>451</v>
      </c>
      <c r="D61" s="1501"/>
      <c r="E61" s="1501"/>
      <c r="F61" s="1501"/>
      <c r="G61" s="1501"/>
      <c r="H61" s="1501"/>
      <c r="I61" s="1501"/>
      <c r="J61" s="1501"/>
      <c r="K61" s="1501"/>
      <c r="L61" s="1501"/>
      <c r="M61" s="1501"/>
      <c r="N61" s="1502"/>
      <c r="O61" s="1010" t="s">
        <v>452</v>
      </c>
      <c r="P61" s="1560" t="s">
        <v>284</v>
      </c>
      <c r="Q61" s="1561"/>
      <c r="R61" s="1561"/>
      <c r="S61" s="1561"/>
      <c r="T61" s="1561"/>
      <c r="U61" s="1561"/>
      <c r="V61" s="1561"/>
      <c r="W61" s="1561"/>
      <c r="X61" s="1561"/>
      <c r="Y61" s="1561"/>
      <c r="Z61" s="1561"/>
      <c r="AA61" s="1562"/>
      <c r="AB61" s="1564" t="s">
        <v>285</v>
      </c>
      <c r="AC61" s="1565"/>
      <c r="AD61" s="1565"/>
      <c r="AE61" s="1565"/>
      <c r="AF61" s="1565"/>
      <c r="AG61" s="1565"/>
      <c r="AH61" s="1565"/>
      <c r="AI61" s="1565"/>
      <c r="AJ61" s="1565"/>
      <c r="AK61" s="1565"/>
      <c r="AL61" s="1565"/>
      <c r="AM61" s="1566"/>
      <c r="AN61" s="1568" t="s">
        <v>286</v>
      </c>
      <c r="AO61" s="1565"/>
      <c r="AP61" s="1565"/>
      <c r="AQ61" s="1565"/>
      <c r="AR61" s="1565"/>
      <c r="AS61" s="1565"/>
      <c r="AT61" s="1565"/>
      <c r="AU61" s="1565"/>
      <c r="AV61" s="1565"/>
      <c r="AW61" s="1565"/>
      <c r="AX61" s="1565"/>
      <c r="AY61" s="1566"/>
      <c r="AZ61" s="1568" t="s">
        <v>287</v>
      </c>
      <c r="BA61" s="1565"/>
      <c r="BB61" s="1565"/>
      <c r="BC61" s="1565"/>
      <c r="BD61" s="1565"/>
      <c r="BE61" s="1565"/>
      <c r="BF61" s="1565"/>
      <c r="BG61" s="1565"/>
      <c r="BH61" s="1565"/>
      <c r="BI61" s="1565"/>
      <c r="BJ61" s="1565"/>
      <c r="BK61" s="1566"/>
      <c r="BL61" s="1568" t="s">
        <v>288</v>
      </c>
      <c r="BM61" s="1565"/>
      <c r="BN61" s="1565"/>
      <c r="BO61" s="1565"/>
      <c r="BP61" s="1565"/>
      <c r="BQ61" s="1565"/>
      <c r="BR61" s="1565"/>
      <c r="BS61" s="1565"/>
      <c r="BT61" s="1565"/>
      <c r="BU61" s="1565"/>
      <c r="BV61" s="1565"/>
      <c r="BW61" s="1566"/>
      <c r="BX61" s="472"/>
      <c r="BY61" s="472"/>
      <c r="BZ61" s="472"/>
      <c r="CA61" s="472"/>
      <c r="CB61" s="797"/>
      <c r="CC61" s="138"/>
      <c r="CD61" s="138"/>
      <c r="CE61" s="138"/>
      <c r="CF61" s="138"/>
      <c r="CG61" s="138"/>
    </row>
    <row r="62" spans="1:85" s="37" customFormat="1" ht="36" customHeight="1" thickBot="1" x14ac:dyDescent="0.3">
      <c r="A62" s="917" t="s">
        <v>250</v>
      </c>
      <c r="B62" s="1011" t="s">
        <v>509</v>
      </c>
      <c r="C62" s="1012" t="s">
        <v>454</v>
      </c>
      <c r="D62" s="1013" t="s">
        <v>270</v>
      </c>
      <c r="E62" s="1014" t="s">
        <v>455</v>
      </c>
      <c r="F62" s="1013" t="s">
        <v>270</v>
      </c>
      <c r="G62" s="1014" t="s">
        <v>456</v>
      </c>
      <c r="H62" s="1013" t="s">
        <v>270</v>
      </c>
      <c r="I62" s="1014" t="s">
        <v>457</v>
      </c>
      <c r="J62" s="1013" t="s">
        <v>270</v>
      </c>
      <c r="K62" s="1014" t="s">
        <v>458</v>
      </c>
      <c r="L62" s="1013" t="s">
        <v>270</v>
      </c>
      <c r="M62" s="1014" t="s">
        <v>459</v>
      </c>
      <c r="N62" s="1015" t="s">
        <v>270</v>
      </c>
      <c r="O62" s="1016">
        <v>0</v>
      </c>
      <c r="P62" s="1017">
        <v>1</v>
      </c>
      <c r="Q62" s="1018">
        <v>2</v>
      </c>
      <c r="R62" s="1018">
        <v>3</v>
      </c>
      <c r="S62" s="1018">
        <v>4</v>
      </c>
      <c r="T62" s="1018">
        <v>5</v>
      </c>
      <c r="U62" s="1018">
        <v>6</v>
      </c>
      <c r="V62" s="1018">
        <v>7</v>
      </c>
      <c r="W62" s="1018">
        <v>8</v>
      </c>
      <c r="X62" s="1018">
        <v>9</v>
      </c>
      <c r="Y62" s="1018">
        <v>10</v>
      </c>
      <c r="Z62" s="824">
        <v>11</v>
      </c>
      <c r="AA62" s="1019">
        <v>12</v>
      </c>
      <c r="AB62" s="822">
        <v>13</v>
      </c>
      <c r="AC62" s="823">
        <v>14</v>
      </c>
      <c r="AD62" s="823">
        <v>15</v>
      </c>
      <c r="AE62" s="823">
        <v>16</v>
      </c>
      <c r="AF62" s="823">
        <v>17</v>
      </c>
      <c r="AG62" s="823">
        <v>18</v>
      </c>
      <c r="AH62" s="823">
        <v>19</v>
      </c>
      <c r="AI62" s="823">
        <v>20</v>
      </c>
      <c r="AJ62" s="823">
        <v>21</v>
      </c>
      <c r="AK62" s="823">
        <v>22</v>
      </c>
      <c r="AL62" s="823">
        <v>23</v>
      </c>
      <c r="AM62" s="823">
        <v>24</v>
      </c>
      <c r="AN62" s="822">
        <v>25</v>
      </c>
      <c r="AO62" s="823">
        <v>26</v>
      </c>
      <c r="AP62" s="823">
        <v>27</v>
      </c>
      <c r="AQ62" s="823">
        <v>28</v>
      </c>
      <c r="AR62" s="823">
        <v>29</v>
      </c>
      <c r="AS62" s="823">
        <v>30</v>
      </c>
      <c r="AT62" s="823">
        <v>31</v>
      </c>
      <c r="AU62" s="823">
        <v>32</v>
      </c>
      <c r="AV62" s="823">
        <v>33</v>
      </c>
      <c r="AW62" s="823">
        <v>34</v>
      </c>
      <c r="AX62" s="823">
        <v>35</v>
      </c>
      <c r="AY62" s="823">
        <v>36</v>
      </c>
      <c r="AZ62" s="1020">
        <v>37</v>
      </c>
      <c r="BA62" s="1019">
        <v>38</v>
      </c>
      <c r="BB62" s="1019">
        <v>39</v>
      </c>
      <c r="BC62" s="1019">
        <v>40</v>
      </c>
      <c r="BD62" s="1019">
        <v>41</v>
      </c>
      <c r="BE62" s="1019">
        <v>42</v>
      </c>
      <c r="BF62" s="1019">
        <v>43</v>
      </c>
      <c r="BG62" s="1019">
        <v>44</v>
      </c>
      <c r="BH62" s="1019">
        <v>45</v>
      </c>
      <c r="BI62" s="1019">
        <v>46</v>
      </c>
      <c r="BJ62" s="1019">
        <v>47</v>
      </c>
      <c r="BK62" s="1019">
        <v>48</v>
      </c>
      <c r="BL62" s="822">
        <v>49</v>
      </c>
      <c r="BM62" s="823">
        <v>50</v>
      </c>
      <c r="BN62" s="823">
        <v>51</v>
      </c>
      <c r="BO62" s="823">
        <v>52</v>
      </c>
      <c r="BP62" s="823">
        <v>53</v>
      </c>
      <c r="BQ62" s="823">
        <v>54</v>
      </c>
      <c r="BR62" s="823">
        <v>55</v>
      </c>
      <c r="BS62" s="823">
        <v>56</v>
      </c>
      <c r="BT62" s="823">
        <v>57</v>
      </c>
      <c r="BU62" s="823">
        <v>58</v>
      </c>
      <c r="BV62" s="823">
        <v>59</v>
      </c>
      <c r="BW62" s="821">
        <v>60</v>
      </c>
      <c r="BX62" s="925"/>
      <c r="BY62" s="925"/>
      <c r="BZ62" s="925"/>
      <c r="CA62" s="925"/>
      <c r="CB62" s="926"/>
      <c r="CC62" s="138"/>
      <c r="CD62" s="138"/>
      <c r="CE62" s="138"/>
      <c r="CF62" s="138"/>
      <c r="CG62" s="138"/>
    </row>
    <row r="63" spans="1:85" s="6" customFormat="1" ht="15.95" customHeight="1" x14ac:dyDescent="0.25">
      <c r="A63" s="472"/>
      <c r="B63" s="974" t="s">
        <v>510</v>
      </c>
      <c r="C63" s="928"/>
      <c r="D63" s="929"/>
      <c r="E63" s="930"/>
      <c r="F63" s="1021"/>
      <c r="G63" s="1022"/>
      <c r="H63" s="1021"/>
      <c r="I63" s="1022"/>
      <c r="J63" s="1021"/>
      <c r="K63" s="1022"/>
      <c r="L63" s="929"/>
      <c r="M63" s="930"/>
      <c r="N63" s="931"/>
      <c r="O63" s="1023"/>
      <c r="P63" s="1024"/>
      <c r="Q63" s="1025"/>
      <c r="R63" s="1025"/>
      <c r="S63" s="1025"/>
      <c r="T63" s="1025"/>
      <c r="U63" s="1025"/>
      <c r="V63" s="1025"/>
      <c r="W63" s="1025"/>
      <c r="X63" s="1025"/>
      <c r="Y63" s="1025"/>
      <c r="Z63" s="1025"/>
      <c r="AA63" s="1026"/>
      <c r="AB63" s="1027"/>
      <c r="AC63" s="1027"/>
      <c r="AD63" s="1027"/>
      <c r="AE63" s="1027"/>
      <c r="AF63" s="1027"/>
      <c r="AG63" s="1027"/>
      <c r="AH63" s="1027"/>
      <c r="AI63" s="1027"/>
      <c r="AJ63" s="1027"/>
      <c r="AK63" s="1027"/>
      <c r="AL63" s="1027"/>
      <c r="AM63" s="1028"/>
      <c r="AN63" s="1029"/>
      <c r="AO63" s="1027"/>
      <c r="AP63" s="1027"/>
      <c r="AQ63" s="1027"/>
      <c r="AR63" s="1027"/>
      <c r="AS63" s="1027"/>
      <c r="AT63" s="1027"/>
      <c r="AU63" s="1027"/>
      <c r="AV63" s="1027"/>
      <c r="AW63" s="1027"/>
      <c r="AX63" s="1027"/>
      <c r="AY63" s="1028"/>
      <c r="AZ63" s="1029"/>
      <c r="BA63" s="1027"/>
      <c r="BB63" s="1027"/>
      <c r="BC63" s="1027"/>
      <c r="BD63" s="1027"/>
      <c r="BE63" s="1027"/>
      <c r="BF63" s="1027"/>
      <c r="BG63" s="1027"/>
      <c r="BH63" s="1027"/>
      <c r="BI63" s="1027"/>
      <c r="BJ63" s="1027"/>
      <c r="BK63" s="1028"/>
      <c r="BL63" s="1029"/>
      <c r="BM63" s="1027"/>
      <c r="BN63" s="1027"/>
      <c r="BO63" s="1027"/>
      <c r="BP63" s="1027"/>
      <c r="BQ63" s="1027"/>
      <c r="BR63" s="1027"/>
      <c r="BS63" s="1027"/>
      <c r="BT63" s="1027"/>
      <c r="BU63" s="1027"/>
      <c r="BV63" s="1027"/>
      <c r="BW63" s="1028"/>
      <c r="BX63" s="472"/>
      <c r="BY63" s="472"/>
      <c r="BZ63" s="472"/>
      <c r="CA63" s="472"/>
      <c r="CB63" s="797"/>
      <c r="CC63" s="138"/>
      <c r="CD63" s="138"/>
      <c r="CE63" s="138"/>
      <c r="CF63" s="138"/>
      <c r="CG63" s="138"/>
    </row>
    <row r="64" spans="1:85" ht="15.95" customHeight="1" x14ac:dyDescent="0.25">
      <c r="A64" s="138"/>
      <c r="B64" s="1030" t="s">
        <v>511</v>
      </c>
      <c r="C64" s="935"/>
      <c r="D64" s="936"/>
      <c r="E64" s="937"/>
      <c r="F64" s="1031"/>
      <c r="G64" s="1032"/>
      <c r="H64" s="1031"/>
      <c r="I64" s="1032"/>
      <c r="J64" s="1031"/>
      <c r="K64" s="1032"/>
      <c r="L64" s="936"/>
      <c r="M64" s="937"/>
      <c r="N64" s="938"/>
      <c r="O64" s="848"/>
      <c r="P64" s="950"/>
      <c r="Q64" s="848"/>
      <c r="R64" s="848"/>
      <c r="S64" s="848"/>
      <c r="T64" s="848"/>
      <c r="U64" s="848"/>
      <c r="V64" s="848"/>
      <c r="W64" s="848"/>
      <c r="X64" s="848"/>
      <c r="Y64" s="848"/>
      <c r="Z64" s="848"/>
      <c r="AA64" s="951"/>
      <c r="AB64" s="848"/>
      <c r="AC64" s="848"/>
      <c r="AD64" s="848"/>
      <c r="AE64" s="848"/>
      <c r="AF64" s="848"/>
      <c r="AG64" s="848"/>
      <c r="AH64" s="848"/>
      <c r="AI64" s="848"/>
      <c r="AJ64" s="848"/>
      <c r="AK64" s="848"/>
      <c r="AL64" s="848"/>
      <c r="AM64" s="850"/>
      <c r="AN64" s="849"/>
      <c r="AO64" s="848"/>
      <c r="AP64" s="848"/>
      <c r="AQ64" s="848"/>
      <c r="AR64" s="848"/>
      <c r="AS64" s="848"/>
      <c r="AT64" s="848"/>
      <c r="AU64" s="848"/>
      <c r="AV64" s="848"/>
      <c r="AW64" s="848"/>
      <c r="AX64" s="848"/>
      <c r="AY64" s="850"/>
      <c r="AZ64" s="849"/>
      <c r="BA64" s="848"/>
      <c r="BB64" s="848"/>
      <c r="BC64" s="848"/>
      <c r="BD64" s="848"/>
      <c r="BE64" s="848"/>
      <c r="BF64" s="848"/>
      <c r="BG64" s="848"/>
      <c r="BH64" s="848"/>
      <c r="BI64" s="848"/>
      <c r="BJ64" s="848"/>
      <c r="BK64" s="850"/>
      <c r="BL64" s="849"/>
      <c r="BM64" s="848"/>
      <c r="BN64" s="848"/>
      <c r="BO64" s="848"/>
      <c r="BP64" s="848"/>
      <c r="BQ64" s="848"/>
      <c r="BR64" s="848"/>
      <c r="BS64" s="848"/>
      <c r="BT64" s="848"/>
      <c r="BU64" s="848"/>
      <c r="BV64" s="848"/>
      <c r="BW64" s="850"/>
      <c r="BX64" s="297"/>
      <c r="BY64" s="138"/>
      <c r="BZ64" s="138"/>
      <c r="CA64" s="138"/>
      <c r="CB64" s="138"/>
      <c r="CC64" s="138"/>
      <c r="CD64" s="138"/>
      <c r="CE64" s="138"/>
      <c r="CF64" s="138"/>
      <c r="CG64" s="138"/>
    </row>
    <row r="65" spans="1:85" ht="15.95" customHeight="1" outlineLevel="1" x14ac:dyDescent="0.25">
      <c r="A65" s="138"/>
      <c r="B65" s="840" t="s">
        <v>512</v>
      </c>
      <c r="C65" s="935">
        <f>O65</f>
        <v>1000</v>
      </c>
      <c r="D65" s="936"/>
      <c r="E65" s="937">
        <f>AA65</f>
        <v>1000</v>
      </c>
      <c r="F65" s="1031"/>
      <c r="G65" s="1032">
        <f>AM65</f>
        <v>1000</v>
      </c>
      <c r="H65" s="1031"/>
      <c r="I65" s="1032">
        <f>AY65</f>
        <v>1000</v>
      </c>
      <c r="J65" s="1031"/>
      <c r="K65" s="1032">
        <f>BK65</f>
        <v>1000</v>
      </c>
      <c r="L65" s="936"/>
      <c r="M65" s="937">
        <f>BW65</f>
        <v>1000</v>
      </c>
      <c r="N65" s="938"/>
      <c r="O65" s="848">
        <f>'C'!C64</f>
        <v>1000</v>
      </c>
      <c r="P65" s="950">
        <f>'C'!D64</f>
        <v>1000</v>
      </c>
      <c r="Q65" s="848">
        <f>'C'!E64</f>
        <v>1000</v>
      </c>
      <c r="R65" s="848">
        <f>'C'!F64</f>
        <v>1000</v>
      </c>
      <c r="S65" s="848">
        <f>'C'!G64</f>
        <v>1000</v>
      </c>
      <c r="T65" s="848">
        <f>'C'!H64</f>
        <v>1000</v>
      </c>
      <c r="U65" s="848">
        <f>'C'!I64</f>
        <v>1000</v>
      </c>
      <c r="V65" s="848">
        <f>'C'!J64</f>
        <v>1000</v>
      </c>
      <c r="W65" s="848">
        <f>'C'!K64</f>
        <v>1000</v>
      </c>
      <c r="X65" s="848">
        <f>'C'!L64</f>
        <v>1000</v>
      </c>
      <c r="Y65" s="848">
        <f>'C'!M64</f>
        <v>1000</v>
      </c>
      <c r="Z65" s="848">
        <f>'C'!N64</f>
        <v>1000</v>
      </c>
      <c r="AA65" s="951">
        <f>'C'!O64</f>
        <v>1000</v>
      </c>
      <c r="AB65" s="848">
        <f>'C'!P64</f>
        <v>1000</v>
      </c>
      <c r="AC65" s="848">
        <f>'C'!Q64</f>
        <v>1000</v>
      </c>
      <c r="AD65" s="848">
        <f>'C'!R64</f>
        <v>1000</v>
      </c>
      <c r="AE65" s="848">
        <f>'C'!S64</f>
        <v>1000</v>
      </c>
      <c r="AF65" s="848">
        <f>'C'!T64</f>
        <v>1000</v>
      </c>
      <c r="AG65" s="848">
        <f>'C'!U64</f>
        <v>1000</v>
      </c>
      <c r="AH65" s="848">
        <f>'C'!V64</f>
        <v>1000</v>
      </c>
      <c r="AI65" s="848">
        <f>'C'!W64</f>
        <v>1000</v>
      </c>
      <c r="AJ65" s="848">
        <f>'C'!X64</f>
        <v>1000</v>
      </c>
      <c r="AK65" s="848">
        <f>'C'!Y64</f>
        <v>1000</v>
      </c>
      <c r="AL65" s="848">
        <f>'C'!Z64</f>
        <v>1000</v>
      </c>
      <c r="AM65" s="850">
        <f>'C'!AA64</f>
        <v>1000</v>
      </c>
      <c r="AN65" s="849">
        <f>'C'!AB64</f>
        <v>1000</v>
      </c>
      <c r="AO65" s="848">
        <f>'C'!AC64</f>
        <v>1000</v>
      </c>
      <c r="AP65" s="848">
        <f>'C'!AD64</f>
        <v>1000</v>
      </c>
      <c r="AQ65" s="848">
        <f>'C'!AE64</f>
        <v>1000</v>
      </c>
      <c r="AR65" s="848">
        <f>'C'!AF64</f>
        <v>1000</v>
      </c>
      <c r="AS65" s="848">
        <f>'C'!AG64</f>
        <v>1000</v>
      </c>
      <c r="AT65" s="848">
        <f>'C'!AH64</f>
        <v>1000</v>
      </c>
      <c r="AU65" s="848">
        <f>'C'!AI64</f>
        <v>1000</v>
      </c>
      <c r="AV65" s="848">
        <f>'C'!AJ64</f>
        <v>1000</v>
      </c>
      <c r="AW65" s="848">
        <f>'C'!AK64</f>
        <v>1000</v>
      </c>
      <c r="AX65" s="848">
        <f>'C'!AL64</f>
        <v>1000</v>
      </c>
      <c r="AY65" s="850">
        <f>'C'!AM64</f>
        <v>1000</v>
      </c>
      <c r="AZ65" s="849">
        <f>'C'!AN64</f>
        <v>1000</v>
      </c>
      <c r="BA65" s="848">
        <f>'C'!AO64</f>
        <v>1000</v>
      </c>
      <c r="BB65" s="848">
        <f>'C'!AP64</f>
        <v>1000</v>
      </c>
      <c r="BC65" s="848">
        <f>'C'!AQ64</f>
        <v>1000</v>
      </c>
      <c r="BD65" s="848">
        <f>'C'!AR64</f>
        <v>1000</v>
      </c>
      <c r="BE65" s="848">
        <f>'C'!AS64</f>
        <v>1000</v>
      </c>
      <c r="BF65" s="848">
        <f>'C'!AT64</f>
        <v>1000</v>
      </c>
      <c r="BG65" s="848">
        <f>'C'!AU64</f>
        <v>1000</v>
      </c>
      <c r="BH65" s="848">
        <f>'C'!AV64</f>
        <v>1000</v>
      </c>
      <c r="BI65" s="848">
        <f>'C'!AW64</f>
        <v>1000</v>
      </c>
      <c r="BJ65" s="848">
        <f>'C'!AX64</f>
        <v>1000</v>
      </c>
      <c r="BK65" s="850">
        <f>'C'!AY64</f>
        <v>1000</v>
      </c>
      <c r="BL65" s="849">
        <f>'C'!AZ64</f>
        <v>1000</v>
      </c>
      <c r="BM65" s="848">
        <f>'C'!BA64</f>
        <v>1000</v>
      </c>
      <c r="BN65" s="848">
        <f>'C'!BB64</f>
        <v>1000</v>
      </c>
      <c r="BO65" s="848">
        <f>'C'!BC64</f>
        <v>1000</v>
      </c>
      <c r="BP65" s="848">
        <f>'C'!BD64</f>
        <v>1000</v>
      </c>
      <c r="BQ65" s="848">
        <f>'C'!BE64</f>
        <v>1000</v>
      </c>
      <c r="BR65" s="848">
        <f>'C'!BF64</f>
        <v>1000</v>
      </c>
      <c r="BS65" s="848">
        <f>'C'!BG64</f>
        <v>1000</v>
      </c>
      <c r="BT65" s="848">
        <f>'C'!BH64</f>
        <v>1000</v>
      </c>
      <c r="BU65" s="848">
        <f>'C'!BI64</f>
        <v>1000</v>
      </c>
      <c r="BV65" s="848">
        <f>'C'!BJ64</f>
        <v>1000</v>
      </c>
      <c r="BW65" s="850">
        <f>'C'!BK64</f>
        <v>1000</v>
      </c>
      <c r="BX65" s="297"/>
      <c r="BY65" s="138"/>
      <c r="BZ65" s="138"/>
      <c r="CA65" s="138"/>
      <c r="CB65" s="138"/>
      <c r="CC65" s="138"/>
      <c r="CD65" s="138"/>
      <c r="CE65" s="138"/>
      <c r="CF65" s="138"/>
      <c r="CG65" s="138"/>
    </row>
    <row r="66" spans="1:85" ht="15.95" customHeight="1" outlineLevel="1" x14ac:dyDescent="0.25">
      <c r="A66" s="138"/>
      <c r="B66" s="840" t="s">
        <v>513</v>
      </c>
      <c r="C66" s="935">
        <v>0</v>
      </c>
      <c r="D66" s="936"/>
      <c r="E66" s="937">
        <f>C66+C67</f>
        <v>0</v>
      </c>
      <c r="F66" s="1031"/>
      <c r="G66" s="1032">
        <f>E67+E66</f>
        <v>0</v>
      </c>
      <c r="H66" s="1031"/>
      <c r="I66" s="1032">
        <f>G66+G67</f>
        <v>0</v>
      </c>
      <c r="J66" s="1031"/>
      <c r="K66" s="1032">
        <f>I66+I67</f>
        <v>0</v>
      </c>
      <c r="L66" s="936"/>
      <c r="M66" s="937">
        <f>K66+K67</f>
        <v>0</v>
      </c>
      <c r="N66" s="938"/>
      <c r="O66" s="886">
        <v>0</v>
      </c>
      <c r="P66" s="952">
        <f t="shared" ref="P66:AU66" si="46">O25</f>
        <v>0</v>
      </c>
      <c r="Q66" s="886">
        <f t="shared" si="46"/>
        <v>0</v>
      </c>
      <c r="R66" s="886">
        <f t="shared" si="46"/>
        <v>0</v>
      </c>
      <c r="S66" s="886">
        <f t="shared" si="46"/>
        <v>0</v>
      </c>
      <c r="T66" s="886">
        <f t="shared" si="46"/>
        <v>0</v>
      </c>
      <c r="U66" s="886">
        <f t="shared" si="46"/>
        <v>0</v>
      </c>
      <c r="V66" s="886">
        <f t="shared" si="46"/>
        <v>0</v>
      </c>
      <c r="W66" s="886">
        <f t="shared" si="46"/>
        <v>0</v>
      </c>
      <c r="X66" s="886">
        <f t="shared" si="46"/>
        <v>0</v>
      </c>
      <c r="Y66" s="886">
        <f t="shared" si="46"/>
        <v>0</v>
      </c>
      <c r="Z66" s="886">
        <f t="shared" si="46"/>
        <v>0</v>
      </c>
      <c r="AA66" s="953">
        <f t="shared" si="46"/>
        <v>0</v>
      </c>
      <c r="AB66" s="886">
        <f t="shared" si="46"/>
        <v>0</v>
      </c>
      <c r="AC66" s="886">
        <f t="shared" si="46"/>
        <v>0</v>
      </c>
      <c r="AD66" s="886">
        <f t="shared" si="46"/>
        <v>0</v>
      </c>
      <c r="AE66" s="886">
        <f t="shared" si="46"/>
        <v>0</v>
      </c>
      <c r="AF66" s="886">
        <f t="shared" si="46"/>
        <v>0</v>
      </c>
      <c r="AG66" s="886">
        <f t="shared" si="46"/>
        <v>0</v>
      </c>
      <c r="AH66" s="886">
        <f t="shared" si="46"/>
        <v>0</v>
      </c>
      <c r="AI66" s="886">
        <f t="shared" si="46"/>
        <v>0</v>
      </c>
      <c r="AJ66" s="886">
        <f t="shared" si="46"/>
        <v>0</v>
      </c>
      <c r="AK66" s="886">
        <f t="shared" si="46"/>
        <v>0</v>
      </c>
      <c r="AL66" s="886">
        <f t="shared" si="46"/>
        <v>0</v>
      </c>
      <c r="AM66" s="847">
        <f t="shared" si="46"/>
        <v>0</v>
      </c>
      <c r="AN66" s="887">
        <f t="shared" si="46"/>
        <v>0</v>
      </c>
      <c r="AO66" s="886">
        <f t="shared" si="46"/>
        <v>0</v>
      </c>
      <c r="AP66" s="886">
        <f t="shared" si="46"/>
        <v>0</v>
      </c>
      <c r="AQ66" s="886">
        <f t="shared" si="46"/>
        <v>0</v>
      </c>
      <c r="AR66" s="886">
        <f t="shared" si="46"/>
        <v>0</v>
      </c>
      <c r="AS66" s="886">
        <f t="shared" si="46"/>
        <v>0</v>
      </c>
      <c r="AT66" s="886">
        <f t="shared" si="46"/>
        <v>0</v>
      </c>
      <c r="AU66" s="886">
        <f t="shared" si="46"/>
        <v>0</v>
      </c>
      <c r="AV66" s="886">
        <f t="shared" ref="AV66:BW66" si="47">AU25</f>
        <v>0</v>
      </c>
      <c r="AW66" s="886">
        <f t="shared" si="47"/>
        <v>0</v>
      </c>
      <c r="AX66" s="886">
        <f t="shared" si="47"/>
        <v>0</v>
      </c>
      <c r="AY66" s="847">
        <f t="shared" si="47"/>
        <v>0</v>
      </c>
      <c r="AZ66" s="887">
        <f t="shared" si="47"/>
        <v>0</v>
      </c>
      <c r="BA66" s="886">
        <f t="shared" si="47"/>
        <v>0</v>
      </c>
      <c r="BB66" s="886">
        <f t="shared" si="47"/>
        <v>0</v>
      </c>
      <c r="BC66" s="886">
        <f t="shared" si="47"/>
        <v>0</v>
      </c>
      <c r="BD66" s="886">
        <f t="shared" si="47"/>
        <v>0</v>
      </c>
      <c r="BE66" s="886">
        <f t="shared" si="47"/>
        <v>0</v>
      </c>
      <c r="BF66" s="886">
        <f t="shared" si="47"/>
        <v>0</v>
      </c>
      <c r="BG66" s="886">
        <f t="shared" si="47"/>
        <v>0</v>
      </c>
      <c r="BH66" s="886">
        <f t="shared" si="47"/>
        <v>0</v>
      </c>
      <c r="BI66" s="886">
        <f t="shared" si="47"/>
        <v>0</v>
      </c>
      <c r="BJ66" s="886">
        <f t="shared" si="47"/>
        <v>0</v>
      </c>
      <c r="BK66" s="847">
        <f t="shared" si="47"/>
        <v>0</v>
      </c>
      <c r="BL66" s="887">
        <f t="shared" si="47"/>
        <v>0</v>
      </c>
      <c r="BM66" s="886">
        <f t="shared" si="47"/>
        <v>0</v>
      </c>
      <c r="BN66" s="886">
        <f t="shared" si="47"/>
        <v>0</v>
      </c>
      <c r="BO66" s="886">
        <f t="shared" si="47"/>
        <v>0</v>
      </c>
      <c r="BP66" s="886">
        <f t="shared" si="47"/>
        <v>0</v>
      </c>
      <c r="BQ66" s="886">
        <f t="shared" si="47"/>
        <v>0</v>
      </c>
      <c r="BR66" s="886">
        <f t="shared" si="47"/>
        <v>0</v>
      </c>
      <c r="BS66" s="886">
        <f t="shared" si="47"/>
        <v>0</v>
      </c>
      <c r="BT66" s="886">
        <f t="shared" si="47"/>
        <v>0</v>
      </c>
      <c r="BU66" s="886">
        <f t="shared" si="47"/>
        <v>0</v>
      </c>
      <c r="BV66" s="886">
        <f t="shared" si="47"/>
        <v>0</v>
      </c>
      <c r="BW66" s="847">
        <f t="shared" si="47"/>
        <v>0</v>
      </c>
      <c r="BX66" s="297"/>
      <c r="BY66" s="138"/>
      <c r="BZ66" s="138"/>
      <c r="CA66" s="138"/>
      <c r="CB66" s="138"/>
      <c r="CC66" s="138"/>
      <c r="CD66" s="138"/>
      <c r="CE66" s="138"/>
      <c r="CF66" s="138"/>
      <c r="CG66" s="138"/>
    </row>
    <row r="67" spans="1:85" ht="15.95" customHeight="1" outlineLevel="1" x14ac:dyDescent="0.25">
      <c r="A67" s="138"/>
      <c r="B67" s="840" t="s">
        <v>514</v>
      </c>
      <c r="C67" s="935">
        <f>SUM(O67)</f>
        <v>0</v>
      </c>
      <c r="D67" s="936"/>
      <c r="E67" s="937">
        <f>SUM(P67:AA67)</f>
        <v>0</v>
      </c>
      <c r="F67" s="1031"/>
      <c r="G67" s="1032">
        <f>SUM(AB67:AM67)</f>
        <v>0</v>
      </c>
      <c r="H67" s="1031"/>
      <c r="I67" s="1032">
        <f>SUM(AN67:AY67)</f>
        <v>0</v>
      </c>
      <c r="J67" s="1031"/>
      <c r="K67" s="1032">
        <f>SUM(AZ67:BK67)</f>
        <v>0</v>
      </c>
      <c r="L67" s="936"/>
      <c r="M67" s="937">
        <f>SUM(BL67:BW67)</f>
        <v>0</v>
      </c>
      <c r="N67" s="938"/>
      <c r="O67" s="886">
        <f t="shared" ref="O67:AT67" si="48">O24</f>
        <v>0</v>
      </c>
      <c r="P67" s="952">
        <f t="shared" si="48"/>
        <v>0</v>
      </c>
      <c r="Q67" s="886">
        <f t="shared" si="48"/>
        <v>0</v>
      </c>
      <c r="R67" s="886">
        <f t="shared" si="48"/>
        <v>0</v>
      </c>
      <c r="S67" s="886">
        <f t="shared" si="48"/>
        <v>0</v>
      </c>
      <c r="T67" s="886">
        <f t="shared" si="48"/>
        <v>0</v>
      </c>
      <c r="U67" s="886">
        <f t="shared" si="48"/>
        <v>0</v>
      </c>
      <c r="V67" s="886">
        <f t="shared" si="48"/>
        <v>0</v>
      </c>
      <c r="W67" s="886">
        <f t="shared" si="48"/>
        <v>0</v>
      </c>
      <c r="X67" s="886">
        <f t="shared" si="48"/>
        <v>0</v>
      </c>
      <c r="Y67" s="886">
        <f t="shared" si="48"/>
        <v>0</v>
      </c>
      <c r="Z67" s="886">
        <f t="shared" si="48"/>
        <v>0</v>
      </c>
      <c r="AA67" s="953">
        <f t="shared" si="48"/>
        <v>0</v>
      </c>
      <c r="AB67" s="886">
        <f t="shared" si="48"/>
        <v>0</v>
      </c>
      <c r="AC67" s="886">
        <f t="shared" si="48"/>
        <v>0</v>
      </c>
      <c r="AD67" s="886">
        <f t="shared" si="48"/>
        <v>0</v>
      </c>
      <c r="AE67" s="886">
        <f t="shared" si="48"/>
        <v>0</v>
      </c>
      <c r="AF67" s="886">
        <f t="shared" si="48"/>
        <v>0</v>
      </c>
      <c r="AG67" s="886">
        <f t="shared" si="48"/>
        <v>0</v>
      </c>
      <c r="AH67" s="886">
        <f t="shared" si="48"/>
        <v>0</v>
      </c>
      <c r="AI67" s="886">
        <f t="shared" si="48"/>
        <v>0</v>
      </c>
      <c r="AJ67" s="886">
        <f t="shared" si="48"/>
        <v>0</v>
      </c>
      <c r="AK67" s="886">
        <f t="shared" si="48"/>
        <v>0</v>
      </c>
      <c r="AL67" s="886">
        <f t="shared" si="48"/>
        <v>0</v>
      </c>
      <c r="AM67" s="847">
        <f t="shared" si="48"/>
        <v>0</v>
      </c>
      <c r="AN67" s="887">
        <f t="shared" si="48"/>
        <v>0</v>
      </c>
      <c r="AO67" s="886">
        <f t="shared" si="48"/>
        <v>0</v>
      </c>
      <c r="AP67" s="886">
        <f t="shared" si="48"/>
        <v>0</v>
      </c>
      <c r="AQ67" s="886">
        <f t="shared" si="48"/>
        <v>0</v>
      </c>
      <c r="AR67" s="886">
        <f t="shared" si="48"/>
        <v>0</v>
      </c>
      <c r="AS67" s="886">
        <f t="shared" si="48"/>
        <v>0</v>
      </c>
      <c r="AT67" s="886">
        <f t="shared" si="48"/>
        <v>0</v>
      </c>
      <c r="AU67" s="886">
        <f t="shared" ref="AU67:BW67" si="49">AU24</f>
        <v>0</v>
      </c>
      <c r="AV67" s="886">
        <f t="shared" si="49"/>
        <v>0</v>
      </c>
      <c r="AW67" s="886">
        <f t="shared" si="49"/>
        <v>0</v>
      </c>
      <c r="AX67" s="886">
        <f t="shared" si="49"/>
        <v>0</v>
      </c>
      <c r="AY67" s="847">
        <f t="shared" si="49"/>
        <v>0</v>
      </c>
      <c r="AZ67" s="887">
        <f t="shared" si="49"/>
        <v>0</v>
      </c>
      <c r="BA67" s="886">
        <f t="shared" si="49"/>
        <v>0</v>
      </c>
      <c r="BB67" s="886">
        <f t="shared" si="49"/>
        <v>0</v>
      </c>
      <c r="BC67" s="886">
        <f t="shared" si="49"/>
        <v>0</v>
      </c>
      <c r="BD67" s="886">
        <f t="shared" si="49"/>
        <v>0</v>
      </c>
      <c r="BE67" s="886">
        <f t="shared" si="49"/>
        <v>0</v>
      </c>
      <c r="BF67" s="886">
        <f t="shared" si="49"/>
        <v>0</v>
      </c>
      <c r="BG67" s="886">
        <f t="shared" si="49"/>
        <v>0</v>
      </c>
      <c r="BH67" s="886">
        <f t="shared" si="49"/>
        <v>0</v>
      </c>
      <c r="BI67" s="886">
        <f t="shared" si="49"/>
        <v>0</v>
      </c>
      <c r="BJ67" s="886">
        <f t="shared" si="49"/>
        <v>0</v>
      </c>
      <c r="BK67" s="847">
        <f t="shared" si="49"/>
        <v>0</v>
      </c>
      <c r="BL67" s="887">
        <f t="shared" si="49"/>
        <v>0</v>
      </c>
      <c r="BM67" s="886">
        <f t="shared" si="49"/>
        <v>0</v>
      </c>
      <c r="BN67" s="886">
        <f t="shared" si="49"/>
        <v>0</v>
      </c>
      <c r="BO67" s="886">
        <f t="shared" si="49"/>
        <v>0</v>
      </c>
      <c r="BP67" s="886">
        <f t="shared" si="49"/>
        <v>0</v>
      </c>
      <c r="BQ67" s="886">
        <f t="shared" si="49"/>
        <v>0</v>
      </c>
      <c r="BR67" s="886">
        <f t="shared" si="49"/>
        <v>0</v>
      </c>
      <c r="BS67" s="886">
        <f t="shared" si="49"/>
        <v>0</v>
      </c>
      <c r="BT67" s="886">
        <f t="shared" si="49"/>
        <v>0</v>
      </c>
      <c r="BU67" s="886">
        <f t="shared" si="49"/>
        <v>0</v>
      </c>
      <c r="BV67" s="886">
        <f t="shared" si="49"/>
        <v>0</v>
      </c>
      <c r="BW67" s="847">
        <f t="shared" si="49"/>
        <v>0</v>
      </c>
      <c r="BX67" s="297"/>
      <c r="BY67" s="138"/>
      <c r="BZ67" s="138"/>
      <c r="CA67" s="138"/>
      <c r="CB67" s="138"/>
      <c r="CC67" s="138"/>
      <c r="CD67" s="138"/>
      <c r="CE67" s="138"/>
      <c r="CF67" s="138"/>
      <c r="CG67" s="138"/>
    </row>
    <row r="68" spans="1:85" ht="15.95" customHeight="1" outlineLevel="1" x14ac:dyDescent="0.25">
      <c r="A68" s="138"/>
      <c r="B68" s="840" t="s">
        <v>515</v>
      </c>
      <c r="C68" s="935">
        <f>O68</f>
        <v>0</v>
      </c>
      <c r="D68" s="936"/>
      <c r="E68" s="937">
        <f>AA68</f>
        <v>0</v>
      </c>
      <c r="F68" s="1031"/>
      <c r="G68" s="1032">
        <f>AM68</f>
        <v>0</v>
      </c>
      <c r="H68" s="1031"/>
      <c r="I68" s="1032">
        <f>AY68</f>
        <v>0</v>
      </c>
      <c r="J68" s="1031"/>
      <c r="K68" s="1032">
        <f>BK68</f>
        <v>0</v>
      </c>
      <c r="L68" s="936"/>
      <c r="M68" s="937">
        <f>BW68</f>
        <v>0</v>
      </c>
      <c r="N68" s="938"/>
      <c r="O68" s="886">
        <f>'C'!C86</f>
        <v>0</v>
      </c>
      <c r="P68" s="952">
        <f>'C'!D86</f>
        <v>0</v>
      </c>
      <c r="Q68" s="886">
        <f>'C'!E86</f>
        <v>0</v>
      </c>
      <c r="R68" s="886">
        <f>'C'!F86</f>
        <v>0</v>
      </c>
      <c r="S68" s="886">
        <f>'C'!G86</f>
        <v>0</v>
      </c>
      <c r="T68" s="886">
        <f>'C'!H86</f>
        <v>0</v>
      </c>
      <c r="U68" s="886">
        <f>'C'!I86</f>
        <v>0</v>
      </c>
      <c r="V68" s="886">
        <f>'C'!J86</f>
        <v>0</v>
      </c>
      <c r="W68" s="886">
        <f>'C'!K86</f>
        <v>0</v>
      </c>
      <c r="X68" s="886">
        <f>'C'!L86</f>
        <v>0</v>
      </c>
      <c r="Y68" s="886">
        <f>'C'!M86</f>
        <v>0</v>
      </c>
      <c r="Z68" s="886">
        <f>'C'!N86</f>
        <v>0</v>
      </c>
      <c r="AA68" s="953">
        <f>'C'!O86</f>
        <v>0</v>
      </c>
      <c r="AB68" s="886">
        <f>'C'!P86</f>
        <v>0</v>
      </c>
      <c r="AC68" s="886">
        <f>'C'!Q86</f>
        <v>0</v>
      </c>
      <c r="AD68" s="886">
        <f>'C'!R86</f>
        <v>0</v>
      </c>
      <c r="AE68" s="886">
        <f>'C'!S86</f>
        <v>0</v>
      </c>
      <c r="AF68" s="886">
        <f>'C'!T86</f>
        <v>0</v>
      </c>
      <c r="AG68" s="886">
        <f>'C'!U86</f>
        <v>0</v>
      </c>
      <c r="AH68" s="886">
        <f>'C'!V86</f>
        <v>0</v>
      </c>
      <c r="AI68" s="886">
        <f>'C'!W86</f>
        <v>0</v>
      </c>
      <c r="AJ68" s="886">
        <f>'C'!X86</f>
        <v>0</v>
      </c>
      <c r="AK68" s="886">
        <f>'C'!Y86</f>
        <v>0</v>
      </c>
      <c r="AL68" s="886">
        <f>'C'!Z86</f>
        <v>0</v>
      </c>
      <c r="AM68" s="886">
        <f>'C'!AA86</f>
        <v>0</v>
      </c>
      <c r="AN68" s="886">
        <f>'C'!AB86</f>
        <v>0</v>
      </c>
      <c r="AO68" s="886">
        <f>'C'!AC86</f>
        <v>0</v>
      </c>
      <c r="AP68" s="886">
        <f>'C'!AD86</f>
        <v>0</v>
      </c>
      <c r="AQ68" s="886">
        <f>'C'!AE86</f>
        <v>0</v>
      </c>
      <c r="AR68" s="886">
        <f>'C'!AF86</f>
        <v>0</v>
      </c>
      <c r="AS68" s="886">
        <f>'C'!AG86</f>
        <v>0</v>
      </c>
      <c r="AT68" s="886">
        <f>'C'!AH86</f>
        <v>0</v>
      </c>
      <c r="AU68" s="886">
        <f>'C'!AI86</f>
        <v>0</v>
      </c>
      <c r="AV68" s="886">
        <f>'C'!AJ86</f>
        <v>0</v>
      </c>
      <c r="AW68" s="886">
        <f>'C'!AK86</f>
        <v>0</v>
      </c>
      <c r="AX68" s="886">
        <f>'C'!AL86</f>
        <v>0</v>
      </c>
      <c r="AY68" s="886">
        <f>'C'!AM86</f>
        <v>0</v>
      </c>
      <c r="AZ68" s="886">
        <f>'C'!AN86</f>
        <v>0</v>
      </c>
      <c r="BA68" s="886">
        <f>'C'!AO86</f>
        <v>0</v>
      </c>
      <c r="BB68" s="886">
        <f>'C'!AP86</f>
        <v>0</v>
      </c>
      <c r="BC68" s="886">
        <f>'C'!AQ86</f>
        <v>0</v>
      </c>
      <c r="BD68" s="886">
        <f>'C'!AR86</f>
        <v>0</v>
      </c>
      <c r="BE68" s="886">
        <f>'C'!AS86</f>
        <v>0</v>
      </c>
      <c r="BF68" s="886">
        <f>'C'!AT86</f>
        <v>0</v>
      </c>
      <c r="BG68" s="886">
        <f>'C'!AU86</f>
        <v>0</v>
      </c>
      <c r="BH68" s="886">
        <f>'C'!AV86</f>
        <v>0</v>
      </c>
      <c r="BI68" s="886">
        <f>'C'!AW86</f>
        <v>0</v>
      </c>
      <c r="BJ68" s="886">
        <f>'C'!AX86</f>
        <v>0</v>
      </c>
      <c r="BK68" s="886">
        <f>'C'!AY86</f>
        <v>0</v>
      </c>
      <c r="BL68" s="886">
        <f>'C'!AZ86</f>
        <v>0</v>
      </c>
      <c r="BM68" s="886">
        <f>'C'!BA86</f>
        <v>0</v>
      </c>
      <c r="BN68" s="886">
        <f>'C'!BB86</f>
        <v>0</v>
      </c>
      <c r="BO68" s="886">
        <f>'C'!BC86</f>
        <v>0</v>
      </c>
      <c r="BP68" s="886">
        <f>'C'!BD86</f>
        <v>0</v>
      </c>
      <c r="BQ68" s="886">
        <f>'C'!BE86</f>
        <v>0</v>
      </c>
      <c r="BR68" s="886">
        <f>'C'!BF86</f>
        <v>0</v>
      </c>
      <c r="BS68" s="886">
        <f>'C'!BG86</f>
        <v>0</v>
      </c>
      <c r="BT68" s="886">
        <f>'C'!BH86</f>
        <v>0</v>
      </c>
      <c r="BU68" s="886">
        <f>'C'!BI86</f>
        <v>0</v>
      </c>
      <c r="BV68" s="886">
        <f>'C'!BJ86</f>
        <v>0</v>
      </c>
      <c r="BW68" s="886">
        <f>'C'!BK86</f>
        <v>0</v>
      </c>
      <c r="BX68" s="297"/>
      <c r="BY68" s="138"/>
      <c r="BZ68" s="138"/>
      <c r="CA68" s="138"/>
      <c r="CB68" s="138"/>
      <c r="CC68" s="138"/>
      <c r="CD68" s="138"/>
      <c r="CE68" s="138"/>
      <c r="CF68" s="138"/>
      <c r="CG68" s="138"/>
    </row>
    <row r="69" spans="1:85" s="6" customFormat="1" ht="15.95" customHeight="1" outlineLevel="1" x14ac:dyDescent="0.25">
      <c r="A69" s="472"/>
      <c r="B69" s="1033" t="s">
        <v>516</v>
      </c>
      <c r="C69" s="1034">
        <f>C65+C66+C67+C68</f>
        <v>1000</v>
      </c>
      <c r="D69" s="1035" t="s">
        <v>0</v>
      </c>
      <c r="E69" s="1035">
        <f>E65+E66+E67+E68</f>
        <v>1000</v>
      </c>
      <c r="F69" s="1035" t="s">
        <v>0</v>
      </c>
      <c r="G69" s="1035">
        <f>G65+G66+G67+G68</f>
        <v>1000</v>
      </c>
      <c r="H69" s="1035" t="s">
        <v>0</v>
      </c>
      <c r="I69" s="1035">
        <f>I65+I66+I67+I68</f>
        <v>1000</v>
      </c>
      <c r="J69" s="1035" t="s">
        <v>0</v>
      </c>
      <c r="K69" s="1035">
        <f>K65+K66+K67+K68</f>
        <v>1000</v>
      </c>
      <c r="L69" s="1035" t="s">
        <v>0</v>
      </c>
      <c r="M69" s="1035">
        <f>M65+M66+M67+M68</f>
        <v>1000</v>
      </c>
      <c r="N69" s="970"/>
      <c r="O69" s="1036">
        <f t="shared" ref="O69:AT69" si="50">O65+O66+O67+O68</f>
        <v>1000</v>
      </c>
      <c r="P69" s="1037">
        <f t="shared" si="50"/>
        <v>1000</v>
      </c>
      <c r="Q69" s="1036">
        <f t="shared" si="50"/>
        <v>1000</v>
      </c>
      <c r="R69" s="1036">
        <f t="shared" si="50"/>
        <v>1000</v>
      </c>
      <c r="S69" s="1036">
        <f t="shared" si="50"/>
        <v>1000</v>
      </c>
      <c r="T69" s="1036">
        <f t="shared" si="50"/>
        <v>1000</v>
      </c>
      <c r="U69" s="1036">
        <f t="shared" si="50"/>
        <v>1000</v>
      </c>
      <c r="V69" s="1036">
        <f t="shared" si="50"/>
        <v>1000</v>
      </c>
      <c r="W69" s="1036">
        <f t="shared" si="50"/>
        <v>1000</v>
      </c>
      <c r="X69" s="1036">
        <f t="shared" si="50"/>
        <v>1000</v>
      </c>
      <c r="Y69" s="1036">
        <f t="shared" si="50"/>
        <v>1000</v>
      </c>
      <c r="Z69" s="1036">
        <f t="shared" si="50"/>
        <v>1000</v>
      </c>
      <c r="AA69" s="1038">
        <f t="shared" si="50"/>
        <v>1000</v>
      </c>
      <c r="AB69" s="1036">
        <f t="shared" si="50"/>
        <v>1000</v>
      </c>
      <c r="AC69" s="1036">
        <f t="shared" si="50"/>
        <v>1000</v>
      </c>
      <c r="AD69" s="1036">
        <f t="shared" si="50"/>
        <v>1000</v>
      </c>
      <c r="AE69" s="1036">
        <f t="shared" si="50"/>
        <v>1000</v>
      </c>
      <c r="AF69" s="1036">
        <f t="shared" si="50"/>
        <v>1000</v>
      </c>
      <c r="AG69" s="1036">
        <f t="shared" si="50"/>
        <v>1000</v>
      </c>
      <c r="AH69" s="1036">
        <f t="shared" si="50"/>
        <v>1000</v>
      </c>
      <c r="AI69" s="1036">
        <f t="shared" si="50"/>
        <v>1000</v>
      </c>
      <c r="AJ69" s="1036">
        <f t="shared" si="50"/>
        <v>1000</v>
      </c>
      <c r="AK69" s="1036">
        <f t="shared" si="50"/>
        <v>1000</v>
      </c>
      <c r="AL69" s="1036">
        <f t="shared" si="50"/>
        <v>1000</v>
      </c>
      <c r="AM69" s="1036">
        <f t="shared" si="50"/>
        <v>1000</v>
      </c>
      <c r="AN69" s="1036">
        <f t="shared" si="50"/>
        <v>1000</v>
      </c>
      <c r="AO69" s="1036">
        <f t="shared" si="50"/>
        <v>1000</v>
      </c>
      <c r="AP69" s="1036">
        <f t="shared" si="50"/>
        <v>1000</v>
      </c>
      <c r="AQ69" s="1036">
        <f t="shared" si="50"/>
        <v>1000</v>
      </c>
      <c r="AR69" s="1036">
        <f t="shared" si="50"/>
        <v>1000</v>
      </c>
      <c r="AS69" s="1036">
        <f t="shared" si="50"/>
        <v>1000</v>
      </c>
      <c r="AT69" s="1036">
        <f t="shared" si="50"/>
        <v>1000</v>
      </c>
      <c r="AU69" s="1036">
        <f t="shared" ref="AU69:BZ69" si="51">AU65+AU66+AU67+AU68</f>
        <v>1000</v>
      </c>
      <c r="AV69" s="1036">
        <f t="shared" si="51"/>
        <v>1000</v>
      </c>
      <c r="AW69" s="1036">
        <f t="shared" si="51"/>
        <v>1000</v>
      </c>
      <c r="AX69" s="1036">
        <f t="shared" si="51"/>
        <v>1000</v>
      </c>
      <c r="AY69" s="1036">
        <f t="shared" si="51"/>
        <v>1000</v>
      </c>
      <c r="AZ69" s="1036">
        <f t="shared" si="51"/>
        <v>1000</v>
      </c>
      <c r="BA69" s="1036">
        <f t="shared" si="51"/>
        <v>1000</v>
      </c>
      <c r="BB69" s="1036">
        <f t="shared" si="51"/>
        <v>1000</v>
      </c>
      <c r="BC69" s="1036">
        <f t="shared" si="51"/>
        <v>1000</v>
      </c>
      <c r="BD69" s="1036">
        <f t="shared" si="51"/>
        <v>1000</v>
      </c>
      <c r="BE69" s="1036">
        <f t="shared" si="51"/>
        <v>1000</v>
      </c>
      <c r="BF69" s="1036">
        <f t="shared" si="51"/>
        <v>1000</v>
      </c>
      <c r="BG69" s="1036">
        <f t="shared" si="51"/>
        <v>1000</v>
      </c>
      <c r="BH69" s="1036">
        <f t="shared" si="51"/>
        <v>1000</v>
      </c>
      <c r="BI69" s="1036">
        <f t="shared" si="51"/>
        <v>1000</v>
      </c>
      <c r="BJ69" s="1036">
        <f t="shared" si="51"/>
        <v>1000</v>
      </c>
      <c r="BK69" s="1036">
        <f t="shared" si="51"/>
        <v>1000</v>
      </c>
      <c r="BL69" s="1036">
        <f t="shared" si="51"/>
        <v>1000</v>
      </c>
      <c r="BM69" s="1036">
        <f t="shared" si="51"/>
        <v>1000</v>
      </c>
      <c r="BN69" s="1036">
        <f t="shared" si="51"/>
        <v>1000</v>
      </c>
      <c r="BO69" s="1036">
        <f t="shared" si="51"/>
        <v>1000</v>
      </c>
      <c r="BP69" s="1036">
        <f t="shared" si="51"/>
        <v>1000</v>
      </c>
      <c r="BQ69" s="1036">
        <f t="shared" si="51"/>
        <v>1000</v>
      </c>
      <c r="BR69" s="1036">
        <f t="shared" si="51"/>
        <v>1000</v>
      </c>
      <c r="BS69" s="1036">
        <f t="shared" si="51"/>
        <v>1000</v>
      </c>
      <c r="BT69" s="1036">
        <f t="shared" si="51"/>
        <v>1000</v>
      </c>
      <c r="BU69" s="1036">
        <f t="shared" si="51"/>
        <v>1000</v>
      </c>
      <c r="BV69" s="1036">
        <f t="shared" si="51"/>
        <v>1000</v>
      </c>
      <c r="BW69" s="1036">
        <f t="shared" si="51"/>
        <v>1000</v>
      </c>
      <c r="BX69" s="472"/>
      <c r="BY69" s="472"/>
      <c r="BZ69" s="472"/>
      <c r="CA69" s="472"/>
      <c r="CB69" s="797"/>
      <c r="CC69" s="138"/>
      <c r="CD69" s="138"/>
      <c r="CE69" s="138"/>
      <c r="CF69" s="138"/>
      <c r="CG69" s="138"/>
    </row>
    <row r="70" spans="1:85" ht="15.95" customHeight="1" outlineLevel="1" x14ac:dyDescent="0.25">
      <c r="A70" s="138"/>
      <c r="B70" s="840" t="s">
        <v>517</v>
      </c>
      <c r="C70" s="935">
        <f>O70</f>
        <v>0</v>
      </c>
      <c r="D70" s="936"/>
      <c r="E70" s="937">
        <f>AA70</f>
        <v>0</v>
      </c>
      <c r="F70" s="1031"/>
      <c r="G70" s="1032">
        <f>AM70</f>
        <v>0</v>
      </c>
      <c r="H70" s="1031"/>
      <c r="I70" s="1032">
        <f>AY70</f>
        <v>0</v>
      </c>
      <c r="J70" s="1031"/>
      <c r="K70" s="1032">
        <f>BK70</f>
        <v>0</v>
      </c>
      <c r="L70" s="936"/>
      <c r="M70" s="937">
        <f>BW70</f>
        <v>0</v>
      </c>
      <c r="N70" s="938"/>
      <c r="O70" s="848">
        <f>'C'!C59</f>
        <v>0</v>
      </c>
      <c r="P70" s="950">
        <f>'C'!D59</f>
        <v>0</v>
      </c>
      <c r="Q70" s="848">
        <f>'C'!E59</f>
        <v>0</v>
      </c>
      <c r="R70" s="848">
        <f>'C'!F59</f>
        <v>0</v>
      </c>
      <c r="S70" s="848">
        <f>'C'!G59</f>
        <v>0</v>
      </c>
      <c r="T70" s="848">
        <f>'C'!H59</f>
        <v>0</v>
      </c>
      <c r="U70" s="848">
        <f>'C'!I59</f>
        <v>0</v>
      </c>
      <c r="V70" s="848">
        <f>'C'!J59</f>
        <v>0</v>
      </c>
      <c r="W70" s="848">
        <f>'C'!K59</f>
        <v>0</v>
      </c>
      <c r="X70" s="848">
        <f>'C'!L59</f>
        <v>0</v>
      </c>
      <c r="Y70" s="848">
        <f>'C'!M59</f>
        <v>0</v>
      </c>
      <c r="Z70" s="848">
        <f>'C'!N59</f>
        <v>0</v>
      </c>
      <c r="AA70" s="951">
        <f>'C'!O59</f>
        <v>0</v>
      </c>
      <c r="AB70" s="848">
        <f>'C'!P59</f>
        <v>0</v>
      </c>
      <c r="AC70" s="848">
        <f>'C'!Q59</f>
        <v>0</v>
      </c>
      <c r="AD70" s="848">
        <f>'C'!R59</f>
        <v>0</v>
      </c>
      <c r="AE70" s="848">
        <f>'C'!S59</f>
        <v>0</v>
      </c>
      <c r="AF70" s="848">
        <f>'C'!T59</f>
        <v>0</v>
      </c>
      <c r="AG70" s="848">
        <f>'C'!U59</f>
        <v>0</v>
      </c>
      <c r="AH70" s="848">
        <f>'C'!V59</f>
        <v>0</v>
      </c>
      <c r="AI70" s="848">
        <f>'C'!W59</f>
        <v>0</v>
      </c>
      <c r="AJ70" s="848">
        <f>'C'!X59</f>
        <v>0</v>
      </c>
      <c r="AK70" s="848">
        <f>'C'!Y59</f>
        <v>0</v>
      </c>
      <c r="AL70" s="848">
        <f>'C'!Z59</f>
        <v>0</v>
      </c>
      <c r="AM70" s="850">
        <f>'C'!AA59</f>
        <v>0</v>
      </c>
      <c r="AN70" s="849">
        <f>'C'!AB59</f>
        <v>0</v>
      </c>
      <c r="AO70" s="848">
        <f>'C'!AC59</f>
        <v>0</v>
      </c>
      <c r="AP70" s="848">
        <f>'C'!AD59</f>
        <v>0</v>
      </c>
      <c r="AQ70" s="848">
        <f>'C'!AE59</f>
        <v>0</v>
      </c>
      <c r="AR70" s="848">
        <f>'C'!AF59</f>
        <v>0</v>
      </c>
      <c r="AS70" s="848">
        <f>'C'!AG59</f>
        <v>0</v>
      </c>
      <c r="AT70" s="848">
        <f>'C'!AH59</f>
        <v>0</v>
      </c>
      <c r="AU70" s="848">
        <f>'C'!AI59</f>
        <v>0</v>
      </c>
      <c r="AV70" s="848">
        <f>'C'!AJ59</f>
        <v>0</v>
      </c>
      <c r="AW70" s="848">
        <f>'C'!AK59</f>
        <v>0</v>
      </c>
      <c r="AX70" s="848">
        <f>'C'!AL59</f>
        <v>0</v>
      </c>
      <c r="AY70" s="850">
        <f>'C'!AM59</f>
        <v>0</v>
      </c>
      <c r="AZ70" s="849">
        <f>'C'!AN59</f>
        <v>0</v>
      </c>
      <c r="BA70" s="848">
        <f>'C'!AO59</f>
        <v>0</v>
      </c>
      <c r="BB70" s="848">
        <f>'C'!AP59</f>
        <v>0</v>
      </c>
      <c r="BC70" s="848">
        <f>'C'!AQ59</f>
        <v>0</v>
      </c>
      <c r="BD70" s="848">
        <f>'C'!AR59</f>
        <v>0</v>
      </c>
      <c r="BE70" s="848">
        <f>'C'!AS59</f>
        <v>0</v>
      </c>
      <c r="BF70" s="848">
        <f>'C'!AT59</f>
        <v>0</v>
      </c>
      <c r="BG70" s="848">
        <f>'C'!AU59</f>
        <v>0</v>
      </c>
      <c r="BH70" s="848">
        <f>'C'!AV59</f>
        <v>0</v>
      </c>
      <c r="BI70" s="848">
        <f>'C'!AW59</f>
        <v>0</v>
      </c>
      <c r="BJ70" s="848">
        <f>'C'!AX59</f>
        <v>0</v>
      </c>
      <c r="BK70" s="850">
        <f>'C'!AY59</f>
        <v>0</v>
      </c>
      <c r="BL70" s="849">
        <f>'C'!AZ59</f>
        <v>0</v>
      </c>
      <c r="BM70" s="848">
        <f>'C'!BA59</f>
        <v>0</v>
      </c>
      <c r="BN70" s="848">
        <f>'C'!BB59</f>
        <v>0</v>
      </c>
      <c r="BO70" s="848">
        <f>'C'!BC59</f>
        <v>0</v>
      </c>
      <c r="BP70" s="848">
        <f>'C'!BD59</f>
        <v>0</v>
      </c>
      <c r="BQ70" s="848">
        <f>'C'!BE59</f>
        <v>0</v>
      </c>
      <c r="BR70" s="848">
        <f>'C'!BF59</f>
        <v>0</v>
      </c>
      <c r="BS70" s="848">
        <f>'C'!BG59</f>
        <v>0</v>
      </c>
      <c r="BT70" s="848">
        <f>'C'!BH59</f>
        <v>0</v>
      </c>
      <c r="BU70" s="848">
        <f>'C'!BI59</f>
        <v>0</v>
      </c>
      <c r="BV70" s="848">
        <f>'C'!BJ59</f>
        <v>0</v>
      </c>
      <c r="BW70" s="850">
        <f>'C'!BK59</f>
        <v>0</v>
      </c>
      <c r="BX70" s="297"/>
      <c r="BY70" s="138"/>
      <c r="BZ70" s="138"/>
      <c r="CA70" s="138"/>
      <c r="CB70" s="138"/>
      <c r="CC70" s="138"/>
      <c r="CD70" s="138"/>
      <c r="CE70" s="138"/>
      <c r="CF70" s="138"/>
      <c r="CG70" s="138"/>
    </row>
    <row r="71" spans="1:85" s="6" customFormat="1" ht="21.95" customHeight="1" x14ac:dyDescent="0.25">
      <c r="A71" s="472"/>
      <c r="B71" s="1039" t="s">
        <v>518</v>
      </c>
      <c r="C71" s="1040">
        <f>C69+C70</f>
        <v>1000</v>
      </c>
      <c r="D71" s="1041">
        <f>IFERROR(C71/C85,"-")</f>
        <v>1</v>
      </c>
      <c r="E71" s="1042">
        <f>E69+E70</f>
        <v>1000</v>
      </c>
      <c r="F71" s="1043">
        <f>IFERROR(E71/E85,"-")</f>
        <v>1</v>
      </c>
      <c r="G71" s="942">
        <f>G69+G70</f>
        <v>1000</v>
      </c>
      <c r="H71" s="1043">
        <f>IFERROR(G71/G85,"-")</f>
        <v>1</v>
      </c>
      <c r="I71" s="942">
        <f>I69+I70</f>
        <v>1000</v>
      </c>
      <c r="J71" s="1043">
        <f>IFERROR(I71/I85,"-")</f>
        <v>1</v>
      </c>
      <c r="K71" s="942">
        <f>K69+K70</f>
        <v>1000</v>
      </c>
      <c r="L71" s="1041">
        <f>IFERROR(K71/K85,"-")</f>
        <v>1</v>
      </c>
      <c r="M71" s="1042">
        <f>M69+M70</f>
        <v>1000</v>
      </c>
      <c r="N71" s="1044">
        <f>IFERROR(M71/M85,"-")</f>
        <v>1</v>
      </c>
      <c r="O71" s="1045">
        <f t="shared" ref="O71:AT71" si="52">O69+O70</f>
        <v>1000</v>
      </c>
      <c r="P71" s="956">
        <f t="shared" si="52"/>
        <v>1000</v>
      </c>
      <c r="Q71" s="957">
        <f t="shared" si="52"/>
        <v>1000</v>
      </c>
      <c r="R71" s="957">
        <f t="shared" si="52"/>
        <v>1000</v>
      </c>
      <c r="S71" s="957">
        <f t="shared" si="52"/>
        <v>1000</v>
      </c>
      <c r="T71" s="957">
        <f t="shared" si="52"/>
        <v>1000</v>
      </c>
      <c r="U71" s="957">
        <f t="shared" si="52"/>
        <v>1000</v>
      </c>
      <c r="V71" s="957">
        <f t="shared" si="52"/>
        <v>1000</v>
      </c>
      <c r="W71" s="957">
        <f t="shared" si="52"/>
        <v>1000</v>
      </c>
      <c r="X71" s="957">
        <f t="shared" si="52"/>
        <v>1000</v>
      </c>
      <c r="Y71" s="957">
        <f t="shared" si="52"/>
        <v>1000</v>
      </c>
      <c r="Z71" s="957">
        <f t="shared" si="52"/>
        <v>1000</v>
      </c>
      <c r="AA71" s="958">
        <f t="shared" si="52"/>
        <v>1000</v>
      </c>
      <c r="AB71" s="1045">
        <f t="shared" si="52"/>
        <v>1000</v>
      </c>
      <c r="AC71" s="1045">
        <f t="shared" si="52"/>
        <v>1000</v>
      </c>
      <c r="AD71" s="1045">
        <f t="shared" si="52"/>
        <v>1000</v>
      </c>
      <c r="AE71" s="1045">
        <f t="shared" si="52"/>
        <v>1000</v>
      </c>
      <c r="AF71" s="1045">
        <f t="shared" si="52"/>
        <v>1000</v>
      </c>
      <c r="AG71" s="1045">
        <f t="shared" si="52"/>
        <v>1000</v>
      </c>
      <c r="AH71" s="1045">
        <f t="shared" si="52"/>
        <v>1000</v>
      </c>
      <c r="AI71" s="1045">
        <f t="shared" si="52"/>
        <v>1000</v>
      </c>
      <c r="AJ71" s="1045">
        <f t="shared" si="52"/>
        <v>1000</v>
      </c>
      <c r="AK71" s="1045">
        <f t="shared" si="52"/>
        <v>1000</v>
      </c>
      <c r="AL71" s="1045">
        <f t="shared" si="52"/>
        <v>1000</v>
      </c>
      <c r="AM71" s="1046">
        <f t="shared" si="52"/>
        <v>1000</v>
      </c>
      <c r="AN71" s="1047">
        <f t="shared" si="52"/>
        <v>1000</v>
      </c>
      <c r="AO71" s="1045">
        <f t="shared" si="52"/>
        <v>1000</v>
      </c>
      <c r="AP71" s="1045">
        <f t="shared" si="52"/>
        <v>1000</v>
      </c>
      <c r="AQ71" s="1045">
        <f t="shared" si="52"/>
        <v>1000</v>
      </c>
      <c r="AR71" s="1045">
        <f t="shared" si="52"/>
        <v>1000</v>
      </c>
      <c r="AS71" s="1045">
        <f t="shared" si="52"/>
        <v>1000</v>
      </c>
      <c r="AT71" s="1045">
        <f t="shared" si="52"/>
        <v>1000</v>
      </c>
      <c r="AU71" s="1045">
        <f t="shared" ref="AU71:BZ71" si="53">AU69+AU70</f>
        <v>1000</v>
      </c>
      <c r="AV71" s="1045">
        <f t="shared" si="53"/>
        <v>1000</v>
      </c>
      <c r="AW71" s="1045">
        <f t="shared" si="53"/>
        <v>1000</v>
      </c>
      <c r="AX71" s="1045">
        <f t="shared" si="53"/>
        <v>1000</v>
      </c>
      <c r="AY71" s="1046">
        <f t="shared" si="53"/>
        <v>1000</v>
      </c>
      <c r="AZ71" s="1047">
        <f t="shared" si="53"/>
        <v>1000</v>
      </c>
      <c r="BA71" s="1045">
        <f t="shared" si="53"/>
        <v>1000</v>
      </c>
      <c r="BB71" s="1045">
        <f t="shared" si="53"/>
        <v>1000</v>
      </c>
      <c r="BC71" s="1045">
        <f t="shared" si="53"/>
        <v>1000</v>
      </c>
      <c r="BD71" s="1045">
        <f t="shared" si="53"/>
        <v>1000</v>
      </c>
      <c r="BE71" s="1045">
        <f t="shared" si="53"/>
        <v>1000</v>
      </c>
      <c r="BF71" s="1045">
        <f t="shared" si="53"/>
        <v>1000</v>
      </c>
      <c r="BG71" s="1045">
        <f t="shared" si="53"/>
        <v>1000</v>
      </c>
      <c r="BH71" s="1045">
        <f t="shared" si="53"/>
        <v>1000</v>
      </c>
      <c r="BI71" s="1045">
        <f t="shared" si="53"/>
        <v>1000</v>
      </c>
      <c r="BJ71" s="1045">
        <f t="shared" si="53"/>
        <v>1000</v>
      </c>
      <c r="BK71" s="1046">
        <f t="shared" si="53"/>
        <v>1000</v>
      </c>
      <c r="BL71" s="1047">
        <f t="shared" si="53"/>
        <v>1000</v>
      </c>
      <c r="BM71" s="1045">
        <f t="shared" si="53"/>
        <v>1000</v>
      </c>
      <c r="BN71" s="1045">
        <f t="shared" si="53"/>
        <v>1000</v>
      </c>
      <c r="BO71" s="1045">
        <f t="shared" si="53"/>
        <v>1000</v>
      </c>
      <c r="BP71" s="1045">
        <f t="shared" si="53"/>
        <v>1000</v>
      </c>
      <c r="BQ71" s="1045">
        <f t="shared" si="53"/>
        <v>1000</v>
      </c>
      <c r="BR71" s="1045">
        <f t="shared" si="53"/>
        <v>1000</v>
      </c>
      <c r="BS71" s="1045">
        <f t="shared" si="53"/>
        <v>1000</v>
      </c>
      <c r="BT71" s="1045">
        <f t="shared" si="53"/>
        <v>1000</v>
      </c>
      <c r="BU71" s="1045">
        <f t="shared" si="53"/>
        <v>1000</v>
      </c>
      <c r="BV71" s="1045">
        <f t="shared" si="53"/>
        <v>1000</v>
      </c>
      <c r="BW71" s="1046">
        <f t="shared" si="53"/>
        <v>1000</v>
      </c>
      <c r="BX71" s="472"/>
      <c r="BY71" s="472"/>
      <c r="BZ71" s="472"/>
      <c r="CA71" s="472"/>
      <c r="CB71" s="797"/>
      <c r="CC71" s="138"/>
      <c r="CD71" s="138"/>
      <c r="CE71" s="138"/>
      <c r="CF71" s="138"/>
      <c r="CG71" s="138"/>
    </row>
    <row r="72" spans="1:85" ht="15.95" customHeight="1" x14ac:dyDescent="0.25">
      <c r="A72" s="138"/>
      <c r="B72" s="868" t="s">
        <v>519</v>
      </c>
      <c r="C72" s="935" t="s">
        <v>0</v>
      </c>
      <c r="D72" s="936"/>
      <c r="E72" s="937" t="s">
        <v>0</v>
      </c>
      <c r="F72" s="936"/>
      <c r="G72" s="937" t="s">
        <v>0</v>
      </c>
      <c r="H72" s="936"/>
      <c r="I72" s="937" t="s">
        <v>0</v>
      </c>
      <c r="J72" s="936"/>
      <c r="K72" s="937" t="s">
        <v>0</v>
      </c>
      <c r="L72" s="936"/>
      <c r="M72" s="946" t="s">
        <v>0</v>
      </c>
      <c r="N72" s="938"/>
      <c r="O72" s="953"/>
      <c r="P72" s="848"/>
      <c r="Q72" s="848"/>
      <c r="R72" s="848"/>
      <c r="S72" s="848"/>
      <c r="T72" s="848"/>
      <c r="U72" s="848"/>
      <c r="V72" s="848"/>
      <c r="W72" s="848"/>
      <c r="X72" s="848"/>
      <c r="Y72" s="848"/>
      <c r="Z72" s="848"/>
      <c r="AA72" s="848"/>
      <c r="AB72" s="849"/>
      <c r="AC72" s="848"/>
      <c r="AD72" s="848"/>
      <c r="AE72" s="848"/>
      <c r="AF72" s="848"/>
      <c r="AG72" s="848"/>
      <c r="AH72" s="848"/>
      <c r="AI72" s="848"/>
      <c r="AJ72" s="848"/>
      <c r="AK72" s="848"/>
      <c r="AL72" s="848"/>
      <c r="AM72" s="848"/>
      <c r="AN72" s="849"/>
      <c r="AO72" s="848"/>
      <c r="AP72" s="848"/>
      <c r="AQ72" s="848"/>
      <c r="AR72" s="848"/>
      <c r="AS72" s="848"/>
      <c r="AT72" s="848"/>
      <c r="AU72" s="848"/>
      <c r="AV72" s="848"/>
      <c r="AW72" s="848"/>
      <c r="AX72" s="848"/>
      <c r="AY72" s="848"/>
      <c r="AZ72" s="849"/>
      <c r="BA72" s="848"/>
      <c r="BB72" s="848"/>
      <c r="BC72" s="848"/>
      <c r="BD72" s="848"/>
      <c r="BE72" s="848"/>
      <c r="BF72" s="848"/>
      <c r="BG72" s="848"/>
      <c r="BH72" s="848"/>
      <c r="BI72" s="848"/>
      <c r="BJ72" s="848"/>
      <c r="BK72" s="848"/>
      <c r="BL72" s="849"/>
      <c r="BM72" s="848"/>
      <c r="BN72" s="848"/>
      <c r="BO72" s="848"/>
      <c r="BP72" s="848"/>
      <c r="BQ72" s="848"/>
      <c r="BR72" s="848"/>
      <c r="BS72" s="848"/>
      <c r="BT72" s="848"/>
      <c r="BU72" s="848"/>
      <c r="BV72" s="848"/>
      <c r="BW72" s="850"/>
      <c r="BX72" s="297"/>
      <c r="BY72" s="138"/>
      <c r="BZ72" s="138"/>
      <c r="CA72" s="138"/>
      <c r="CB72" s="138"/>
      <c r="CC72" s="138"/>
      <c r="CD72" s="138"/>
      <c r="CE72" s="138"/>
      <c r="CF72" s="138"/>
      <c r="CG72" s="138"/>
    </row>
    <row r="73" spans="1:85" ht="15.95" customHeight="1" x14ac:dyDescent="0.25">
      <c r="A73" s="138"/>
      <c r="B73" s="840" t="s">
        <v>520</v>
      </c>
      <c r="C73" s="935">
        <f>O73</f>
        <v>0</v>
      </c>
      <c r="D73" s="936"/>
      <c r="E73" s="937">
        <f>AA73</f>
        <v>0</v>
      </c>
      <c r="F73" s="936"/>
      <c r="G73" s="937">
        <f>AM73</f>
        <v>0</v>
      </c>
      <c r="H73" s="936"/>
      <c r="I73" s="937">
        <f>AY73</f>
        <v>0</v>
      </c>
      <c r="J73" s="936"/>
      <c r="K73" s="937">
        <f>BK73</f>
        <v>0</v>
      </c>
      <c r="L73" s="936"/>
      <c r="M73" s="937">
        <f>BW73</f>
        <v>0</v>
      </c>
      <c r="N73" s="938"/>
      <c r="O73" s="951">
        <f>'C'!C70+'C'!C79</f>
        <v>0</v>
      </c>
      <c r="P73" s="848">
        <f>'C'!D70+'C'!D79</f>
        <v>0</v>
      </c>
      <c r="Q73" s="848">
        <f>'C'!E70+'C'!E79</f>
        <v>0</v>
      </c>
      <c r="R73" s="848">
        <f>'C'!F70+'C'!F79</f>
        <v>0</v>
      </c>
      <c r="S73" s="848">
        <f>'C'!G70+'C'!G79</f>
        <v>0</v>
      </c>
      <c r="T73" s="848">
        <f>'C'!H70+'C'!H79</f>
        <v>0</v>
      </c>
      <c r="U73" s="848">
        <f>'C'!I70+'C'!I79</f>
        <v>0</v>
      </c>
      <c r="V73" s="848">
        <f>'C'!J70+'C'!J79</f>
        <v>0</v>
      </c>
      <c r="W73" s="848">
        <f>'C'!K70+'C'!K79</f>
        <v>0</v>
      </c>
      <c r="X73" s="848">
        <f>'C'!L70+'C'!L79</f>
        <v>0</v>
      </c>
      <c r="Y73" s="848">
        <f>'C'!M70+'C'!M79</f>
        <v>0</v>
      </c>
      <c r="Z73" s="848">
        <f>'C'!N70+'C'!N79</f>
        <v>0</v>
      </c>
      <c r="AA73" s="848">
        <f>'C'!O70+'C'!O79</f>
        <v>0</v>
      </c>
      <c r="AB73" s="849">
        <f>'C'!P70+'C'!P79</f>
        <v>0</v>
      </c>
      <c r="AC73" s="848">
        <f>'C'!Q70+'C'!Q79</f>
        <v>0</v>
      </c>
      <c r="AD73" s="848">
        <f>'C'!R70+'C'!R79</f>
        <v>0</v>
      </c>
      <c r="AE73" s="848">
        <f>'C'!S70+'C'!S79</f>
        <v>0</v>
      </c>
      <c r="AF73" s="848">
        <f>'C'!T70+'C'!T79</f>
        <v>0</v>
      </c>
      <c r="AG73" s="848">
        <f>'C'!U70+'C'!U79</f>
        <v>0</v>
      </c>
      <c r="AH73" s="848">
        <f>'C'!V70+'C'!V79</f>
        <v>0</v>
      </c>
      <c r="AI73" s="848">
        <f>'C'!W70+'C'!W79</f>
        <v>0</v>
      </c>
      <c r="AJ73" s="848">
        <f>'C'!X70+'C'!X79</f>
        <v>0</v>
      </c>
      <c r="AK73" s="848">
        <f>'C'!Y70+'C'!Y79</f>
        <v>0</v>
      </c>
      <c r="AL73" s="848">
        <f>'C'!Z70+'C'!Z79</f>
        <v>0</v>
      </c>
      <c r="AM73" s="848">
        <f>'C'!AA70+'C'!AA79</f>
        <v>0</v>
      </c>
      <c r="AN73" s="849">
        <f>'C'!AB70+'C'!AB79</f>
        <v>0</v>
      </c>
      <c r="AO73" s="848">
        <f>'C'!AC70+'C'!AC79</f>
        <v>0</v>
      </c>
      <c r="AP73" s="848">
        <f>'C'!AD70+'C'!AD79</f>
        <v>0</v>
      </c>
      <c r="AQ73" s="848">
        <f>'C'!AE70+'C'!AE79</f>
        <v>0</v>
      </c>
      <c r="AR73" s="848">
        <f>'C'!AF70+'C'!AF79</f>
        <v>0</v>
      </c>
      <c r="AS73" s="848">
        <f>'C'!AG70+'C'!AG79</f>
        <v>0</v>
      </c>
      <c r="AT73" s="848">
        <f>'C'!AH70+'C'!AH79</f>
        <v>0</v>
      </c>
      <c r="AU73" s="848">
        <f>'C'!AI70+'C'!AI79</f>
        <v>0</v>
      </c>
      <c r="AV73" s="848">
        <f>'C'!AJ70+'C'!AJ79</f>
        <v>0</v>
      </c>
      <c r="AW73" s="848">
        <f>'C'!AK70+'C'!AK79</f>
        <v>0</v>
      </c>
      <c r="AX73" s="848">
        <f>'C'!AL70+'C'!AL79</f>
        <v>0</v>
      </c>
      <c r="AY73" s="848">
        <f>'C'!AM70+'C'!AM79</f>
        <v>0</v>
      </c>
      <c r="AZ73" s="849">
        <f>'C'!AN70+'C'!AN79</f>
        <v>0</v>
      </c>
      <c r="BA73" s="848">
        <f>'C'!AO70+'C'!AO79</f>
        <v>0</v>
      </c>
      <c r="BB73" s="848">
        <f>'C'!AP70+'C'!AP79</f>
        <v>0</v>
      </c>
      <c r="BC73" s="848">
        <f>'C'!AQ70+'C'!AQ79</f>
        <v>0</v>
      </c>
      <c r="BD73" s="848">
        <f>'C'!AR70+'C'!AR79</f>
        <v>0</v>
      </c>
      <c r="BE73" s="848">
        <f>'C'!AS70+'C'!AS79</f>
        <v>0</v>
      </c>
      <c r="BF73" s="848">
        <f>'C'!AT70+'C'!AT79</f>
        <v>0</v>
      </c>
      <c r="BG73" s="848">
        <f>'C'!AU70+'C'!AU79</f>
        <v>0</v>
      </c>
      <c r="BH73" s="848">
        <f>'C'!AV70+'C'!AV79</f>
        <v>0</v>
      </c>
      <c r="BI73" s="848">
        <f>'C'!AW70+'C'!AW79</f>
        <v>0</v>
      </c>
      <c r="BJ73" s="848">
        <f>'C'!AX70+'C'!AX79</f>
        <v>0</v>
      </c>
      <c r="BK73" s="848">
        <f>'C'!AY70+'C'!AY79</f>
        <v>0</v>
      </c>
      <c r="BL73" s="849">
        <f>'C'!AZ70+'C'!AZ79</f>
        <v>0</v>
      </c>
      <c r="BM73" s="848">
        <f>'C'!BA70+'C'!BA79</f>
        <v>0</v>
      </c>
      <c r="BN73" s="848">
        <f>'C'!BB70+'C'!BB79</f>
        <v>0</v>
      </c>
      <c r="BO73" s="848">
        <f>'C'!BC70+'C'!BC79</f>
        <v>0</v>
      </c>
      <c r="BP73" s="848">
        <f>'C'!BD70+'C'!BD79</f>
        <v>0</v>
      </c>
      <c r="BQ73" s="848">
        <f>'C'!BE70+'C'!BE79</f>
        <v>0</v>
      </c>
      <c r="BR73" s="848">
        <f>'C'!BF70+'C'!BF79</f>
        <v>0</v>
      </c>
      <c r="BS73" s="848">
        <f>'C'!BG70+'C'!BG79</f>
        <v>0</v>
      </c>
      <c r="BT73" s="848">
        <f>'C'!BH70+'C'!BH79</f>
        <v>0</v>
      </c>
      <c r="BU73" s="848">
        <f>'C'!BI70+'C'!BI79</f>
        <v>0</v>
      </c>
      <c r="BV73" s="848">
        <f>'C'!BJ70+'C'!BJ79</f>
        <v>0</v>
      </c>
      <c r="BW73" s="850">
        <f>'C'!BK70+'C'!BK79</f>
        <v>0</v>
      </c>
      <c r="BX73" s="297"/>
      <c r="BY73" s="138"/>
      <c r="BZ73" s="138"/>
      <c r="CA73" s="138"/>
      <c r="CB73" s="138"/>
      <c r="CC73" s="138"/>
      <c r="CD73" s="138"/>
      <c r="CE73" s="138"/>
      <c r="CF73" s="138"/>
      <c r="CG73" s="138"/>
    </row>
    <row r="74" spans="1:85" s="6" customFormat="1" ht="15.95" customHeight="1" x14ac:dyDescent="0.25">
      <c r="A74" s="472"/>
      <c r="B74" s="1048" t="s">
        <v>521</v>
      </c>
      <c r="C74" s="939">
        <f>C73</f>
        <v>0</v>
      </c>
      <c r="D74" s="940">
        <f>IFERROR(C74/C85,"-")</f>
        <v>0</v>
      </c>
      <c r="E74" s="941">
        <f>E73</f>
        <v>0</v>
      </c>
      <c r="F74" s="940">
        <f>IFERROR(E74/E85,"-")</f>
        <v>0</v>
      </c>
      <c r="G74" s="941">
        <f>G73</f>
        <v>0</v>
      </c>
      <c r="H74" s="940">
        <f>IFERROR(G74/G85,"-")</f>
        <v>0</v>
      </c>
      <c r="I74" s="941">
        <f>I73</f>
        <v>0</v>
      </c>
      <c r="J74" s="940">
        <f>IFERROR(I74/I85,"-")</f>
        <v>0</v>
      </c>
      <c r="K74" s="941">
        <f>K73</f>
        <v>0</v>
      </c>
      <c r="L74" s="940">
        <f>IFERROR(K74/K85,"-")</f>
        <v>0</v>
      </c>
      <c r="M74" s="941">
        <f>M73</f>
        <v>0</v>
      </c>
      <c r="N74" s="1044">
        <f>IFERROR(M74/M85,"-")</f>
        <v>0</v>
      </c>
      <c r="O74" s="963">
        <f t="shared" ref="O74:AT74" si="54">O73</f>
        <v>0</v>
      </c>
      <c r="P74" s="955">
        <f t="shared" si="54"/>
        <v>0</v>
      </c>
      <c r="Q74" s="955">
        <f t="shared" si="54"/>
        <v>0</v>
      </c>
      <c r="R74" s="955">
        <f t="shared" si="54"/>
        <v>0</v>
      </c>
      <c r="S74" s="955">
        <f t="shared" si="54"/>
        <v>0</v>
      </c>
      <c r="T74" s="955">
        <f t="shared" si="54"/>
        <v>0</v>
      </c>
      <c r="U74" s="955">
        <f t="shared" si="54"/>
        <v>0</v>
      </c>
      <c r="V74" s="955">
        <f t="shared" si="54"/>
        <v>0</v>
      </c>
      <c r="W74" s="955">
        <f t="shared" si="54"/>
        <v>0</v>
      </c>
      <c r="X74" s="955">
        <f t="shared" si="54"/>
        <v>0</v>
      </c>
      <c r="Y74" s="955">
        <f t="shared" si="54"/>
        <v>0</v>
      </c>
      <c r="Z74" s="955">
        <f t="shared" si="54"/>
        <v>0</v>
      </c>
      <c r="AA74" s="955">
        <f t="shared" si="54"/>
        <v>0</v>
      </c>
      <c r="AB74" s="964">
        <f t="shared" si="54"/>
        <v>0</v>
      </c>
      <c r="AC74" s="955">
        <f t="shared" si="54"/>
        <v>0</v>
      </c>
      <c r="AD74" s="955">
        <f t="shared" si="54"/>
        <v>0</v>
      </c>
      <c r="AE74" s="955">
        <f t="shared" si="54"/>
        <v>0</v>
      </c>
      <c r="AF74" s="955">
        <f t="shared" si="54"/>
        <v>0</v>
      </c>
      <c r="AG74" s="955">
        <f t="shared" si="54"/>
        <v>0</v>
      </c>
      <c r="AH74" s="955">
        <f t="shared" si="54"/>
        <v>0</v>
      </c>
      <c r="AI74" s="955">
        <f t="shared" si="54"/>
        <v>0</v>
      </c>
      <c r="AJ74" s="955">
        <f t="shared" si="54"/>
        <v>0</v>
      </c>
      <c r="AK74" s="955">
        <f t="shared" si="54"/>
        <v>0</v>
      </c>
      <c r="AL74" s="955">
        <f t="shared" si="54"/>
        <v>0</v>
      </c>
      <c r="AM74" s="955">
        <f t="shared" si="54"/>
        <v>0</v>
      </c>
      <c r="AN74" s="964">
        <f t="shared" si="54"/>
        <v>0</v>
      </c>
      <c r="AO74" s="955">
        <f t="shared" si="54"/>
        <v>0</v>
      </c>
      <c r="AP74" s="955">
        <f t="shared" si="54"/>
        <v>0</v>
      </c>
      <c r="AQ74" s="955">
        <f t="shared" si="54"/>
        <v>0</v>
      </c>
      <c r="AR74" s="955">
        <f t="shared" si="54"/>
        <v>0</v>
      </c>
      <c r="AS74" s="955">
        <f t="shared" si="54"/>
        <v>0</v>
      </c>
      <c r="AT74" s="955">
        <f t="shared" si="54"/>
        <v>0</v>
      </c>
      <c r="AU74" s="955">
        <f t="shared" ref="AU74:BZ74" si="55">AU73</f>
        <v>0</v>
      </c>
      <c r="AV74" s="955">
        <f t="shared" si="55"/>
        <v>0</v>
      </c>
      <c r="AW74" s="955">
        <f t="shared" si="55"/>
        <v>0</v>
      </c>
      <c r="AX74" s="955">
        <f t="shared" si="55"/>
        <v>0</v>
      </c>
      <c r="AY74" s="955">
        <f t="shared" si="55"/>
        <v>0</v>
      </c>
      <c r="AZ74" s="964">
        <f t="shared" si="55"/>
        <v>0</v>
      </c>
      <c r="BA74" s="955">
        <f t="shared" si="55"/>
        <v>0</v>
      </c>
      <c r="BB74" s="955">
        <f t="shared" si="55"/>
        <v>0</v>
      </c>
      <c r="BC74" s="955">
        <f t="shared" si="55"/>
        <v>0</v>
      </c>
      <c r="BD74" s="955">
        <f t="shared" si="55"/>
        <v>0</v>
      </c>
      <c r="BE74" s="955">
        <f t="shared" si="55"/>
        <v>0</v>
      </c>
      <c r="BF74" s="955">
        <f t="shared" si="55"/>
        <v>0</v>
      </c>
      <c r="BG74" s="955">
        <f t="shared" si="55"/>
        <v>0</v>
      </c>
      <c r="BH74" s="955">
        <f t="shared" si="55"/>
        <v>0</v>
      </c>
      <c r="BI74" s="955">
        <f t="shared" si="55"/>
        <v>0</v>
      </c>
      <c r="BJ74" s="955">
        <f t="shared" si="55"/>
        <v>0</v>
      </c>
      <c r="BK74" s="955">
        <f t="shared" si="55"/>
        <v>0</v>
      </c>
      <c r="BL74" s="964">
        <f t="shared" si="55"/>
        <v>0</v>
      </c>
      <c r="BM74" s="955">
        <f t="shared" si="55"/>
        <v>0</v>
      </c>
      <c r="BN74" s="955">
        <f t="shared" si="55"/>
        <v>0</v>
      </c>
      <c r="BO74" s="955">
        <f t="shared" si="55"/>
        <v>0</v>
      </c>
      <c r="BP74" s="955">
        <f t="shared" si="55"/>
        <v>0</v>
      </c>
      <c r="BQ74" s="955">
        <f t="shared" si="55"/>
        <v>0</v>
      </c>
      <c r="BR74" s="955">
        <f t="shared" si="55"/>
        <v>0</v>
      </c>
      <c r="BS74" s="955">
        <f t="shared" si="55"/>
        <v>0</v>
      </c>
      <c r="BT74" s="955">
        <f t="shared" si="55"/>
        <v>0</v>
      </c>
      <c r="BU74" s="955">
        <f t="shared" si="55"/>
        <v>0</v>
      </c>
      <c r="BV74" s="955">
        <f t="shared" si="55"/>
        <v>0</v>
      </c>
      <c r="BW74" s="965">
        <f t="shared" si="55"/>
        <v>0</v>
      </c>
      <c r="BX74" s="472"/>
      <c r="BY74" s="472"/>
      <c r="BZ74" s="472"/>
      <c r="CA74" s="472"/>
      <c r="CB74" s="797"/>
      <c r="CC74" s="138"/>
      <c r="CD74" s="138"/>
      <c r="CE74" s="138"/>
      <c r="CF74" s="138"/>
      <c r="CG74" s="138"/>
    </row>
    <row r="75" spans="1:85" ht="15.95" customHeight="1" x14ac:dyDescent="0.25">
      <c r="A75" s="138"/>
      <c r="B75" s="868" t="s">
        <v>522</v>
      </c>
      <c r="C75" s="944" t="s">
        <v>0</v>
      </c>
      <c r="D75" s="945"/>
      <c r="E75" s="946" t="s">
        <v>0</v>
      </c>
      <c r="F75" s="945"/>
      <c r="G75" s="946" t="s">
        <v>0</v>
      </c>
      <c r="H75" s="945"/>
      <c r="I75" s="946" t="s">
        <v>0</v>
      </c>
      <c r="J75" s="945"/>
      <c r="K75" s="946" t="s">
        <v>0</v>
      </c>
      <c r="L75" s="945"/>
      <c r="M75" s="946" t="s">
        <v>0</v>
      </c>
      <c r="N75" s="938"/>
      <c r="O75" s="892"/>
      <c r="P75" s="947"/>
      <c r="Q75" s="948"/>
      <c r="R75" s="948"/>
      <c r="S75" s="948"/>
      <c r="T75" s="948"/>
      <c r="U75" s="948"/>
      <c r="V75" s="948"/>
      <c r="W75" s="948"/>
      <c r="X75" s="948"/>
      <c r="Y75" s="948"/>
      <c r="Z75" s="948"/>
      <c r="AA75" s="948"/>
      <c r="AB75" s="947"/>
      <c r="AC75" s="948"/>
      <c r="AD75" s="948"/>
      <c r="AE75" s="948"/>
      <c r="AF75" s="948"/>
      <c r="AG75" s="948"/>
      <c r="AH75" s="948"/>
      <c r="AI75" s="948"/>
      <c r="AJ75" s="948"/>
      <c r="AK75" s="948"/>
      <c r="AL75" s="948"/>
      <c r="AM75" s="948"/>
      <c r="AN75" s="947"/>
      <c r="AO75" s="948"/>
      <c r="AP75" s="948"/>
      <c r="AQ75" s="948"/>
      <c r="AR75" s="948"/>
      <c r="AS75" s="948"/>
      <c r="AT75" s="948"/>
      <c r="AU75" s="948"/>
      <c r="AV75" s="948"/>
      <c r="AW75" s="948"/>
      <c r="AX75" s="948"/>
      <c r="AY75" s="948"/>
      <c r="AZ75" s="947"/>
      <c r="BA75" s="948"/>
      <c r="BB75" s="948"/>
      <c r="BC75" s="948"/>
      <c r="BD75" s="948"/>
      <c r="BE75" s="948"/>
      <c r="BF75" s="948"/>
      <c r="BG75" s="948"/>
      <c r="BH75" s="948"/>
      <c r="BI75" s="948"/>
      <c r="BJ75" s="948"/>
      <c r="BK75" s="948"/>
      <c r="BL75" s="947"/>
      <c r="BM75" s="948"/>
      <c r="BN75" s="948"/>
      <c r="BO75" s="948"/>
      <c r="BP75" s="948"/>
      <c r="BQ75" s="948"/>
      <c r="BR75" s="948"/>
      <c r="BS75" s="948"/>
      <c r="BT75" s="948"/>
      <c r="BU75" s="948"/>
      <c r="BV75" s="948"/>
      <c r="BW75" s="949"/>
      <c r="BX75" s="297"/>
      <c r="BY75" s="138"/>
      <c r="BZ75" s="138"/>
      <c r="CA75" s="138"/>
      <c r="CB75" s="138"/>
      <c r="CC75" s="138"/>
      <c r="CD75" s="138"/>
      <c r="CE75" s="138"/>
      <c r="CF75" s="138"/>
      <c r="CG75" s="138"/>
    </row>
    <row r="76" spans="1:85" ht="15.95" customHeight="1" outlineLevel="1" x14ac:dyDescent="0.25">
      <c r="A76" s="138"/>
      <c r="B76" s="840" t="s">
        <v>523</v>
      </c>
      <c r="C76" s="935">
        <f>O76</f>
        <v>0</v>
      </c>
      <c r="D76" s="936"/>
      <c r="E76" s="937">
        <f t="shared" ref="E76:E82" si="56">AA76</f>
        <v>0</v>
      </c>
      <c r="F76" s="936"/>
      <c r="G76" s="937">
        <f t="shared" ref="G76:G82" si="57">AM76</f>
        <v>0</v>
      </c>
      <c r="H76" s="936"/>
      <c r="I76" s="937">
        <f t="shared" ref="I76:I82" si="58">AY76</f>
        <v>0</v>
      </c>
      <c r="J76" s="936"/>
      <c r="K76" s="937">
        <f t="shared" ref="K76:K82" si="59">BK76</f>
        <v>0</v>
      </c>
      <c r="L76" s="936"/>
      <c r="M76" s="937">
        <f t="shared" ref="M76:M82" si="60">BW76</f>
        <v>0</v>
      </c>
      <c r="N76" s="938"/>
      <c r="O76" s="886">
        <f>'C'!C69+'C'!C78</f>
        <v>0</v>
      </c>
      <c r="P76" s="952">
        <f>'C'!D69+'C'!D78</f>
        <v>0</v>
      </c>
      <c r="Q76" s="886">
        <f>'C'!E69+'C'!E78</f>
        <v>0</v>
      </c>
      <c r="R76" s="886">
        <f>'C'!F69+'C'!F78</f>
        <v>0</v>
      </c>
      <c r="S76" s="886">
        <f>'C'!G69+'C'!G78</f>
        <v>0</v>
      </c>
      <c r="T76" s="886">
        <f>'C'!H69+'C'!H78</f>
        <v>0</v>
      </c>
      <c r="U76" s="886">
        <f>'C'!I69+'C'!I78</f>
        <v>0</v>
      </c>
      <c r="V76" s="886">
        <f>'C'!J69+'C'!J78</f>
        <v>0</v>
      </c>
      <c r="W76" s="886">
        <f>'C'!K69+'C'!K78</f>
        <v>0</v>
      </c>
      <c r="X76" s="886">
        <f>'C'!L69+'C'!L78</f>
        <v>0</v>
      </c>
      <c r="Y76" s="886">
        <f>'C'!M69+'C'!M78</f>
        <v>0</v>
      </c>
      <c r="Z76" s="886">
        <f>'C'!N69+'C'!N78</f>
        <v>0</v>
      </c>
      <c r="AA76" s="886">
        <f>'C'!O69+'C'!O78</f>
        <v>0</v>
      </c>
      <c r="AB76" s="952">
        <f>'C'!P69+'C'!P78</f>
        <v>0</v>
      </c>
      <c r="AC76" s="886">
        <f>'C'!Q69+'C'!Q78</f>
        <v>0</v>
      </c>
      <c r="AD76" s="886">
        <f>'C'!R69+'C'!R78</f>
        <v>0</v>
      </c>
      <c r="AE76" s="886">
        <f>'C'!S69+'C'!S78</f>
        <v>0</v>
      </c>
      <c r="AF76" s="886">
        <f>'C'!T69+'C'!T78</f>
        <v>0</v>
      </c>
      <c r="AG76" s="886">
        <f>'C'!U69+'C'!U78</f>
        <v>0</v>
      </c>
      <c r="AH76" s="886">
        <f>'C'!V69+'C'!V78</f>
        <v>0</v>
      </c>
      <c r="AI76" s="886">
        <f>'C'!W69+'C'!W78</f>
        <v>0</v>
      </c>
      <c r="AJ76" s="886">
        <f>'C'!X69+'C'!X78</f>
        <v>0</v>
      </c>
      <c r="AK76" s="886">
        <f>'C'!Y69+'C'!Y78</f>
        <v>0</v>
      </c>
      <c r="AL76" s="886">
        <f>'C'!Z69+'C'!Z78</f>
        <v>0</v>
      </c>
      <c r="AM76" s="886">
        <f>'C'!AA69+'C'!AA78</f>
        <v>0</v>
      </c>
      <c r="AN76" s="952">
        <f>'C'!AB69+'C'!AB78</f>
        <v>0</v>
      </c>
      <c r="AO76" s="886">
        <f>'C'!AC69+'C'!AC78</f>
        <v>0</v>
      </c>
      <c r="AP76" s="886">
        <f>'C'!AD69+'C'!AD78</f>
        <v>0</v>
      </c>
      <c r="AQ76" s="886">
        <f>'C'!AE69+'C'!AE78</f>
        <v>0</v>
      </c>
      <c r="AR76" s="886">
        <f>'C'!AF69+'C'!AF78</f>
        <v>0</v>
      </c>
      <c r="AS76" s="886">
        <f>'C'!AG69+'C'!AG78</f>
        <v>0</v>
      </c>
      <c r="AT76" s="886">
        <f>'C'!AH69+'C'!AH78</f>
        <v>0</v>
      </c>
      <c r="AU76" s="886">
        <f>'C'!AI69+'C'!AI78</f>
        <v>0</v>
      </c>
      <c r="AV76" s="886">
        <f>'C'!AJ69+'C'!AJ78</f>
        <v>0</v>
      </c>
      <c r="AW76" s="886">
        <f>'C'!AK69+'C'!AK78</f>
        <v>0</v>
      </c>
      <c r="AX76" s="886">
        <f>'C'!AL69+'C'!AL78</f>
        <v>0</v>
      </c>
      <c r="AY76" s="886">
        <f>'C'!AM69+'C'!AM78</f>
        <v>0</v>
      </c>
      <c r="AZ76" s="952">
        <f>'C'!AN69+'C'!AN78</f>
        <v>0</v>
      </c>
      <c r="BA76" s="886">
        <f>'C'!AO69+'C'!AO78</f>
        <v>0</v>
      </c>
      <c r="BB76" s="886">
        <f>'C'!AP69+'C'!AP78</f>
        <v>0</v>
      </c>
      <c r="BC76" s="886">
        <f>'C'!AQ69+'C'!AQ78</f>
        <v>0</v>
      </c>
      <c r="BD76" s="886">
        <f>'C'!AR69+'C'!AR78</f>
        <v>0</v>
      </c>
      <c r="BE76" s="886">
        <f>'C'!AS69+'C'!AS78</f>
        <v>0</v>
      </c>
      <c r="BF76" s="886">
        <f>'C'!AT69+'C'!AT78</f>
        <v>0</v>
      </c>
      <c r="BG76" s="886">
        <f>'C'!AU69+'C'!AU78</f>
        <v>0</v>
      </c>
      <c r="BH76" s="886">
        <f>'C'!AV69+'C'!AV78</f>
        <v>0</v>
      </c>
      <c r="BI76" s="886">
        <f>'C'!AW69+'C'!AW78</f>
        <v>0</v>
      </c>
      <c r="BJ76" s="886">
        <f>'C'!AX69+'C'!AX78</f>
        <v>0</v>
      </c>
      <c r="BK76" s="886">
        <f>'C'!AY69+'C'!AY78</f>
        <v>0</v>
      </c>
      <c r="BL76" s="952">
        <f>'C'!AZ69+'C'!AZ78</f>
        <v>0</v>
      </c>
      <c r="BM76" s="886">
        <f>'C'!BA69+'C'!BA78</f>
        <v>0</v>
      </c>
      <c r="BN76" s="886">
        <f>'C'!BB69+'C'!BB78</f>
        <v>0</v>
      </c>
      <c r="BO76" s="886">
        <f>'C'!BC69+'C'!BC78</f>
        <v>0</v>
      </c>
      <c r="BP76" s="886">
        <f>'C'!BD69+'C'!BD78</f>
        <v>0</v>
      </c>
      <c r="BQ76" s="886">
        <f>'C'!BE69+'C'!BE78</f>
        <v>0</v>
      </c>
      <c r="BR76" s="886">
        <f>'C'!BF69+'C'!BF78</f>
        <v>0</v>
      </c>
      <c r="BS76" s="886">
        <f>'C'!BG69+'C'!BG78</f>
        <v>0</v>
      </c>
      <c r="BT76" s="886">
        <f>'C'!BH69+'C'!BH78</f>
        <v>0</v>
      </c>
      <c r="BU76" s="886">
        <f>'C'!BI69+'C'!BI78</f>
        <v>0</v>
      </c>
      <c r="BV76" s="886">
        <f>'C'!BJ69+'C'!BJ78</f>
        <v>0</v>
      </c>
      <c r="BW76" s="953">
        <f>'C'!BK69+'C'!BK78</f>
        <v>0</v>
      </c>
      <c r="BX76" s="297"/>
      <c r="BY76" s="138"/>
      <c r="BZ76" s="138"/>
      <c r="CA76" s="138"/>
      <c r="CB76" s="138"/>
      <c r="CC76" s="138"/>
      <c r="CD76" s="138"/>
      <c r="CE76" s="138"/>
      <c r="CF76" s="138"/>
      <c r="CG76" s="138"/>
    </row>
    <row r="77" spans="1:85" ht="15.95" customHeight="1" outlineLevel="1" x14ac:dyDescent="0.25">
      <c r="A77" s="138"/>
      <c r="B77" s="840" t="s">
        <v>524</v>
      </c>
      <c r="C77" s="935">
        <f>O77</f>
        <v>0</v>
      </c>
      <c r="D77" s="936"/>
      <c r="E77" s="937">
        <f t="shared" si="56"/>
        <v>0</v>
      </c>
      <c r="F77" s="936"/>
      <c r="G77" s="937">
        <f t="shared" si="57"/>
        <v>0</v>
      </c>
      <c r="H77" s="936"/>
      <c r="I77" s="937">
        <f t="shared" si="58"/>
        <v>0</v>
      </c>
      <c r="J77" s="936"/>
      <c r="K77" s="937">
        <f t="shared" si="59"/>
        <v>0</v>
      </c>
      <c r="L77" s="936"/>
      <c r="M77" s="937">
        <f t="shared" si="60"/>
        <v>0</v>
      </c>
      <c r="N77" s="938"/>
      <c r="O77" s="886">
        <f t="shared" ref="O77:AT77" si="61">O57</f>
        <v>0</v>
      </c>
      <c r="P77" s="952">
        <f t="shared" si="61"/>
        <v>0</v>
      </c>
      <c r="Q77" s="886">
        <f t="shared" si="61"/>
        <v>0</v>
      </c>
      <c r="R77" s="886">
        <f t="shared" si="61"/>
        <v>0</v>
      </c>
      <c r="S77" s="886">
        <f t="shared" si="61"/>
        <v>0</v>
      </c>
      <c r="T77" s="886">
        <f t="shared" si="61"/>
        <v>0</v>
      </c>
      <c r="U77" s="886">
        <f t="shared" si="61"/>
        <v>0</v>
      </c>
      <c r="V77" s="886">
        <f t="shared" si="61"/>
        <v>0</v>
      </c>
      <c r="W77" s="886">
        <f t="shared" si="61"/>
        <v>0</v>
      </c>
      <c r="X77" s="886">
        <f t="shared" si="61"/>
        <v>0</v>
      </c>
      <c r="Y77" s="886">
        <f t="shared" si="61"/>
        <v>0</v>
      </c>
      <c r="Z77" s="886">
        <f t="shared" si="61"/>
        <v>0</v>
      </c>
      <c r="AA77" s="886">
        <f t="shared" si="61"/>
        <v>0</v>
      </c>
      <c r="AB77" s="952">
        <f t="shared" si="61"/>
        <v>0</v>
      </c>
      <c r="AC77" s="886">
        <f t="shared" si="61"/>
        <v>0</v>
      </c>
      <c r="AD77" s="886">
        <f t="shared" si="61"/>
        <v>0</v>
      </c>
      <c r="AE77" s="886">
        <f t="shared" si="61"/>
        <v>0</v>
      </c>
      <c r="AF77" s="886">
        <f t="shared" si="61"/>
        <v>0</v>
      </c>
      <c r="AG77" s="886">
        <f t="shared" si="61"/>
        <v>0</v>
      </c>
      <c r="AH77" s="886">
        <f t="shared" si="61"/>
        <v>0</v>
      </c>
      <c r="AI77" s="886">
        <f t="shared" si="61"/>
        <v>0</v>
      </c>
      <c r="AJ77" s="886">
        <f t="shared" si="61"/>
        <v>0</v>
      </c>
      <c r="AK77" s="886">
        <f t="shared" si="61"/>
        <v>0</v>
      </c>
      <c r="AL77" s="886">
        <f t="shared" si="61"/>
        <v>0</v>
      </c>
      <c r="AM77" s="886">
        <f t="shared" si="61"/>
        <v>0</v>
      </c>
      <c r="AN77" s="952">
        <f t="shared" si="61"/>
        <v>0</v>
      </c>
      <c r="AO77" s="886">
        <f t="shared" si="61"/>
        <v>0</v>
      </c>
      <c r="AP77" s="886">
        <f t="shared" si="61"/>
        <v>0</v>
      </c>
      <c r="AQ77" s="886">
        <f t="shared" si="61"/>
        <v>0</v>
      </c>
      <c r="AR77" s="886">
        <f t="shared" si="61"/>
        <v>0</v>
      </c>
      <c r="AS77" s="886">
        <f t="shared" si="61"/>
        <v>0</v>
      </c>
      <c r="AT77" s="886">
        <f t="shared" si="61"/>
        <v>0</v>
      </c>
      <c r="AU77" s="886">
        <f t="shared" ref="AU77:BW77" si="62">AU57</f>
        <v>0</v>
      </c>
      <c r="AV77" s="886">
        <f t="shared" si="62"/>
        <v>0</v>
      </c>
      <c r="AW77" s="886">
        <f t="shared" si="62"/>
        <v>0</v>
      </c>
      <c r="AX77" s="886">
        <f t="shared" si="62"/>
        <v>0</v>
      </c>
      <c r="AY77" s="886">
        <f t="shared" si="62"/>
        <v>0</v>
      </c>
      <c r="AZ77" s="952">
        <f t="shared" si="62"/>
        <v>0</v>
      </c>
      <c r="BA77" s="886">
        <f t="shared" si="62"/>
        <v>0</v>
      </c>
      <c r="BB77" s="886">
        <f t="shared" si="62"/>
        <v>0</v>
      </c>
      <c r="BC77" s="886">
        <f t="shared" si="62"/>
        <v>0</v>
      </c>
      <c r="BD77" s="886">
        <f t="shared" si="62"/>
        <v>0</v>
      </c>
      <c r="BE77" s="886">
        <f t="shared" si="62"/>
        <v>0</v>
      </c>
      <c r="BF77" s="886">
        <f t="shared" si="62"/>
        <v>0</v>
      </c>
      <c r="BG77" s="886">
        <f t="shared" si="62"/>
        <v>0</v>
      </c>
      <c r="BH77" s="886">
        <f t="shared" si="62"/>
        <v>0</v>
      </c>
      <c r="BI77" s="886">
        <f t="shared" si="62"/>
        <v>0</v>
      </c>
      <c r="BJ77" s="886">
        <f t="shared" si="62"/>
        <v>0</v>
      </c>
      <c r="BK77" s="886">
        <f t="shared" si="62"/>
        <v>0</v>
      </c>
      <c r="BL77" s="952">
        <f t="shared" si="62"/>
        <v>0</v>
      </c>
      <c r="BM77" s="886">
        <f t="shared" si="62"/>
        <v>0</v>
      </c>
      <c r="BN77" s="886">
        <f t="shared" si="62"/>
        <v>0</v>
      </c>
      <c r="BO77" s="886">
        <f t="shared" si="62"/>
        <v>0</v>
      </c>
      <c r="BP77" s="886">
        <f t="shared" si="62"/>
        <v>0</v>
      </c>
      <c r="BQ77" s="886">
        <f t="shared" si="62"/>
        <v>0</v>
      </c>
      <c r="BR77" s="886">
        <f t="shared" si="62"/>
        <v>0</v>
      </c>
      <c r="BS77" s="886">
        <f t="shared" si="62"/>
        <v>0</v>
      </c>
      <c r="BT77" s="886">
        <f t="shared" si="62"/>
        <v>0</v>
      </c>
      <c r="BU77" s="886">
        <f t="shared" si="62"/>
        <v>0</v>
      </c>
      <c r="BV77" s="886">
        <f t="shared" si="62"/>
        <v>0</v>
      </c>
      <c r="BW77" s="953">
        <f t="shared" si="62"/>
        <v>0</v>
      </c>
      <c r="BX77" s="297"/>
      <c r="BY77" s="138"/>
      <c r="BZ77" s="138"/>
      <c r="CA77" s="138"/>
      <c r="CB77" s="138"/>
      <c r="CC77" s="138"/>
      <c r="CD77" s="138"/>
      <c r="CE77" s="138"/>
      <c r="CF77" s="138"/>
      <c r="CG77" s="138"/>
    </row>
    <row r="78" spans="1:85" ht="15.95" customHeight="1" outlineLevel="1" x14ac:dyDescent="0.25">
      <c r="A78" s="138"/>
      <c r="B78" s="840" t="s">
        <v>525</v>
      </c>
      <c r="C78" s="935">
        <f>O78</f>
        <v>0</v>
      </c>
      <c r="D78" s="936"/>
      <c r="E78" s="937">
        <f t="shared" si="56"/>
        <v>0</v>
      </c>
      <c r="F78" s="936"/>
      <c r="G78" s="937">
        <f t="shared" si="57"/>
        <v>0</v>
      </c>
      <c r="H78" s="936"/>
      <c r="I78" s="937">
        <f t="shared" si="58"/>
        <v>0</v>
      </c>
      <c r="J78" s="936"/>
      <c r="K78" s="937">
        <f t="shared" si="59"/>
        <v>0</v>
      </c>
      <c r="L78" s="936"/>
      <c r="M78" s="937">
        <f t="shared" si="60"/>
        <v>0</v>
      </c>
      <c r="N78" s="938"/>
      <c r="O78" s="886">
        <f>'C'!C99*(1+IVA_compras)+'C'!C103*(1+IVA_compras)+'C'!C107*(1+IVA_compras)+'C'!C112*(1+IVA_compras)+'C'!C115*(1+IVA_compras)+'C'!C118*(1+IVA_compras)</f>
        <v>0</v>
      </c>
      <c r="P78" s="952">
        <f>'C'!D99*(1+IVA_compras)+'C'!D103*(1+IVA_compras)+'C'!D107*(1+IVA_compras)+'C'!D112*(1+IVA_compras)+'C'!D115*(1+IVA_compras)+'C'!D118*(1+IVA_compras)</f>
        <v>0</v>
      </c>
      <c r="Q78" s="886">
        <f>'C'!E99*(1+IVA_compras)+'C'!E103*(1+IVA_compras)+'C'!E107*(1+IVA_compras)+'C'!E112*(1+IVA_compras)+'C'!E115*(1+IVA_compras)+'C'!E118*(1+IVA_compras)</f>
        <v>0</v>
      </c>
      <c r="R78" s="886">
        <f>'C'!F99*(1+IVA_compras)+'C'!F103*(1+IVA_compras)+'C'!F107*(1+IVA_compras)+'C'!F112*(1+IVA_compras)+'C'!F115*(1+IVA_compras)+'C'!F118*(1+IVA_compras)</f>
        <v>0</v>
      </c>
      <c r="S78" s="886">
        <f>'C'!G99*(1+IVA_compras)+'C'!G103*(1+IVA_compras)+'C'!G107*(1+IVA_compras)+'C'!G112*(1+IVA_compras)+'C'!G115*(1+IVA_compras)+'C'!G118*(1+IVA_compras)</f>
        <v>0</v>
      </c>
      <c r="T78" s="886">
        <f>'C'!H99*(1+IVA_compras)+'C'!H103*(1+IVA_compras)+'C'!H107*(1+IVA_compras)+'C'!H112*(1+IVA_compras)+'C'!H115*(1+IVA_compras)+'C'!H118*(1+IVA_compras)</f>
        <v>0</v>
      </c>
      <c r="U78" s="886">
        <f>'C'!I99*(1+IVA_compras)+'C'!I103*(1+IVA_compras)+'C'!I107*(1+IVA_compras)+'C'!I112*(1+IVA_compras)+'C'!I115*(1+IVA_compras)+'C'!I118*(1+IVA_compras)</f>
        <v>0</v>
      </c>
      <c r="V78" s="886">
        <f>'C'!J99*(1+IVA_compras)+'C'!J103*(1+IVA_compras)+'C'!J107*(1+IVA_compras)+'C'!J112*(1+IVA_compras)+'C'!J115*(1+IVA_compras)+'C'!J118*(1+IVA_compras)</f>
        <v>0</v>
      </c>
      <c r="W78" s="886">
        <f>'C'!K99*(1+IVA_compras)+'C'!K103*(1+IVA_compras)+'C'!K107*(1+IVA_compras)+'C'!K112*(1+IVA_compras)+'C'!K115*(1+IVA_compras)+'C'!K118*(1+IVA_compras)</f>
        <v>0</v>
      </c>
      <c r="X78" s="886">
        <f>'C'!L99*(1+IVA_compras)+'C'!L103*(1+IVA_compras)+'C'!L107*(1+IVA_compras)+'C'!L112*(1+IVA_compras)+'C'!L115*(1+IVA_compras)+'C'!L118*(1+IVA_compras)</f>
        <v>0</v>
      </c>
      <c r="Y78" s="886">
        <f>'C'!M99*(1+IVA_compras)+'C'!M103*(1+IVA_compras)+'C'!M107*(1+IVA_compras)+'C'!M112*(1+IVA_compras)+'C'!M115*(1+IVA_compras)+'C'!M118*(1+IVA_compras)</f>
        <v>0</v>
      </c>
      <c r="Z78" s="886">
        <f>'C'!N99*(1+IVA_compras)+'C'!N103*(1+IVA_compras)+'C'!N107*(1+IVA_compras)+'C'!N112*(1+IVA_compras)+'C'!N115*(1+IVA_compras)+'C'!N118*(1+IVA_compras)</f>
        <v>0</v>
      </c>
      <c r="AA78" s="886">
        <f>'C'!O99*(1+IVA_compras)+'C'!O103*(1+IVA_compras)+'C'!O107*(1+IVA_compras)+'C'!O112*(1+IVA_compras)+'C'!O115*(1+IVA_compras)+'C'!O118*(1+IVA_compras)</f>
        <v>0</v>
      </c>
      <c r="AB78" s="952">
        <f>'C'!P99*(1+IVA_compras)+'C'!P103*(1+IVA_compras)+'C'!P107*(1+IVA_compras)+'C'!P112*(1+IVA_compras)+'C'!P115*(1+IVA_compras)+'C'!P118*(1+IVA_compras)</f>
        <v>0</v>
      </c>
      <c r="AC78" s="886">
        <f>'C'!Q99*(1+IVA_compras)+'C'!Q103*(1+IVA_compras)+'C'!Q107*(1+IVA_compras)+'C'!Q112*(1+IVA_compras)+'C'!Q115*(1+IVA_compras)+'C'!Q118*(1+IVA_compras)</f>
        <v>0</v>
      </c>
      <c r="AD78" s="886">
        <f>'C'!R99*(1+IVA_compras)+'C'!R103*(1+IVA_compras)+'C'!R107*(1+IVA_compras)+'C'!R112*(1+IVA_compras)+'C'!R115*(1+IVA_compras)+'C'!R118*(1+IVA_compras)</f>
        <v>0</v>
      </c>
      <c r="AE78" s="886">
        <f>'C'!S99*(1+IVA_compras)+'C'!S103*(1+IVA_compras)+'C'!S107*(1+IVA_compras)+'C'!S112*(1+IVA_compras)+'C'!S115*(1+IVA_compras)+'C'!S118*(1+IVA_compras)</f>
        <v>0</v>
      </c>
      <c r="AF78" s="886">
        <f>'C'!T99*(1+IVA_compras)+'C'!T103*(1+IVA_compras)+'C'!T107*(1+IVA_compras)+'C'!T112*(1+IVA_compras)+'C'!T115*(1+IVA_compras)+'C'!T118*(1+IVA_compras)</f>
        <v>0</v>
      </c>
      <c r="AG78" s="886">
        <f>'C'!U99*(1+IVA_compras)+'C'!U103*(1+IVA_compras)+'C'!U107*(1+IVA_compras)+'C'!U112*(1+IVA_compras)+'C'!U115*(1+IVA_compras)+'C'!U118*(1+IVA_compras)</f>
        <v>0</v>
      </c>
      <c r="AH78" s="886">
        <f>'C'!V99*(1+IVA_compras)+'C'!V103*(1+IVA_compras)+'C'!V107*(1+IVA_compras)+'C'!V112*(1+IVA_compras)+'C'!V115*(1+IVA_compras)+'C'!V118*(1+IVA_compras)</f>
        <v>0</v>
      </c>
      <c r="AI78" s="886">
        <f>'C'!W99*(1+IVA_compras)+'C'!W103*(1+IVA_compras)+'C'!W107*(1+IVA_compras)+'C'!W112*(1+IVA_compras)+'C'!W115*(1+IVA_compras)+'C'!W118*(1+IVA_compras)</f>
        <v>0</v>
      </c>
      <c r="AJ78" s="886">
        <f>'C'!X99*(1+IVA_compras)+'C'!X103*(1+IVA_compras)+'C'!X107*(1+IVA_compras)+'C'!X112*(1+IVA_compras)+'C'!X115*(1+IVA_compras)+'C'!X118*(1+IVA_compras)</f>
        <v>0</v>
      </c>
      <c r="AK78" s="886">
        <f>'C'!Y99*(1+IVA_compras)+'C'!Y103*(1+IVA_compras)+'C'!Y107*(1+IVA_compras)+'C'!Y112*(1+IVA_compras)+'C'!Y115*(1+IVA_compras)+'C'!Y118*(1+IVA_compras)</f>
        <v>0</v>
      </c>
      <c r="AL78" s="886">
        <f>'C'!Z99*(1+IVA_compras)+'C'!Z103*(1+IVA_compras)+'C'!Z107*(1+IVA_compras)+'C'!Z112*(1+IVA_compras)+'C'!Z115*(1+IVA_compras)+'C'!Z118*(1+IVA_compras)</f>
        <v>0</v>
      </c>
      <c r="AM78" s="886">
        <f>'C'!AA99*(1+IVA_compras)+'C'!AA103*(1+IVA_compras)+'C'!AA107*(1+IVA_compras)+'C'!AA112*(1+IVA_compras)+'C'!AA115*(1+IVA_compras)+'C'!AA118*(1+IVA_compras)</f>
        <v>0</v>
      </c>
      <c r="AN78" s="952">
        <f>'C'!AB99*(1+IVA_compras)+'C'!AB103*(1+IVA_compras)+'C'!AB107*(1+IVA_compras)+'C'!AB112*(1+IVA_compras)+'C'!AB115*(1+IVA_compras)+'C'!AB118*(1+IVA_compras)</f>
        <v>0</v>
      </c>
      <c r="AO78" s="886">
        <f>'C'!AC99*(1+IVA_compras)+'C'!AC103*(1+IVA_compras)+'C'!AC107*(1+IVA_compras)+'C'!AC112*(1+IVA_compras)+'C'!AC115*(1+IVA_compras)+'C'!AC118*(1+IVA_compras)</f>
        <v>0</v>
      </c>
      <c r="AP78" s="886">
        <f>'C'!AD99*(1+IVA_compras)+'C'!AD103*(1+IVA_compras)+'C'!AD107*(1+IVA_compras)+'C'!AD112*(1+IVA_compras)+'C'!AD115*(1+IVA_compras)+'C'!AD118*(1+IVA_compras)</f>
        <v>0</v>
      </c>
      <c r="AQ78" s="886">
        <f>'C'!AE99*(1+IVA_compras)+'C'!AE103*(1+IVA_compras)+'C'!AE107*(1+IVA_compras)+'C'!AE112*(1+IVA_compras)+'C'!AE115*(1+IVA_compras)+'C'!AE118*(1+IVA_compras)</f>
        <v>0</v>
      </c>
      <c r="AR78" s="886">
        <f>'C'!AF99*(1+IVA_compras)+'C'!AF103*(1+IVA_compras)+'C'!AF107*(1+IVA_compras)+'C'!AF112*(1+IVA_compras)+'C'!AF115*(1+IVA_compras)+'C'!AF118*(1+IVA_compras)</f>
        <v>0</v>
      </c>
      <c r="AS78" s="886">
        <f>'C'!AG99*(1+IVA_compras)+'C'!AG103*(1+IVA_compras)+'C'!AG107*(1+IVA_compras)+'C'!AG112*(1+IVA_compras)+'C'!AG115*(1+IVA_compras)+'C'!AG118*(1+IVA_compras)</f>
        <v>0</v>
      </c>
      <c r="AT78" s="886">
        <f>'C'!AH99*(1+IVA_compras)+'C'!AH103*(1+IVA_compras)+'C'!AH107*(1+IVA_compras)+'C'!AH112*(1+IVA_compras)+'C'!AH115*(1+IVA_compras)+'C'!AH118*(1+IVA_compras)</f>
        <v>0</v>
      </c>
      <c r="AU78" s="886">
        <f>'C'!AI99*(1+IVA_compras)+'C'!AI103*(1+IVA_compras)+'C'!AI107*(1+IVA_compras)+'C'!AI112*(1+IVA_compras)+'C'!AI115*(1+IVA_compras)+'C'!AI118*(1+IVA_compras)</f>
        <v>0</v>
      </c>
      <c r="AV78" s="886">
        <f>'C'!AJ99*(1+IVA_compras)+'C'!AJ103*(1+IVA_compras)+'C'!AJ107*(1+IVA_compras)+'C'!AJ112*(1+IVA_compras)+'C'!AJ115*(1+IVA_compras)+'C'!AJ118*(1+IVA_compras)</f>
        <v>0</v>
      </c>
      <c r="AW78" s="886">
        <f>'C'!AK99*(1+IVA_compras)+'C'!AK103*(1+IVA_compras)+'C'!AK107*(1+IVA_compras)+'C'!AK112*(1+IVA_compras)+'C'!AK115*(1+IVA_compras)+'C'!AK118*(1+IVA_compras)</f>
        <v>0</v>
      </c>
      <c r="AX78" s="886">
        <f>'C'!AL99*(1+IVA_compras)+'C'!AL103*(1+IVA_compras)+'C'!AL107*(1+IVA_compras)+'C'!AL112*(1+IVA_compras)+'C'!AL115*(1+IVA_compras)+'C'!AL118*(1+IVA_compras)</f>
        <v>0</v>
      </c>
      <c r="AY78" s="886">
        <f>'C'!AM99*(1+IVA_compras)+'C'!AM103*(1+IVA_compras)+'C'!AM107*(1+IVA_compras)+'C'!AM112*(1+IVA_compras)+'C'!AM115*(1+IVA_compras)+'C'!AM118*(1+IVA_compras)</f>
        <v>0</v>
      </c>
      <c r="AZ78" s="952">
        <f>'C'!AN99*(1+IVA_compras)+'C'!AN103*(1+IVA_compras)+'C'!AN107*(1+IVA_compras)+'C'!AN112*(1+IVA_compras)+'C'!AN115*(1+IVA_compras)+'C'!AN118*(1+IVA_compras)</f>
        <v>0</v>
      </c>
      <c r="BA78" s="886">
        <f>'C'!AO99*(1+IVA_compras)+'C'!AO103*(1+IVA_compras)+'C'!AO107*(1+IVA_compras)+'C'!AO112*(1+IVA_compras)+'C'!AO115*(1+IVA_compras)+'C'!AO118*(1+IVA_compras)</f>
        <v>0</v>
      </c>
      <c r="BB78" s="886">
        <f>'C'!AP99*(1+IVA_compras)+'C'!AP103*(1+IVA_compras)+'C'!AP107*(1+IVA_compras)+'C'!AP112*(1+IVA_compras)+'C'!AP115*(1+IVA_compras)+'C'!AP118*(1+IVA_compras)</f>
        <v>0</v>
      </c>
      <c r="BC78" s="886">
        <f>'C'!AQ99*(1+IVA_compras)+'C'!AQ103*(1+IVA_compras)+'C'!AQ107*(1+IVA_compras)+'C'!AQ112*(1+IVA_compras)+'C'!AQ115*(1+IVA_compras)+'C'!AQ118*(1+IVA_compras)</f>
        <v>0</v>
      </c>
      <c r="BD78" s="886">
        <f>'C'!AR99*(1+IVA_compras)+'C'!AR103*(1+IVA_compras)+'C'!AR107*(1+IVA_compras)+'C'!AR112*(1+IVA_compras)+'C'!AR115*(1+IVA_compras)+'C'!AR118*(1+IVA_compras)</f>
        <v>0</v>
      </c>
      <c r="BE78" s="886">
        <f>'C'!AS99*(1+IVA_compras)+'C'!AS103*(1+IVA_compras)+'C'!AS107*(1+IVA_compras)+'C'!AS112*(1+IVA_compras)+'C'!AS115*(1+IVA_compras)+'C'!AS118*(1+IVA_compras)</f>
        <v>0</v>
      </c>
      <c r="BF78" s="886">
        <f>'C'!AT99*(1+IVA_compras)+'C'!AT103*(1+IVA_compras)+'C'!AT107*(1+IVA_compras)+'C'!AT112*(1+IVA_compras)+'C'!AT115*(1+IVA_compras)+'C'!AT118*(1+IVA_compras)</f>
        <v>0</v>
      </c>
      <c r="BG78" s="886">
        <f>'C'!AU99*(1+IVA_compras)+'C'!AU103*(1+IVA_compras)+'C'!AU107*(1+IVA_compras)+'C'!AU112*(1+IVA_compras)+'C'!AU115*(1+IVA_compras)+'C'!AU118*(1+IVA_compras)</f>
        <v>0</v>
      </c>
      <c r="BH78" s="886">
        <f>'C'!AV99*(1+IVA_compras)+'C'!AV103*(1+IVA_compras)+'C'!AV107*(1+IVA_compras)+'C'!AV112*(1+IVA_compras)+'C'!AV115*(1+IVA_compras)+'C'!AV118*(1+IVA_compras)</f>
        <v>0</v>
      </c>
      <c r="BI78" s="886">
        <f>'C'!AW99*(1+IVA_compras)+'C'!AW103*(1+IVA_compras)+'C'!AW107*(1+IVA_compras)+'C'!AW112*(1+IVA_compras)+'C'!AW115*(1+IVA_compras)+'C'!AW118*(1+IVA_compras)</f>
        <v>0</v>
      </c>
      <c r="BJ78" s="886">
        <f>'C'!AX99*(1+IVA_compras)+'C'!AX103*(1+IVA_compras)+'C'!AX107*(1+IVA_compras)+'C'!AX112*(1+IVA_compras)+'C'!AX115*(1+IVA_compras)+'C'!AX118*(1+IVA_compras)</f>
        <v>0</v>
      </c>
      <c r="BK78" s="886">
        <f>'C'!AY99*(1+IVA_compras)+'C'!AY103*(1+IVA_compras)+'C'!AY107*(1+IVA_compras)+'C'!AY112*(1+IVA_compras)+'C'!AY115*(1+IVA_compras)+'C'!AY118*(1+IVA_compras)</f>
        <v>0</v>
      </c>
      <c r="BL78" s="952">
        <f>'C'!AZ99*(1+IVA_compras)+'C'!AZ103*(1+IVA_compras)+'C'!AZ107*(1+IVA_compras)+'C'!AZ112*(1+IVA_compras)+'C'!AZ115*(1+IVA_compras)+'C'!AZ118*(1+IVA_compras)</f>
        <v>0</v>
      </c>
      <c r="BM78" s="886">
        <f>'C'!BA99*(1+IVA_compras)+'C'!BA103*(1+IVA_compras)+'C'!BA107*(1+IVA_compras)+'C'!BA112*(1+IVA_compras)+'C'!BA115*(1+IVA_compras)+'C'!BA118*(1+IVA_compras)</f>
        <v>0</v>
      </c>
      <c r="BN78" s="886">
        <f>'C'!BB99*(1+IVA_compras)+'C'!BB103*(1+IVA_compras)+'C'!BB107*(1+IVA_compras)+'C'!BB112*(1+IVA_compras)+'C'!BB115*(1+IVA_compras)+'C'!BB118*(1+IVA_compras)</f>
        <v>0</v>
      </c>
      <c r="BO78" s="886">
        <f>'C'!BC99*(1+IVA_compras)+'C'!BC103*(1+IVA_compras)+'C'!BC107*(1+IVA_compras)+'C'!BC112*(1+IVA_compras)+'C'!BC115*(1+IVA_compras)+'C'!BC118*(1+IVA_compras)</f>
        <v>0</v>
      </c>
      <c r="BP78" s="886">
        <f>'C'!BD99*(1+IVA_compras)+'C'!BD103*(1+IVA_compras)+'C'!BD107*(1+IVA_compras)+'C'!BD112*(1+IVA_compras)+'C'!BD115*(1+IVA_compras)+'C'!BD118*(1+IVA_compras)</f>
        <v>0</v>
      </c>
      <c r="BQ78" s="886">
        <f>'C'!BE99*(1+IVA_compras)+'C'!BE103*(1+IVA_compras)+'C'!BE107*(1+IVA_compras)+'C'!BE112*(1+IVA_compras)+'C'!BE115*(1+IVA_compras)+'C'!BE118*(1+IVA_compras)</f>
        <v>0</v>
      </c>
      <c r="BR78" s="886">
        <f>'C'!BF99*(1+IVA_compras)+'C'!BF103*(1+IVA_compras)+'C'!BF107*(1+IVA_compras)+'C'!BF112*(1+IVA_compras)+'C'!BF115*(1+IVA_compras)+'C'!BF118*(1+IVA_compras)</f>
        <v>0</v>
      </c>
      <c r="BS78" s="886">
        <f>'C'!BG99*(1+IVA_compras)+'C'!BG103*(1+IVA_compras)+'C'!BG107*(1+IVA_compras)+'C'!BG112*(1+IVA_compras)+'C'!BG115*(1+IVA_compras)+'C'!BG118*(1+IVA_compras)</f>
        <v>0</v>
      </c>
      <c r="BT78" s="886">
        <f>'C'!BH99*(1+IVA_compras)+'C'!BH103*(1+IVA_compras)+'C'!BH107*(1+IVA_compras)+'C'!BH112*(1+IVA_compras)+'C'!BH115*(1+IVA_compras)+'C'!BH118*(1+IVA_compras)</f>
        <v>0</v>
      </c>
      <c r="BU78" s="886">
        <f>'C'!BI99*(1+IVA_compras)+'C'!BI103*(1+IVA_compras)+'C'!BI107*(1+IVA_compras)+'C'!BI112*(1+IVA_compras)+'C'!BI115*(1+IVA_compras)+'C'!BI118*(1+IVA_compras)</f>
        <v>0</v>
      </c>
      <c r="BV78" s="886">
        <f>'C'!BJ99*(1+IVA_compras)+'C'!BJ103*(1+IVA_compras)+'C'!BJ107*(1+IVA_compras)+'C'!BJ112*(1+IVA_compras)+'C'!BJ115*(1+IVA_compras)+'C'!BJ118*(1+IVA_compras)</f>
        <v>0</v>
      </c>
      <c r="BW78" s="953">
        <f>'C'!BK99*(1+IVA_compras)+'C'!BK103*(1+IVA_compras)+'C'!BK107*(1+IVA_compras)+'C'!BK112*(1+IVA_compras)+'C'!BK115*(1+IVA_compras)+'C'!BK118*(1+IVA_compras)</f>
        <v>0</v>
      </c>
      <c r="BX78" s="297"/>
      <c r="BY78" s="138"/>
      <c r="BZ78" s="138"/>
      <c r="CA78" s="138"/>
      <c r="CB78" s="138"/>
      <c r="CC78" s="138"/>
      <c r="CD78" s="138"/>
      <c r="CE78" s="138"/>
      <c r="CF78" s="138"/>
      <c r="CG78" s="138"/>
    </row>
    <row r="79" spans="1:85" ht="15.95" customHeight="1" outlineLevel="1" x14ac:dyDescent="0.25">
      <c r="A79" s="297" t="s">
        <v>0</v>
      </c>
      <c r="B79" s="840" t="s">
        <v>526</v>
      </c>
      <c r="C79" s="935"/>
      <c r="D79" s="936"/>
      <c r="E79" s="937">
        <f t="shared" si="56"/>
        <v>0</v>
      </c>
      <c r="F79" s="936"/>
      <c r="G79" s="937">
        <f t="shared" si="57"/>
        <v>0</v>
      </c>
      <c r="H79" s="936"/>
      <c r="I79" s="937">
        <f t="shared" si="58"/>
        <v>0</v>
      </c>
      <c r="J79" s="936"/>
      <c r="K79" s="937">
        <f t="shared" si="59"/>
        <v>0</v>
      </c>
      <c r="L79" s="936"/>
      <c r="M79" s="937">
        <f t="shared" si="60"/>
        <v>0</v>
      </c>
      <c r="N79" s="938"/>
      <c r="O79" s="886">
        <f>'C'!C253</f>
        <v>0</v>
      </c>
      <c r="P79" s="952">
        <f>'C'!D253</f>
        <v>0</v>
      </c>
      <c r="Q79" s="886">
        <f>'C'!E253</f>
        <v>0</v>
      </c>
      <c r="R79" s="886">
        <f>'C'!F253</f>
        <v>0</v>
      </c>
      <c r="S79" s="886">
        <f>'C'!G253</f>
        <v>0</v>
      </c>
      <c r="T79" s="886">
        <f>'C'!H253</f>
        <v>0</v>
      </c>
      <c r="U79" s="886">
        <f>'C'!I253</f>
        <v>0</v>
      </c>
      <c r="V79" s="886">
        <f>'C'!J253</f>
        <v>0</v>
      </c>
      <c r="W79" s="886">
        <f>'C'!K253</f>
        <v>0</v>
      </c>
      <c r="X79" s="886">
        <f>'C'!L253</f>
        <v>0</v>
      </c>
      <c r="Y79" s="886">
        <f>'C'!M253</f>
        <v>0</v>
      </c>
      <c r="Z79" s="886">
        <f>'C'!N253</f>
        <v>0</v>
      </c>
      <c r="AA79" s="886">
        <f>'C'!O253</f>
        <v>0</v>
      </c>
      <c r="AB79" s="952">
        <f>'C'!P253</f>
        <v>0</v>
      </c>
      <c r="AC79" s="886">
        <f>'C'!Q253</f>
        <v>0</v>
      </c>
      <c r="AD79" s="886">
        <f>'C'!R253</f>
        <v>0</v>
      </c>
      <c r="AE79" s="886">
        <f>'C'!S253</f>
        <v>0</v>
      </c>
      <c r="AF79" s="886">
        <f>'C'!T253</f>
        <v>0</v>
      </c>
      <c r="AG79" s="886">
        <f>'C'!U253</f>
        <v>0</v>
      </c>
      <c r="AH79" s="886">
        <f>'C'!V253</f>
        <v>0</v>
      </c>
      <c r="AI79" s="886">
        <f>'C'!W253</f>
        <v>0</v>
      </c>
      <c r="AJ79" s="886">
        <f>'C'!X253</f>
        <v>0</v>
      </c>
      <c r="AK79" s="886">
        <f>'C'!Y253</f>
        <v>0</v>
      </c>
      <c r="AL79" s="886">
        <f>'C'!Z253</f>
        <v>0</v>
      </c>
      <c r="AM79" s="886">
        <f>'C'!AA253</f>
        <v>0</v>
      </c>
      <c r="AN79" s="952">
        <f>'C'!AB253</f>
        <v>0</v>
      </c>
      <c r="AO79" s="886">
        <f>'C'!AC253</f>
        <v>0</v>
      </c>
      <c r="AP79" s="886">
        <f>'C'!AD253</f>
        <v>0</v>
      </c>
      <c r="AQ79" s="886">
        <f>'C'!AE253</f>
        <v>0</v>
      </c>
      <c r="AR79" s="886">
        <f>'C'!AF253</f>
        <v>0</v>
      </c>
      <c r="AS79" s="886">
        <f>'C'!AG253</f>
        <v>0</v>
      </c>
      <c r="AT79" s="886">
        <f>'C'!AH253</f>
        <v>0</v>
      </c>
      <c r="AU79" s="886">
        <f>'C'!AI253</f>
        <v>0</v>
      </c>
      <c r="AV79" s="886">
        <f>'C'!AJ253</f>
        <v>0</v>
      </c>
      <c r="AW79" s="886">
        <f>'C'!AK253</f>
        <v>0</v>
      </c>
      <c r="AX79" s="886">
        <f>'C'!AL253</f>
        <v>0</v>
      </c>
      <c r="AY79" s="886">
        <f>'C'!AM253</f>
        <v>0</v>
      </c>
      <c r="AZ79" s="952">
        <f>'C'!AN253</f>
        <v>0</v>
      </c>
      <c r="BA79" s="886">
        <f>'C'!AO253</f>
        <v>0</v>
      </c>
      <c r="BB79" s="886">
        <f>'C'!AP253</f>
        <v>0</v>
      </c>
      <c r="BC79" s="886">
        <f>'C'!AQ253</f>
        <v>0</v>
      </c>
      <c r="BD79" s="886">
        <f>'C'!AR253</f>
        <v>0</v>
      </c>
      <c r="BE79" s="886">
        <f>'C'!AS253</f>
        <v>0</v>
      </c>
      <c r="BF79" s="886">
        <f>'C'!AT253</f>
        <v>0</v>
      </c>
      <c r="BG79" s="886">
        <f>'C'!AU253</f>
        <v>0</v>
      </c>
      <c r="BH79" s="886">
        <f>'C'!AV253</f>
        <v>0</v>
      </c>
      <c r="BI79" s="886">
        <f>'C'!AW253</f>
        <v>0</v>
      </c>
      <c r="BJ79" s="886">
        <f>'C'!AX253</f>
        <v>0</v>
      </c>
      <c r="BK79" s="886">
        <f>'C'!AY253</f>
        <v>0</v>
      </c>
      <c r="BL79" s="952">
        <f>'C'!AZ253</f>
        <v>0</v>
      </c>
      <c r="BM79" s="886">
        <f>'C'!BA253</f>
        <v>0</v>
      </c>
      <c r="BN79" s="886">
        <f>'C'!BB253</f>
        <v>0</v>
      </c>
      <c r="BO79" s="886">
        <f>'C'!BC253</f>
        <v>0</v>
      </c>
      <c r="BP79" s="886">
        <f>'C'!BD253</f>
        <v>0</v>
      </c>
      <c r="BQ79" s="886">
        <f>'C'!BE253</f>
        <v>0</v>
      </c>
      <c r="BR79" s="886">
        <f>'C'!BF253</f>
        <v>0</v>
      </c>
      <c r="BS79" s="886">
        <f>'C'!BG253</f>
        <v>0</v>
      </c>
      <c r="BT79" s="886">
        <f>'C'!BH253</f>
        <v>0</v>
      </c>
      <c r="BU79" s="886">
        <f>'C'!BI253</f>
        <v>0</v>
      </c>
      <c r="BV79" s="886">
        <f>'C'!BJ253</f>
        <v>0</v>
      </c>
      <c r="BW79" s="953">
        <f>'C'!BK253</f>
        <v>0</v>
      </c>
      <c r="BX79" s="297"/>
      <c r="BY79" s="138"/>
      <c r="BZ79" s="138"/>
      <c r="CA79" s="138"/>
      <c r="CB79" s="138"/>
      <c r="CC79" s="138"/>
      <c r="CD79" s="138"/>
      <c r="CE79" s="138"/>
      <c r="CF79" s="138"/>
      <c r="CG79" s="138"/>
    </row>
    <row r="80" spans="1:85" ht="15.95" customHeight="1" outlineLevel="1" x14ac:dyDescent="0.25">
      <c r="A80" s="138"/>
      <c r="B80" s="840" t="s">
        <v>527</v>
      </c>
      <c r="C80" s="935">
        <f>O80</f>
        <v>0</v>
      </c>
      <c r="D80" s="936"/>
      <c r="E80" s="937">
        <f t="shared" si="56"/>
        <v>0</v>
      </c>
      <c r="F80" s="936"/>
      <c r="G80" s="937">
        <f t="shared" si="57"/>
        <v>0</v>
      </c>
      <c r="H80" s="936"/>
      <c r="I80" s="937">
        <f t="shared" si="58"/>
        <v>0</v>
      </c>
      <c r="J80" s="936"/>
      <c r="K80" s="937">
        <f t="shared" si="59"/>
        <v>0</v>
      </c>
      <c r="L80" s="936"/>
      <c r="M80" s="937">
        <f t="shared" si="60"/>
        <v>0</v>
      </c>
      <c r="N80" s="938"/>
      <c r="O80" s="848">
        <f>'C'!C268</f>
        <v>0</v>
      </c>
      <c r="P80" s="950">
        <f>'C'!D268</f>
        <v>0</v>
      </c>
      <c r="Q80" s="848">
        <f>'C'!E268</f>
        <v>0</v>
      </c>
      <c r="R80" s="848">
        <f>'C'!F268</f>
        <v>0</v>
      </c>
      <c r="S80" s="848">
        <f>'C'!G268</f>
        <v>0</v>
      </c>
      <c r="T80" s="848">
        <f>'C'!H268</f>
        <v>0</v>
      </c>
      <c r="U80" s="848">
        <f>'C'!I268</f>
        <v>0</v>
      </c>
      <c r="V80" s="848">
        <f>'C'!J268</f>
        <v>0</v>
      </c>
      <c r="W80" s="848">
        <f>'C'!K268</f>
        <v>0</v>
      </c>
      <c r="X80" s="848">
        <f>'C'!L268</f>
        <v>0</v>
      </c>
      <c r="Y80" s="848">
        <f>'C'!M268</f>
        <v>0</v>
      </c>
      <c r="Z80" s="848">
        <f>'C'!N268</f>
        <v>0</v>
      </c>
      <c r="AA80" s="848">
        <f>'C'!O268</f>
        <v>0</v>
      </c>
      <c r="AB80" s="950">
        <f>'C'!P268</f>
        <v>0</v>
      </c>
      <c r="AC80" s="848">
        <f>'C'!Q268</f>
        <v>0</v>
      </c>
      <c r="AD80" s="848">
        <f>'C'!R268</f>
        <v>0</v>
      </c>
      <c r="AE80" s="848">
        <f>'C'!S268</f>
        <v>0</v>
      </c>
      <c r="AF80" s="848">
        <f>'C'!T268</f>
        <v>0</v>
      </c>
      <c r="AG80" s="848">
        <f>'C'!U268</f>
        <v>0</v>
      </c>
      <c r="AH80" s="848">
        <f>'C'!V268</f>
        <v>0</v>
      </c>
      <c r="AI80" s="848">
        <f>'C'!W268</f>
        <v>0</v>
      </c>
      <c r="AJ80" s="848">
        <f>'C'!X268</f>
        <v>0</v>
      </c>
      <c r="AK80" s="848">
        <f>'C'!Y268</f>
        <v>0</v>
      </c>
      <c r="AL80" s="848">
        <f>'C'!Z268</f>
        <v>0</v>
      </c>
      <c r="AM80" s="848">
        <f>'C'!AA268</f>
        <v>0</v>
      </c>
      <c r="AN80" s="950">
        <f>'C'!AB268</f>
        <v>0</v>
      </c>
      <c r="AO80" s="848">
        <f>'C'!AC268</f>
        <v>0</v>
      </c>
      <c r="AP80" s="848">
        <f>'C'!AD268</f>
        <v>0</v>
      </c>
      <c r="AQ80" s="848">
        <f>'C'!AE268</f>
        <v>0</v>
      </c>
      <c r="AR80" s="848">
        <f>'C'!AF268</f>
        <v>0</v>
      </c>
      <c r="AS80" s="848">
        <f>'C'!AG268</f>
        <v>0</v>
      </c>
      <c r="AT80" s="848">
        <f>'C'!AH268</f>
        <v>0</v>
      </c>
      <c r="AU80" s="848">
        <f>'C'!AI268</f>
        <v>0</v>
      </c>
      <c r="AV80" s="848">
        <f>'C'!AJ268</f>
        <v>0</v>
      </c>
      <c r="AW80" s="848">
        <f>'C'!AK268</f>
        <v>0</v>
      </c>
      <c r="AX80" s="848">
        <f>'C'!AL268</f>
        <v>0</v>
      </c>
      <c r="AY80" s="848">
        <f>'C'!AM268</f>
        <v>0</v>
      </c>
      <c r="AZ80" s="950">
        <f>'C'!AN268</f>
        <v>0</v>
      </c>
      <c r="BA80" s="848">
        <f>'C'!AO268</f>
        <v>0</v>
      </c>
      <c r="BB80" s="848">
        <f>'C'!AP268</f>
        <v>0</v>
      </c>
      <c r="BC80" s="848">
        <f>'C'!AQ268</f>
        <v>0</v>
      </c>
      <c r="BD80" s="848">
        <f>'C'!AR268</f>
        <v>0</v>
      </c>
      <c r="BE80" s="848">
        <f>'C'!AS268</f>
        <v>0</v>
      </c>
      <c r="BF80" s="848">
        <f>'C'!AT268</f>
        <v>0</v>
      </c>
      <c r="BG80" s="848">
        <f>'C'!AU268</f>
        <v>0</v>
      </c>
      <c r="BH80" s="848">
        <f>'C'!AV268</f>
        <v>0</v>
      </c>
      <c r="BI80" s="848">
        <f>'C'!AW268</f>
        <v>0</v>
      </c>
      <c r="BJ80" s="848">
        <f>'C'!AX268</f>
        <v>0</v>
      </c>
      <c r="BK80" s="848">
        <f>'C'!AY268</f>
        <v>0</v>
      </c>
      <c r="BL80" s="950">
        <f>'C'!AZ268</f>
        <v>0</v>
      </c>
      <c r="BM80" s="848">
        <f>'C'!BA268</f>
        <v>0</v>
      </c>
      <c r="BN80" s="848">
        <f>'C'!BB268</f>
        <v>0</v>
      </c>
      <c r="BO80" s="848">
        <f>'C'!BC268</f>
        <v>0</v>
      </c>
      <c r="BP80" s="848">
        <f>'C'!BD268</f>
        <v>0</v>
      </c>
      <c r="BQ80" s="848">
        <f>'C'!BE268</f>
        <v>0</v>
      </c>
      <c r="BR80" s="848">
        <f>'C'!BF268</f>
        <v>0</v>
      </c>
      <c r="BS80" s="848">
        <f>'C'!BG268</f>
        <v>0</v>
      </c>
      <c r="BT80" s="848">
        <f>'C'!BH268</f>
        <v>0</v>
      </c>
      <c r="BU80" s="848">
        <f>'C'!BI268</f>
        <v>0</v>
      </c>
      <c r="BV80" s="848">
        <f>'C'!BJ268</f>
        <v>0</v>
      </c>
      <c r="BW80" s="951">
        <f>'C'!BK268</f>
        <v>0</v>
      </c>
      <c r="BX80" s="297"/>
      <c r="BY80" s="138"/>
      <c r="BZ80" s="138"/>
      <c r="CA80" s="138"/>
      <c r="CB80" s="138"/>
      <c r="CC80" s="138"/>
      <c r="CD80" s="138"/>
      <c r="CE80" s="138"/>
      <c r="CF80" s="138"/>
      <c r="CG80" s="138"/>
    </row>
    <row r="81" spans="1:85" ht="15.95" customHeight="1" outlineLevel="1" x14ac:dyDescent="0.25">
      <c r="A81" s="138"/>
      <c r="B81" s="840" t="s">
        <v>528</v>
      </c>
      <c r="C81" s="935">
        <f>O81</f>
        <v>0</v>
      </c>
      <c r="D81" s="936"/>
      <c r="E81" s="937">
        <f t="shared" si="56"/>
        <v>0</v>
      </c>
      <c r="F81" s="936"/>
      <c r="G81" s="937">
        <f t="shared" si="57"/>
        <v>0</v>
      </c>
      <c r="H81" s="936"/>
      <c r="I81" s="937">
        <f t="shared" si="58"/>
        <v>0</v>
      </c>
      <c r="J81" s="936"/>
      <c r="K81" s="937">
        <f t="shared" si="59"/>
        <v>0</v>
      </c>
      <c r="L81" s="936"/>
      <c r="M81" s="937">
        <f t="shared" si="60"/>
        <v>0</v>
      </c>
      <c r="N81" s="938"/>
      <c r="O81" s="848">
        <f>'C'!C260</f>
        <v>0</v>
      </c>
      <c r="P81" s="950">
        <f>'C'!D260</f>
        <v>0</v>
      </c>
      <c r="Q81" s="848">
        <f>'C'!E260</f>
        <v>0</v>
      </c>
      <c r="R81" s="848">
        <f>'C'!F260</f>
        <v>0</v>
      </c>
      <c r="S81" s="848">
        <f>'C'!G260</f>
        <v>0</v>
      </c>
      <c r="T81" s="848">
        <f>'C'!H260</f>
        <v>0</v>
      </c>
      <c r="U81" s="848">
        <f>'C'!I260</f>
        <v>0</v>
      </c>
      <c r="V81" s="848">
        <f>'C'!J260</f>
        <v>0</v>
      </c>
      <c r="W81" s="848">
        <f>'C'!K260</f>
        <v>0</v>
      </c>
      <c r="X81" s="848">
        <f>'C'!L260</f>
        <v>0</v>
      </c>
      <c r="Y81" s="848">
        <f>'C'!M260</f>
        <v>0</v>
      </c>
      <c r="Z81" s="848">
        <f>'C'!N260</f>
        <v>0</v>
      </c>
      <c r="AA81" s="848">
        <f>'C'!O260</f>
        <v>0</v>
      </c>
      <c r="AB81" s="950">
        <f>'C'!P260</f>
        <v>0</v>
      </c>
      <c r="AC81" s="848">
        <f>'C'!Q260</f>
        <v>0</v>
      </c>
      <c r="AD81" s="848">
        <f>'C'!R260</f>
        <v>0</v>
      </c>
      <c r="AE81" s="848">
        <f>'C'!S260</f>
        <v>0</v>
      </c>
      <c r="AF81" s="848">
        <f>'C'!T260</f>
        <v>0</v>
      </c>
      <c r="AG81" s="848">
        <f>'C'!U260</f>
        <v>0</v>
      </c>
      <c r="AH81" s="848">
        <f>'C'!V260</f>
        <v>0</v>
      </c>
      <c r="AI81" s="848">
        <f>'C'!W260</f>
        <v>0</v>
      </c>
      <c r="AJ81" s="848">
        <f>'C'!X260</f>
        <v>0</v>
      </c>
      <c r="AK81" s="848">
        <f>'C'!Y260</f>
        <v>0</v>
      </c>
      <c r="AL81" s="848">
        <f>'C'!Z260</f>
        <v>0</v>
      </c>
      <c r="AM81" s="848">
        <f>'C'!AA260</f>
        <v>0</v>
      </c>
      <c r="AN81" s="950">
        <f>'C'!AB260</f>
        <v>0</v>
      </c>
      <c r="AO81" s="848">
        <f>'C'!AC260</f>
        <v>0</v>
      </c>
      <c r="AP81" s="848">
        <f>'C'!AD260</f>
        <v>0</v>
      </c>
      <c r="AQ81" s="848">
        <f>'C'!AE260</f>
        <v>0</v>
      </c>
      <c r="AR81" s="848">
        <f>'C'!AF260</f>
        <v>0</v>
      </c>
      <c r="AS81" s="848">
        <f>'C'!AG260</f>
        <v>0</v>
      </c>
      <c r="AT81" s="848">
        <f>'C'!AH260</f>
        <v>0</v>
      </c>
      <c r="AU81" s="848">
        <f>'C'!AI260</f>
        <v>0</v>
      </c>
      <c r="AV81" s="848">
        <f>'C'!AJ260</f>
        <v>0</v>
      </c>
      <c r="AW81" s="848">
        <f>'C'!AK260</f>
        <v>0</v>
      </c>
      <c r="AX81" s="848">
        <f>'C'!AL260</f>
        <v>0</v>
      </c>
      <c r="AY81" s="848">
        <f>'C'!AM260</f>
        <v>0</v>
      </c>
      <c r="AZ81" s="950">
        <f>'C'!AN260</f>
        <v>0</v>
      </c>
      <c r="BA81" s="848">
        <f>'C'!AO260</f>
        <v>0</v>
      </c>
      <c r="BB81" s="848">
        <f>'C'!AP260</f>
        <v>0</v>
      </c>
      <c r="BC81" s="848">
        <f>'C'!AQ260</f>
        <v>0</v>
      </c>
      <c r="BD81" s="848">
        <f>'C'!AR260</f>
        <v>0</v>
      </c>
      <c r="BE81" s="848">
        <f>'C'!AS260</f>
        <v>0</v>
      </c>
      <c r="BF81" s="848">
        <f>'C'!AT260</f>
        <v>0</v>
      </c>
      <c r="BG81" s="848">
        <f>'C'!AU260</f>
        <v>0</v>
      </c>
      <c r="BH81" s="848">
        <f>'C'!AV260</f>
        <v>0</v>
      </c>
      <c r="BI81" s="848">
        <f>'C'!AW260</f>
        <v>0</v>
      </c>
      <c r="BJ81" s="848">
        <f>'C'!AX260</f>
        <v>0</v>
      </c>
      <c r="BK81" s="848">
        <f>'C'!AY260</f>
        <v>0</v>
      </c>
      <c r="BL81" s="950">
        <f>'C'!AZ260</f>
        <v>0</v>
      </c>
      <c r="BM81" s="848">
        <f>'C'!BA260</f>
        <v>0</v>
      </c>
      <c r="BN81" s="848">
        <f>'C'!BB260</f>
        <v>0</v>
      </c>
      <c r="BO81" s="848">
        <f>'C'!BC260</f>
        <v>0</v>
      </c>
      <c r="BP81" s="848">
        <f>'C'!BD260</f>
        <v>0</v>
      </c>
      <c r="BQ81" s="848">
        <f>'C'!BE260</f>
        <v>0</v>
      </c>
      <c r="BR81" s="848">
        <f>'C'!BF260</f>
        <v>0</v>
      </c>
      <c r="BS81" s="848">
        <f>'C'!BG260</f>
        <v>0</v>
      </c>
      <c r="BT81" s="848">
        <f>'C'!BH260</f>
        <v>0</v>
      </c>
      <c r="BU81" s="848">
        <f>'C'!BI260</f>
        <v>0</v>
      </c>
      <c r="BV81" s="848">
        <f>'C'!BJ260</f>
        <v>0</v>
      </c>
      <c r="BW81" s="951">
        <f>'C'!BK260</f>
        <v>0</v>
      </c>
      <c r="BX81" s="297"/>
      <c r="BY81" s="138"/>
      <c r="BZ81" s="138"/>
      <c r="CA81" s="138"/>
      <c r="CB81" s="138"/>
      <c r="CC81" s="138"/>
      <c r="CD81" s="138"/>
      <c r="CE81" s="138"/>
      <c r="CF81" s="138"/>
      <c r="CG81" s="138"/>
    </row>
    <row r="82" spans="1:85" ht="15.95" customHeight="1" outlineLevel="1" x14ac:dyDescent="0.25">
      <c r="A82" s="138"/>
      <c r="B82" s="840" t="s">
        <v>529</v>
      </c>
      <c r="C82" s="935"/>
      <c r="D82" s="936"/>
      <c r="E82" s="937">
        <f t="shared" si="56"/>
        <v>0</v>
      </c>
      <c r="F82" s="936"/>
      <c r="G82" s="937">
        <f t="shared" si="57"/>
        <v>0</v>
      </c>
      <c r="H82" s="936"/>
      <c r="I82" s="937">
        <f t="shared" si="58"/>
        <v>0</v>
      </c>
      <c r="J82" s="936"/>
      <c r="K82" s="937">
        <f t="shared" si="59"/>
        <v>0</v>
      </c>
      <c r="L82" s="936"/>
      <c r="M82" s="937">
        <f t="shared" si="60"/>
        <v>0</v>
      </c>
      <c r="N82" s="938"/>
      <c r="O82" s="848"/>
      <c r="P82" s="950">
        <f>'C'!D248</f>
        <v>0</v>
      </c>
      <c r="Q82" s="848">
        <f>'C'!E248</f>
        <v>0</v>
      </c>
      <c r="R82" s="848">
        <f>'C'!F248</f>
        <v>0</v>
      </c>
      <c r="S82" s="848">
        <f>'C'!G248</f>
        <v>0</v>
      </c>
      <c r="T82" s="848">
        <f>'C'!H248</f>
        <v>0</v>
      </c>
      <c r="U82" s="848">
        <f>'C'!I248</f>
        <v>0</v>
      </c>
      <c r="V82" s="848">
        <f>'C'!J248</f>
        <v>0</v>
      </c>
      <c r="W82" s="848">
        <f>'C'!K248</f>
        <v>0</v>
      </c>
      <c r="X82" s="848">
        <f>'C'!L248</f>
        <v>0</v>
      </c>
      <c r="Y82" s="848">
        <f>'C'!M248</f>
        <v>0</v>
      </c>
      <c r="Z82" s="848">
        <f>'C'!N248</f>
        <v>0</v>
      </c>
      <c r="AA82" s="848">
        <f>'C'!O248</f>
        <v>0</v>
      </c>
      <c r="AB82" s="950">
        <f>'C'!P248</f>
        <v>0</v>
      </c>
      <c r="AC82" s="848">
        <f>'C'!Q248</f>
        <v>0</v>
      </c>
      <c r="AD82" s="848">
        <f>'C'!R248</f>
        <v>0</v>
      </c>
      <c r="AE82" s="848">
        <f>'C'!S248</f>
        <v>0</v>
      </c>
      <c r="AF82" s="848">
        <f>'C'!T248</f>
        <v>0</v>
      </c>
      <c r="AG82" s="848">
        <f>'C'!U248</f>
        <v>0</v>
      </c>
      <c r="AH82" s="848">
        <f>'C'!V248</f>
        <v>0</v>
      </c>
      <c r="AI82" s="848">
        <f>'C'!W248</f>
        <v>0</v>
      </c>
      <c r="AJ82" s="848">
        <f>'C'!X248</f>
        <v>0</v>
      </c>
      <c r="AK82" s="848">
        <f>'C'!Y248</f>
        <v>0</v>
      </c>
      <c r="AL82" s="848">
        <f>'C'!Z248</f>
        <v>0</v>
      </c>
      <c r="AM82" s="848">
        <f>'C'!AA248</f>
        <v>0</v>
      </c>
      <c r="AN82" s="950">
        <f>'C'!AB248</f>
        <v>0</v>
      </c>
      <c r="AO82" s="848">
        <f>'C'!AC248</f>
        <v>0</v>
      </c>
      <c r="AP82" s="848">
        <f>'C'!AD248</f>
        <v>0</v>
      </c>
      <c r="AQ82" s="848">
        <f>'C'!AE248</f>
        <v>0</v>
      </c>
      <c r="AR82" s="848">
        <f>'C'!AF248</f>
        <v>0</v>
      </c>
      <c r="AS82" s="848">
        <f>'C'!AG248</f>
        <v>0</v>
      </c>
      <c r="AT82" s="848">
        <f>'C'!AH248</f>
        <v>0</v>
      </c>
      <c r="AU82" s="848">
        <f>'C'!AI248</f>
        <v>0</v>
      </c>
      <c r="AV82" s="848">
        <f>'C'!AJ248</f>
        <v>0</v>
      </c>
      <c r="AW82" s="848">
        <f>'C'!AK248</f>
        <v>0</v>
      </c>
      <c r="AX82" s="848">
        <f>'C'!AL248</f>
        <v>0</v>
      </c>
      <c r="AY82" s="848">
        <f>'C'!AM248</f>
        <v>0</v>
      </c>
      <c r="AZ82" s="950">
        <f>'C'!AN248</f>
        <v>0</v>
      </c>
      <c r="BA82" s="848">
        <f>'C'!AO248</f>
        <v>0</v>
      </c>
      <c r="BB82" s="848">
        <f>'C'!AP248</f>
        <v>0</v>
      </c>
      <c r="BC82" s="848">
        <f>'C'!AQ248</f>
        <v>0</v>
      </c>
      <c r="BD82" s="848">
        <f>'C'!AR248</f>
        <v>0</v>
      </c>
      <c r="BE82" s="848">
        <f>'C'!AS248</f>
        <v>0</v>
      </c>
      <c r="BF82" s="848">
        <f>'C'!AT248</f>
        <v>0</v>
      </c>
      <c r="BG82" s="848">
        <f>'C'!AU248</f>
        <v>0</v>
      </c>
      <c r="BH82" s="848">
        <f>'C'!AV248</f>
        <v>0</v>
      </c>
      <c r="BI82" s="848">
        <f>'C'!AW248</f>
        <v>0</v>
      </c>
      <c r="BJ82" s="848">
        <f>'C'!AX248</f>
        <v>0</v>
      </c>
      <c r="BK82" s="848">
        <f>'C'!AY248</f>
        <v>0</v>
      </c>
      <c r="BL82" s="950">
        <f>'C'!AZ248</f>
        <v>0</v>
      </c>
      <c r="BM82" s="848">
        <f>'C'!BA248</f>
        <v>0</v>
      </c>
      <c r="BN82" s="848">
        <f>'C'!BB248</f>
        <v>0</v>
      </c>
      <c r="BO82" s="848">
        <f>'C'!BC248</f>
        <v>0</v>
      </c>
      <c r="BP82" s="848">
        <f>'C'!BD248</f>
        <v>0</v>
      </c>
      <c r="BQ82" s="848">
        <f>'C'!BE248</f>
        <v>0</v>
      </c>
      <c r="BR82" s="848">
        <f>'C'!BF248</f>
        <v>0</v>
      </c>
      <c r="BS82" s="848">
        <f>'C'!BG248</f>
        <v>0</v>
      </c>
      <c r="BT82" s="848">
        <f>'C'!BH248</f>
        <v>0</v>
      </c>
      <c r="BU82" s="848">
        <f>'C'!BI248</f>
        <v>0</v>
      </c>
      <c r="BV82" s="848">
        <f>'C'!BJ248</f>
        <v>0</v>
      </c>
      <c r="BW82" s="951">
        <f>'C'!BK248</f>
        <v>0</v>
      </c>
      <c r="BX82" s="297"/>
      <c r="BY82" s="138"/>
      <c r="BZ82" s="138"/>
      <c r="CA82" s="138"/>
      <c r="CB82" s="138"/>
      <c r="CC82" s="138"/>
      <c r="CD82" s="138"/>
      <c r="CE82" s="138"/>
      <c r="CF82" s="138"/>
      <c r="CG82" s="138"/>
    </row>
    <row r="83" spans="1:85" s="6" customFormat="1" ht="15.95" customHeight="1" x14ac:dyDescent="0.25">
      <c r="A83" s="472"/>
      <c r="B83" s="1049" t="s">
        <v>530</v>
      </c>
      <c r="C83" s="939">
        <f>C76+C78+C80+C77+C81+C82+C79</f>
        <v>0</v>
      </c>
      <c r="D83" s="940">
        <f>IFERROR(C83/C85,"-")</f>
        <v>0</v>
      </c>
      <c r="E83" s="941">
        <f>E76+E78+E80+E77+E81+E82+E79</f>
        <v>0</v>
      </c>
      <c r="F83" s="940">
        <f>IFERROR(E83/E85,"-")</f>
        <v>0</v>
      </c>
      <c r="G83" s="941">
        <f>G76+G78+G80+G77+G81+G82+G79</f>
        <v>0</v>
      </c>
      <c r="H83" s="940">
        <f>IFERROR(G83/G85,"-")</f>
        <v>0</v>
      </c>
      <c r="I83" s="941">
        <f>I76+I78+I80+I77+I81+I82+I79</f>
        <v>0</v>
      </c>
      <c r="J83" s="940">
        <f>IFERROR(I83/I85,"-")</f>
        <v>0</v>
      </c>
      <c r="K83" s="941">
        <f>K76+K78+K80+K77+K81+K82+K79</f>
        <v>0</v>
      </c>
      <c r="L83" s="940">
        <f>IFERROR(K83/K85,"-")</f>
        <v>0</v>
      </c>
      <c r="M83" s="941">
        <f>M76+M78+M80+M77+M81+M82+M79</f>
        <v>0</v>
      </c>
      <c r="N83" s="1044">
        <f>IFERROR(M83/M85,"-")</f>
        <v>0</v>
      </c>
      <c r="O83" s="955">
        <f t="shared" ref="O83:AT83" si="63">O76+O78+O80+O77+O81+O79+O82</f>
        <v>0</v>
      </c>
      <c r="P83" s="1050">
        <f t="shared" si="63"/>
        <v>0</v>
      </c>
      <c r="Q83" s="955">
        <f t="shared" si="63"/>
        <v>0</v>
      </c>
      <c r="R83" s="955">
        <f t="shared" si="63"/>
        <v>0</v>
      </c>
      <c r="S83" s="955">
        <f t="shared" si="63"/>
        <v>0</v>
      </c>
      <c r="T83" s="955">
        <f t="shared" si="63"/>
        <v>0</v>
      </c>
      <c r="U83" s="955">
        <f t="shared" si="63"/>
        <v>0</v>
      </c>
      <c r="V83" s="955">
        <f t="shared" si="63"/>
        <v>0</v>
      </c>
      <c r="W83" s="955">
        <f t="shared" si="63"/>
        <v>0</v>
      </c>
      <c r="X83" s="955">
        <f t="shared" si="63"/>
        <v>0</v>
      </c>
      <c r="Y83" s="955">
        <f t="shared" si="63"/>
        <v>0</v>
      </c>
      <c r="Z83" s="955">
        <f t="shared" si="63"/>
        <v>0</v>
      </c>
      <c r="AA83" s="955">
        <f t="shared" si="63"/>
        <v>0</v>
      </c>
      <c r="AB83" s="1050">
        <f t="shared" si="63"/>
        <v>0</v>
      </c>
      <c r="AC83" s="955">
        <f t="shared" si="63"/>
        <v>0</v>
      </c>
      <c r="AD83" s="955">
        <f t="shared" si="63"/>
        <v>0</v>
      </c>
      <c r="AE83" s="955">
        <f t="shared" si="63"/>
        <v>0</v>
      </c>
      <c r="AF83" s="955">
        <f t="shared" si="63"/>
        <v>0</v>
      </c>
      <c r="AG83" s="955">
        <f t="shared" si="63"/>
        <v>0</v>
      </c>
      <c r="AH83" s="955">
        <f t="shared" si="63"/>
        <v>0</v>
      </c>
      <c r="AI83" s="955">
        <f t="shared" si="63"/>
        <v>0</v>
      </c>
      <c r="AJ83" s="955">
        <f t="shared" si="63"/>
        <v>0</v>
      </c>
      <c r="AK83" s="955">
        <f t="shared" si="63"/>
        <v>0</v>
      </c>
      <c r="AL83" s="955">
        <f t="shared" si="63"/>
        <v>0</v>
      </c>
      <c r="AM83" s="955">
        <f t="shared" si="63"/>
        <v>0</v>
      </c>
      <c r="AN83" s="1050">
        <f t="shared" si="63"/>
        <v>0</v>
      </c>
      <c r="AO83" s="955">
        <f t="shared" si="63"/>
        <v>0</v>
      </c>
      <c r="AP83" s="955">
        <f t="shared" si="63"/>
        <v>0</v>
      </c>
      <c r="AQ83" s="955">
        <f t="shared" si="63"/>
        <v>0</v>
      </c>
      <c r="AR83" s="955">
        <f t="shared" si="63"/>
        <v>0</v>
      </c>
      <c r="AS83" s="955">
        <f t="shared" si="63"/>
        <v>0</v>
      </c>
      <c r="AT83" s="955">
        <f t="shared" si="63"/>
        <v>0</v>
      </c>
      <c r="AU83" s="955">
        <f t="shared" ref="AU83:BZ83" si="64">AU76+AU78+AU80+AU77+AU81+AU79+AU82</f>
        <v>0</v>
      </c>
      <c r="AV83" s="955">
        <f t="shared" si="64"/>
        <v>0</v>
      </c>
      <c r="AW83" s="955">
        <f t="shared" si="64"/>
        <v>0</v>
      </c>
      <c r="AX83" s="955">
        <f t="shared" si="64"/>
        <v>0</v>
      </c>
      <c r="AY83" s="955">
        <f t="shared" si="64"/>
        <v>0</v>
      </c>
      <c r="AZ83" s="1050">
        <f t="shared" si="64"/>
        <v>0</v>
      </c>
      <c r="BA83" s="955">
        <f t="shared" si="64"/>
        <v>0</v>
      </c>
      <c r="BB83" s="955">
        <f t="shared" si="64"/>
        <v>0</v>
      </c>
      <c r="BC83" s="955">
        <f t="shared" si="64"/>
        <v>0</v>
      </c>
      <c r="BD83" s="955">
        <f t="shared" si="64"/>
        <v>0</v>
      </c>
      <c r="BE83" s="955">
        <f t="shared" si="64"/>
        <v>0</v>
      </c>
      <c r="BF83" s="955">
        <f t="shared" si="64"/>
        <v>0</v>
      </c>
      <c r="BG83" s="955">
        <f t="shared" si="64"/>
        <v>0</v>
      </c>
      <c r="BH83" s="955">
        <f t="shared" si="64"/>
        <v>0</v>
      </c>
      <c r="BI83" s="955">
        <f t="shared" si="64"/>
        <v>0</v>
      </c>
      <c r="BJ83" s="955">
        <f t="shared" si="64"/>
        <v>0</v>
      </c>
      <c r="BK83" s="955">
        <f t="shared" si="64"/>
        <v>0</v>
      </c>
      <c r="BL83" s="1050">
        <f t="shared" si="64"/>
        <v>0</v>
      </c>
      <c r="BM83" s="955">
        <f t="shared" si="64"/>
        <v>0</v>
      </c>
      <c r="BN83" s="955">
        <f t="shared" si="64"/>
        <v>0</v>
      </c>
      <c r="BO83" s="955">
        <f t="shared" si="64"/>
        <v>0</v>
      </c>
      <c r="BP83" s="955">
        <f t="shared" si="64"/>
        <v>0</v>
      </c>
      <c r="BQ83" s="955">
        <f t="shared" si="64"/>
        <v>0</v>
      </c>
      <c r="BR83" s="955">
        <f t="shared" si="64"/>
        <v>0</v>
      </c>
      <c r="BS83" s="955">
        <f t="shared" si="64"/>
        <v>0</v>
      </c>
      <c r="BT83" s="955">
        <f t="shared" si="64"/>
        <v>0</v>
      </c>
      <c r="BU83" s="955">
        <f t="shared" si="64"/>
        <v>0</v>
      </c>
      <c r="BV83" s="955">
        <f t="shared" si="64"/>
        <v>0</v>
      </c>
      <c r="BW83" s="1051">
        <f t="shared" si="64"/>
        <v>0</v>
      </c>
      <c r="BX83" s="472"/>
      <c r="BY83" s="472"/>
      <c r="BZ83" s="472"/>
      <c r="CA83" s="472"/>
      <c r="CB83" s="797"/>
      <c r="CC83" s="138"/>
      <c r="CD83" s="138"/>
      <c r="CE83" s="138"/>
      <c r="CF83" s="138"/>
      <c r="CG83" s="138"/>
    </row>
    <row r="84" spans="1:85" s="6" customFormat="1" ht="24.95" customHeight="1" x14ac:dyDescent="0.25">
      <c r="A84" s="472"/>
      <c r="B84" s="857" t="s">
        <v>531</v>
      </c>
      <c r="C84" s="1052">
        <f>C74+C83</f>
        <v>0</v>
      </c>
      <c r="D84" s="1053"/>
      <c r="E84" s="1054">
        <f>E74+E83</f>
        <v>0</v>
      </c>
      <c r="F84" s="1053"/>
      <c r="G84" s="1054">
        <f>G74+G83</f>
        <v>0</v>
      </c>
      <c r="H84" s="1053"/>
      <c r="I84" s="1054">
        <f>I74+I83</f>
        <v>0</v>
      </c>
      <c r="J84" s="1053"/>
      <c r="K84" s="1054">
        <f>K74+K83</f>
        <v>0</v>
      </c>
      <c r="L84" s="1053"/>
      <c r="M84" s="1054">
        <f>M74+M83</f>
        <v>0</v>
      </c>
      <c r="N84" s="970"/>
      <c r="O84" s="1055">
        <f t="shared" ref="O84:AT84" si="65">O74+O83</f>
        <v>0</v>
      </c>
      <c r="P84" s="1056">
        <f t="shared" si="65"/>
        <v>0</v>
      </c>
      <c r="Q84" s="1057">
        <f t="shared" si="65"/>
        <v>0</v>
      </c>
      <c r="R84" s="1057">
        <f t="shared" si="65"/>
        <v>0</v>
      </c>
      <c r="S84" s="1057">
        <f t="shared" si="65"/>
        <v>0</v>
      </c>
      <c r="T84" s="1057">
        <f t="shared" si="65"/>
        <v>0</v>
      </c>
      <c r="U84" s="1057">
        <f t="shared" si="65"/>
        <v>0</v>
      </c>
      <c r="V84" s="1057">
        <f t="shared" si="65"/>
        <v>0</v>
      </c>
      <c r="W84" s="1057">
        <f t="shared" si="65"/>
        <v>0</v>
      </c>
      <c r="X84" s="1057">
        <f t="shared" si="65"/>
        <v>0</v>
      </c>
      <c r="Y84" s="1057">
        <f t="shared" si="65"/>
        <v>0</v>
      </c>
      <c r="Z84" s="1057">
        <f t="shared" si="65"/>
        <v>0</v>
      </c>
      <c r="AA84" s="1057">
        <f t="shared" si="65"/>
        <v>0</v>
      </c>
      <c r="AB84" s="1056">
        <f t="shared" si="65"/>
        <v>0</v>
      </c>
      <c r="AC84" s="1057">
        <f t="shared" si="65"/>
        <v>0</v>
      </c>
      <c r="AD84" s="1057">
        <f t="shared" si="65"/>
        <v>0</v>
      </c>
      <c r="AE84" s="1057">
        <f t="shared" si="65"/>
        <v>0</v>
      </c>
      <c r="AF84" s="1057">
        <f t="shared" si="65"/>
        <v>0</v>
      </c>
      <c r="AG84" s="1057">
        <f t="shared" si="65"/>
        <v>0</v>
      </c>
      <c r="AH84" s="1057">
        <f t="shared" si="65"/>
        <v>0</v>
      </c>
      <c r="AI84" s="1057">
        <f t="shared" si="65"/>
        <v>0</v>
      </c>
      <c r="AJ84" s="1057">
        <f t="shared" si="65"/>
        <v>0</v>
      </c>
      <c r="AK84" s="1057">
        <f t="shared" si="65"/>
        <v>0</v>
      </c>
      <c r="AL84" s="1057">
        <f t="shared" si="65"/>
        <v>0</v>
      </c>
      <c r="AM84" s="1057">
        <f t="shared" si="65"/>
        <v>0</v>
      </c>
      <c r="AN84" s="1056">
        <f t="shared" si="65"/>
        <v>0</v>
      </c>
      <c r="AO84" s="1057">
        <f t="shared" si="65"/>
        <v>0</v>
      </c>
      <c r="AP84" s="1057">
        <f t="shared" si="65"/>
        <v>0</v>
      </c>
      <c r="AQ84" s="1057">
        <f t="shared" si="65"/>
        <v>0</v>
      </c>
      <c r="AR84" s="1057">
        <f t="shared" si="65"/>
        <v>0</v>
      </c>
      <c r="AS84" s="1057">
        <f t="shared" si="65"/>
        <v>0</v>
      </c>
      <c r="AT84" s="1057">
        <f t="shared" si="65"/>
        <v>0</v>
      </c>
      <c r="AU84" s="1057">
        <f t="shared" ref="AU84:BZ84" si="66">AU74+AU83</f>
        <v>0</v>
      </c>
      <c r="AV84" s="1057">
        <f t="shared" si="66"/>
        <v>0</v>
      </c>
      <c r="AW84" s="1057">
        <f t="shared" si="66"/>
        <v>0</v>
      </c>
      <c r="AX84" s="1057">
        <f t="shared" si="66"/>
        <v>0</v>
      </c>
      <c r="AY84" s="1057">
        <f t="shared" si="66"/>
        <v>0</v>
      </c>
      <c r="AZ84" s="1056">
        <f t="shared" si="66"/>
        <v>0</v>
      </c>
      <c r="BA84" s="1057">
        <f t="shared" si="66"/>
        <v>0</v>
      </c>
      <c r="BB84" s="1057">
        <f t="shared" si="66"/>
        <v>0</v>
      </c>
      <c r="BC84" s="1057">
        <f t="shared" si="66"/>
        <v>0</v>
      </c>
      <c r="BD84" s="1057">
        <f t="shared" si="66"/>
        <v>0</v>
      </c>
      <c r="BE84" s="1057">
        <f t="shared" si="66"/>
        <v>0</v>
      </c>
      <c r="BF84" s="1057">
        <f t="shared" si="66"/>
        <v>0</v>
      </c>
      <c r="BG84" s="1057">
        <f t="shared" si="66"/>
        <v>0</v>
      </c>
      <c r="BH84" s="1057">
        <f t="shared" si="66"/>
        <v>0</v>
      </c>
      <c r="BI84" s="1057">
        <f t="shared" si="66"/>
        <v>0</v>
      </c>
      <c r="BJ84" s="1057">
        <f t="shared" si="66"/>
        <v>0</v>
      </c>
      <c r="BK84" s="1057">
        <f t="shared" si="66"/>
        <v>0</v>
      </c>
      <c r="BL84" s="1056">
        <f t="shared" si="66"/>
        <v>0</v>
      </c>
      <c r="BM84" s="1057">
        <f t="shared" si="66"/>
        <v>0</v>
      </c>
      <c r="BN84" s="1057">
        <f t="shared" si="66"/>
        <v>0</v>
      </c>
      <c r="BO84" s="1057">
        <f t="shared" si="66"/>
        <v>0</v>
      </c>
      <c r="BP84" s="1057">
        <f t="shared" si="66"/>
        <v>0</v>
      </c>
      <c r="BQ84" s="1057">
        <f t="shared" si="66"/>
        <v>0</v>
      </c>
      <c r="BR84" s="1057">
        <f t="shared" si="66"/>
        <v>0</v>
      </c>
      <c r="BS84" s="1057">
        <f t="shared" si="66"/>
        <v>0</v>
      </c>
      <c r="BT84" s="1057">
        <f t="shared" si="66"/>
        <v>0</v>
      </c>
      <c r="BU84" s="1057">
        <f t="shared" si="66"/>
        <v>0</v>
      </c>
      <c r="BV84" s="1057">
        <f t="shared" si="66"/>
        <v>0</v>
      </c>
      <c r="BW84" s="1058">
        <f t="shared" si="66"/>
        <v>0</v>
      </c>
      <c r="BX84" s="472"/>
      <c r="BY84" s="472"/>
      <c r="BZ84" s="472"/>
      <c r="CA84" s="472"/>
      <c r="CB84" s="797"/>
      <c r="CC84" s="138"/>
      <c r="CD84" s="138"/>
      <c r="CE84" s="138"/>
      <c r="CF84" s="138"/>
      <c r="CG84" s="138"/>
    </row>
    <row r="85" spans="1:85" s="6" customFormat="1" ht="20.100000000000001" customHeight="1" x14ac:dyDescent="0.25">
      <c r="A85" s="472"/>
      <c r="B85" s="1059" t="s">
        <v>532</v>
      </c>
      <c r="C85" s="1060">
        <f>C71+C84</f>
        <v>1000</v>
      </c>
      <c r="D85" s="1061">
        <f>IFERROR(C85/C85,"-")</f>
        <v>1</v>
      </c>
      <c r="E85" s="1062">
        <f>E71+E84</f>
        <v>1000</v>
      </c>
      <c r="F85" s="1061">
        <f>IFERROR(E85/E85,"-")</f>
        <v>1</v>
      </c>
      <c r="G85" s="1062">
        <f>G71+G84</f>
        <v>1000</v>
      </c>
      <c r="H85" s="1061">
        <f>IFERROR(G85/G85,"-")</f>
        <v>1</v>
      </c>
      <c r="I85" s="1062">
        <f>I71+I84</f>
        <v>1000</v>
      </c>
      <c r="J85" s="1061">
        <f>IFERROR(I85/I85,"-")</f>
        <v>1</v>
      </c>
      <c r="K85" s="1062">
        <f>K71+K84</f>
        <v>1000</v>
      </c>
      <c r="L85" s="1061">
        <f>IFERROR(K85/K85,"-")</f>
        <v>1</v>
      </c>
      <c r="M85" s="1062">
        <f>M71+M84</f>
        <v>1000</v>
      </c>
      <c r="N85" s="1063">
        <f>IFERROR(M85/M85,"-")</f>
        <v>1</v>
      </c>
      <c r="O85" s="1064">
        <f t="shared" ref="O85:AT85" si="67">O84+O71</f>
        <v>1000</v>
      </c>
      <c r="P85" s="901">
        <f t="shared" si="67"/>
        <v>1000</v>
      </c>
      <c r="Q85" s="901">
        <f t="shared" si="67"/>
        <v>1000</v>
      </c>
      <c r="R85" s="901">
        <f t="shared" si="67"/>
        <v>1000</v>
      </c>
      <c r="S85" s="901">
        <f t="shared" si="67"/>
        <v>1000</v>
      </c>
      <c r="T85" s="901">
        <f t="shared" si="67"/>
        <v>1000</v>
      </c>
      <c r="U85" s="901">
        <f t="shared" si="67"/>
        <v>1000</v>
      </c>
      <c r="V85" s="901">
        <f t="shared" si="67"/>
        <v>1000</v>
      </c>
      <c r="W85" s="901">
        <f t="shared" si="67"/>
        <v>1000</v>
      </c>
      <c r="X85" s="901">
        <f t="shared" si="67"/>
        <v>1000</v>
      </c>
      <c r="Y85" s="901">
        <f t="shared" si="67"/>
        <v>1000</v>
      </c>
      <c r="Z85" s="902">
        <f t="shared" si="67"/>
        <v>1000</v>
      </c>
      <c r="AA85" s="901">
        <f t="shared" si="67"/>
        <v>1000</v>
      </c>
      <c r="AB85" s="1065">
        <f t="shared" si="67"/>
        <v>1000</v>
      </c>
      <c r="AC85" s="1066">
        <f t="shared" si="67"/>
        <v>1000</v>
      </c>
      <c r="AD85" s="1066">
        <f t="shared" si="67"/>
        <v>1000</v>
      </c>
      <c r="AE85" s="1066">
        <f t="shared" si="67"/>
        <v>1000</v>
      </c>
      <c r="AF85" s="1066">
        <f t="shared" si="67"/>
        <v>1000</v>
      </c>
      <c r="AG85" s="1066">
        <f t="shared" si="67"/>
        <v>1000</v>
      </c>
      <c r="AH85" s="1066">
        <f t="shared" si="67"/>
        <v>1000</v>
      </c>
      <c r="AI85" s="1066">
        <f t="shared" si="67"/>
        <v>1000</v>
      </c>
      <c r="AJ85" s="1066">
        <f t="shared" si="67"/>
        <v>1000</v>
      </c>
      <c r="AK85" s="1066">
        <f t="shared" si="67"/>
        <v>1000</v>
      </c>
      <c r="AL85" s="1066">
        <f t="shared" si="67"/>
        <v>1000</v>
      </c>
      <c r="AM85" s="1066">
        <f t="shared" si="67"/>
        <v>1000</v>
      </c>
      <c r="AN85" s="1065">
        <f t="shared" si="67"/>
        <v>1000</v>
      </c>
      <c r="AO85" s="1066">
        <f t="shared" si="67"/>
        <v>1000</v>
      </c>
      <c r="AP85" s="1066">
        <f t="shared" si="67"/>
        <v>1000</v>
      </c>
      <c r="AQ85" s="1066">
        <f t="shared" si="67"/>
        <v>1000</v>
      </c>
      <c r="AR85" s="1066">
        <f t="shared" si="67"/>
        <v>1000</v>
      </c>
      <c r="AS85" s="1066">
        <f t="shared" si="67"/>
        <v>1000</v>
      </c>
      <c r="AT85" s="1066">
        <f t="shared" si="67"/>
        <v>1000</v>
      </c>
      <c r="AU85" s="1066">
        <f t="shared" ref="AU85:BZ85" si="68">AU84+AU71</f>
        <v>1000</v>
      </c>
      <c r="AV85" s="1066">
        <f t="shared" si="68"/>
        <v>1000</v>
      </c>
      <c r="AW85" s="1066">
        <f t="shared" si="68"/>
        <v>1000</v>
      </c>
      <c r="AX85" s="1066">
        <f t="shared" si="68"/>
        <v>1000</v>
      </c>
      <c r="AY85" s="1066">
        <f t="shared" si="68"/>
        <v>1000</v>
      </c>
      <c r="AZ85" s="1065">
        <f t="shared" si="68"/>
        <v>1000</v>
      </c>
      <c r="BA85" s="1066">
        <f t="shared" si="68"/>
        <v>1000</v>
      </c>
      <c r="BB85" s="1066">
        <f t="shared" si="68"/>
        <v>1000</v>
      </c>
      <c r="BC85" s="1066">
        <f t="shared" si="68"/>
        <v>1000</v>
      </c>
      <c r="BD85" s="1066">
        <f t="shared" si="68"/>
        <v>1000</v>
      </c>
      <c r="BE85" s="1066">
        <f t="shared" si="68"/>
        <v>1000</v>
      </c>
      <c r="BF85" s="1066">
        <f t="shared" si="68"/>
        <v>1000</v>
      </c>
      <c r="BG85" s="1066">
        <f t="shared" si="68"/>
        <v>1000</v>
      </c>
      <c r="BH85" s="1066">
        <f t="shared" si="68"/>
        <v>1000</v>
      </c>
      <c r="BI85" s="1066">
        <f t="shared" si="68"/>
        <v>1000</v>
      </c>
      <c r="BJ85" s="1066">
        <f t="shared" si="68"/>
        <v>1000</v>
      </c>
      <c r="BK85" s="1066">
        <f t="shared" si="68"/>
        <v>1000</v>
      </c>
      <c r="BL85" s="1065">
        <f t="shared" si="68"/>
        <v>1000</v>
      </c>
      <c r="BM85" s="1066">
        <f t="shared" si="68"/>
        <v>1000</v>
      </c>
      <c r="BN85" s="1066">
        <f t="shared" si="68"/>
        <v>1000</v>
      </c>
      <c r="BO85" s="1066">
        <f t="shared" si="68"/>
        <v>1000</v>
      </c>
      <c r="BP85" s="1066">
        <f t="shared" si="68"/>
        <v>1000</v>
      </c>
      <c r="BQ85" s="1066">
        <f t="shared" si="68"/>
        <v>1000</v>
      </c>
      <c r="BR85" s="1066">
        <f t="shared" si="68"/>
        <v>1000</v>
      </c>
      <c r="BS85" s="1066">
        <f t="shared" si="68"/>
        <v>1000</v>
      </c>
      <c r="BT85" s="1066">
        <f t="shared" si="68"/>
        <v>1000</v>
      </c>
      <c r="BU85" s="1066">
        <f t="shared" si="68"/>
        <v>1000</v>
      </c>
      <c r="BV85" s="1066">
        <f t="shared" si="68"/>
        <v>1000</v>
      </c>
      <c r="BW85" s="1067">
        <f t="shared" si="68"/>
        <v>1000</v>
      </c>
      <c r="BX85" s="472"/>
      <c r="BY85" s="472"/>
      <c r="BZ85" s="472"/>
      <c r="CA85" s="472"/>
      <c r="CB85" s="797"/>
      <c r="CC85" s="138"/>
      <c r="CD85" s="138"/>
      <c r="CE85" s="138"/>
      <c r="CF85" s="138"/>
      <c r="CG85" s="138"/>
    </row>
    <row r="86" spans="1:85" ht="15.95" customHeight="1" x14ac:dyDescent="0.25">
      <c r="A86" s="138"/>
      <c r="B86" s="927" t="s">
        <v>533</v>
      </c>
      <c r="C86" s="944" t="s">
        <v>0</v>
      </c>
      <c r="D86" s="945"/>
      <c r="E86" s="946" t="s">
        <v>0</v>
      </c>
      <c r="F86" s="945"/>
      <c r="G86" s="946" t="s">
        <v>0</v>
      </c>
      <c r="H86" s="945"/>
      <c r="I86" s="946" t="s">
        <v>0</v>
      </c>
      <c r="J86" s="945"/>
      <c r="K86" s="946" t="s">
        <v>0</v>
      </c>
      <c r="L86" s="945"/>
      <c r="M86" s="946" t="s">
        <v>0</v>
      </c>
      <c r="N86" s="938"/>
      <c r="O86" s="1068"/>
      <c r="P86" s="871"/>
      <c r="Q86" s="871"/>
      <c r="R86" s="871"/>
      <c r="S86" s="871"/>
      <c r="T86" s="871"/>
      <c r="U86" s="871"/>
      <c r="V86" s="871"/>
      <c r="W86" s="871"/>
      <c r="X86" s="871"/>
      <c r="Y86" s="871"/>
      <c r="Z86" s="848"/>
      <c r="AA86" s="848"/>
      <c r="AB86" s="870"/>
      <c r="AC86" s="871"/>
      <c r="AD86" s="871"/>
      <c r="AE86" s="871"/>
      <c r="AF86" s="871"/>
      <c r="AG86" s="871"/>
      <c r="AH86" s="871"/>
      <c r="AI86" s="871"/>
      <c r="AJ86" s="871"/>
      <c r="AK86" s="871"/>
      <c r="AL86" s="871"/>
      <c r="AM86" s="871"/>
      <c r="AN86" s="870"/>
      <c r="AO86" s="871"/>
      <c r="AP86" s="871"/>
      <c r="AQ86" s="871"/>
      <c r="AR86" s="871"/>
      <c r="AS86" s="871"/>
      <c r="AT86" s="871"/>
      <c r="AU86" s="871"/>
      <c r="AV86" s="871"/>
      <c r="AW86" s="871"/>
      <c r="AX86" s="871"/>
      <c r="AY86" s="871"/>
      <c r="AZ86" s="870"/>
      <c r="BA86" s="871"/>
      <c r="BB86" s="871"/>
      <c r="BC86" s="871"/>
      <c r="BD86" s="871"/>
      <c r="BE86" s="871"/>
      <c r="BF86" s="871"/>
      <c r="BG86" s="871"/>
      <c r="BH86" s="871"/>
      <c r="BI86" s="871"/>
      <c r="BJ86" s="871"/>
      <c r="BK86" s="871"/>
      <c r="BL86" s="870"/>
      <c r="BM86" s="871"/>
      <c r="BN86" s="871"/>
      <c r="BO86" s="871"/>
      <c r="BP86" s="871"/>
      <c r="BQ86" s="871"/>
      <c r="BR86" s="871"/>
      <c r="BS86" s="871"/>
      <c r="BT86" s="871"/>
      <c r="BU86" s="871"/>
      <c r="BV86" s="871"/>
      <c r="BW86" s="872"/>
      <c r="BX86" s="297"/>
      <c r="BY86" s="138"/>
      <c r="BZ86" s="138"/>
      <c r="CA86" s="138"/>
      <c r="CB86" s="138"/>
      <c r="CC86" s="138"/>
      <c r="CD86" s="138"/>
      <c r="CE86" s="138"/>
      <c r="CF86" s="138"/>
      <c r="CG86" s="138"/>
    </row>
    <row r="87" spans="1:85" ht="15.95" customHeight="1" x14ac:dyDescent="0.25">
      <c r="A87" s="138"/>
      <c r="B87" s="1030" t="s">
        <v>534</v>
      </c>
      <c r="C87" s="935" t="s">
        <v>0</v>
      </c>
      <c r="D87" s="936"/>
      <c r="E87" s="937" t="s">
        <v>0</v>
      </c>
      <c r="F87" s="936"/>
      <c r="G87" s="937" t="s">
        <v>0</v>
      </c>
      <c r="H87" s="936"/>
      <c r="I87" s="937" t="s">
        <v>0</v>
      </c>
      <c r="J87" s="936"/>
      <c r="K87" s="937" t="s">
        <v>0</v>
      </c>
      <c r="L87" s="936"/>
      <c r="M87" s="937" t="s">
        <v>0</v>
      </c>
      <c r="N87" s="938"/>
      <c r="O87" s="951"/>
      <c r="P87" s="848"/>
      <c r="Q87" s="848"/>
      <c r="R87" s="848"/>
      <c r="S87" s="848"/>
      <c r="T87" s="848"/>
      <c r="U87" s="848"/>
      <c r="V87" s="848"/>
      <c r="W87" s="848"/>
      <c r="X87" s="848"/>
      <c r="Y87" s="848"/>
      <c r="Z87" s="848"/>
      <c r="AA87" s="848"/>
      <c r="AB87" s="849"/>
      <c r="AC87" s="848"/>
      <c r="AD87" s="848"/>
      <c r="AE87" s="848"/>
      <c r="AF87" s="848"/>
      <c r="AG87" s="848"/>
      <c r="AH87" s="848"/>
      <c r="AI87" s="848"/>
      <c r="AJ87" s="848"/>
      <c r="AK87" s="848"/>
      <c r="AL87" s="848"/>
      <c r="AM87" s="848"/>
      <c r="AN87" s="849"/>
      <c r="AO87" s="848"/>
      <c r="AP87" s="848"/>
      <c r="AQ87" s="848"/>
      <c r="AR87" s="848"/>
      <c r="AS87" s="848"/>
      <c r="AT87" s="848"/>
      <c r="AU87" s="848"/>
      <c r="AV87" s="848"/>
      <c r="AW87" s="848"/>
      <c r="AX87" s="848"/>
      <c r="AY87" s="848"/>
      <c r="AZ87" s="849"/>
      <c r="BA87" s="848"/>
      <c r="BB87" s="848"/>
      <c r="BC87" s="848"/>
      <c r="BD87" s="848"/>
      <c r="BE87" s="848"/>
      <c r="BF87" s="848"/>
      <c r="BG87" s="848"/>
      <c r="BH87" s="848"/>
      <c r="BI87" s="848"/>
      <c r="BJ87" s="848"/>
      <c r="BK87" s="848"/>
      <c r="BL87" s="849"/>
      <c r="BM87" s="848"/>
      <c r="BN87" s="848"/>
      <c r="BO87" s="848"/>
      <c r="BP87" s="848"/>
      <c r="BQ87" s="848"/>
      <c r="BR87" s="848"/>
      <c r="BS87" s="848"/>
      <c r="BT87" s="848"/>
      <c r="BU87" s="848"/>
      <c r="BV87" s="848"/>
      <c r="BW87" s="850"/>
      <c r="BX87" s="297"/>
      <c r="BY87" s="138"/>
      <c r="BZ87" s="138"/>
      <c r="CA87" s="138"/>
      <c r="CB87" s="138"/>
      <c r="CC87" s="138"/>
      <c r="CD87" s="138"/>
      <c r="CE87" s="138"/>
      <c r="CF87" s="138"/>
      <c r="CG87" s="138"/>
    </row>
    <row r="88" spans="1:85" ht="15.95" customHeight="1" outlineLevel="1" x14ac:dyDescent="0.25">
      <c r="A88" s="138"/>
      <c r="B88" s="840" t="s">
        <v>535</v>
      </c>
      <c r="C88" s="935">
        <f>O88</f>
        <v>0</v>
      </c>
      <c r="D88" s="936"/>
      <c r="E88" s="937">
        <f>AA88</f>
        <v>0</v>
      </c>
      <c r="F88" s="936"/>
      <c r="G88" s="937">
        <f>AM88</f>
        <v>0</v>
      </c>
      <c r="H88" s="936"/>
      <c r="I88" s="937">
        <f>AY88</f>
        <v>0</v>
      </c>
      <c r="J88" s="936"/>
      <c r="K88" s="937">
        <f>BK88</f>
        <v>0</v>
      </c>
      <c r="L88" s="936"/>
      <c r="M88" s="937">
        <f>BW88</f>
        <v>0</v>
      </c>
      <c r="N88" s="938"/>
      <c r="O88" s="953">
        <f>'C'!C51</f>
        <v>0</v>
      </c>
      <c r="P88" s="886">
        <f>'C'!D51</f>
        <v>0</v>
      </c>
      <c r="Q88" s="886">
        <f>'C'!E51</f>
        <v>0</v>
      </c>
      <c r="R88" s="886">
        <f>'C'!F51</f>
        <v>0</v>
      </c>
      <c r="S88" s="886">
        <f>'C'!G51</f>
        <v>0</v>
      </c>
      <c r="T88" s="886">
        <f>'C'!H51</f>
        <v>0</v>
      </c>
      <c r="U88" s="886">
        <f>'C'!I51</f>
        <v>0</v>
      </c>
      <c r="V88" s="886">
        <f>'C'!J51</f>
        <v>0</v>
      </c>
      <c r="W88" s="886">
        <f>'C'!K51</f>
        <v>0</v>
      </c>
      <c r="X88" s="886">
        <f>'C'!L51</f>
        <v>0</v>
      </c>
      <c r="Y88" s="886">
        <f>'C'!M51</f>
        <v>0</v>
      </c>
      <c r="Z88" s="886">
        <f>'C'!N51</f>
        <v>0</v>
      </c>
      <c r="AA88" s="886">
        <f>'C'!O51</f>
        <v>0</v>
      </c>
      <c r="AB88" s="887">
        <f>'C'!P51</f>
        <v>0</v>
      </c>
      <c r="AC88" s="886">
        <f>'C'!Q51</f>
        <v>0</v>
      </c>
      <c r="AD88" s="886">
        <f>'C'!R51</f>
        <v>0</v>
      </c>
      <c r="AE88" s="886">
        <f>'C'!S51</f>
        <v>0</v>
      </c>
      <c r="AF88" s="886">
        <f>'C'!T51</f>
        <v>0</v>
      </c>
      <c r="AG88" s="886">
        <f>'C'!U51</f>
        <v>0</v>
      </c>
      <c r="AH88" s="886">
        <f>'C'!V51</f>
        <v>0</v>
      </c>
      <c r="AI88" s="886">
        <f>'C'!W51</f>
        <v>0</v>
      </c>
      <c r="AJ88" s="886">
        <f>'C'!X51</f>
        <v>0</v>
      </c>
      <c r="AK88" s="886">
        <f>'C'!Y51</f>
        <v>0</v>
      </c>
      <c r="AL88" s="886">
        <f>'C'!Z51</f>
        <v>0</v>
      </c>
      <c r="AM88" s="886">
        <f>'C'!AA51</f>
        <v>0</v>
      </c>
      <c r="AN88" s="887">
        <f>'C'!AB51</f>
        <v>0</v>
      </c>
      <c r="AO88" s="886">
        <f>'C'!AC51</f>
        <v>0</v>
      </c>
      <c r="AP88" s="886">
        <f>'C'!AD51</f>
        <v>0</v>
      </c>
      <c r="AQ88" s="886">
        <f>'C'!AE51</f>
        <v>0</v>
      </c>
      <c r="AR88" s="886">
        <f>'C'!AF51</f>
        <v>0</v>
      </c>
      <c r="AS88" s="886">
        <f>'C'!AG51</f>
        <v>0</v>
      </c>
      <c r="AT88" s="886">
        <f>'C'!AH51</f>
        <v>0</v>
      </c>
      <c r="AU88" s="886">
        <f>'C'!AI51</f>
        <v>0</v>
      </c>
      <c r="AV88" s="886">
        <f>'C'!AJ51</f>
        <v>0</v>
      </c>
      <c r="AW88" s="886">
        <f>'C'!AK51</f>
        <v>0</v>
      </c>
      <c r="AX88" s="886">
        <f>'C'!AL51</f>
        <v>0</v>
      </c>
      <c r="AY88" s="886">
        <f>'C'!AM51</f>
        <v>0</v>
      </c>
      <c r="AZ88" s="887">
        <f>'C'!AN51</f>
        <v>0</v>
      </c>
      <c r="BA88" s="886">
        <f>'C'!AO51</f>
        <v>0</v>
      </c>
      <c r="BB88" s="886">
        <f>'C'!AP51</f>
        <v>0</v>
      </c>
      <c r="BC88" s="886">
        <f>'C'!AQ51</f>
        <v>0</v>
      </c>
      <c r="BD88" s="886">
        <f>'C'!AR51</f>
        <v>0</v>
      </c>
      <c r="BE88" s="886">
        <f>'C'!AS51</f>
        <v>0</v>
      </c>
      <c r="BF88" s="886">
        <f>'C'!AT51</f>
        <v>0</v>
      </c>
      <c r="BG88" s="886">
        <f>'C'!AU51</f>
        <v>0</v>
      </c>
      <c r="BH88" s="886">
        <f>'C'!AV51</f>
        <v>0</v>
      </c>
      <c r="BI88" s="886">
        <f>'C'!AW51</f>
        <v>0</v>
      </c>
      <c r="BJ88" s="886">
        <f>'C'!AX51</f>
        <v>0</v>
      </c>
      <c r="BK88" s="886">
        <f>'C'!AY51</f>
        <v>0</v>
      </c>
      <c r="BL88" s="887">
        <f>'C'!AZ51</f>
        <v>0</v>
      </c>
      <c r="BM88" s="886">
        <f>'C'!BA51</f>
        <v>0</v>
      </c>
      <c r="BN88" s="886">
        <f>'C'!BB51</f>
        <v>0</v>
      </c>
      <c r="BO88" s="886">
        <f>'C'!BC51</f>
        <v>0</v>
      </c>
      <c r="BP88" s="886">
        <f>'C'!BD51</f>
        <v>0</v>
      </c>
      <c r="BQ88" s="886">
        <f>'C'!BE51</f>
        <v>0</v>
      </c>
      <c r="BR88" s="886">
        <f>'C'!BF51</f>
        <v>0</v>
      </c>
      <c r="BS88" s="886">
        <f>'C'!BG51</f>
        <v>0</v>
      </c>
      <c r="BT88" s="886">
        <f>'C'!BH51</f>
        <v>0</v>
      </c>
      <c r="BU88" s="886">
        <f>'C'!BI51</f>
        <v>0</v>
      </c>
      <c r="BV88" s="886">
        <f>'C'!BJ51</f>
        <v>0</v>
      </c>
      <c r="BW88" s="847">
        <f>'C'!BK51</f>
        <v>0</v>
      </c>
      <c r="BX88" s="297"/>
      <c r="BY88" s="138"/>
      <c r="BZ88" s="138"/>
      <c r="CA88" s="138"/>
      <c r="CB88" s="138"/>
      <c r="CC88" s="138"/>
      <c r="CD88" s="138"/>
      <c r="CE88" s="138"/>
      <c r="CF88" s="138"/>
      <c r="CG88" s="138"/>
    </row>
    <row r="89" spans="1:85" ht="15.95" customHeight="1" outlineLevel="1" x14ac:dyDescent="0.25">
      <c r="A89" s="138"/>
      <c r="B89" s="840" t="s">
        <v>124</v>
      </c>
      <c r="C89" s="935">
        <f>O89</f>
        <v>0</v>
      </c>
      <c r="D89" s="936"/>
      <c r="E89" s="937">
        <f>AA89</f>
        <v>0</v>
      </c>
      <c r="F89" s="936"/>
      <c r="G89" s="937">
        <f>AM89</f>
        <v>0</v>
      </c>
      <c r="H89" s="936"/>
      <c r="I89" s="937">
        <f>AY89</f>
        <v>0</v>
      </c>
      <c r="J89" s="936"/>
      <c r="K89" s="937">
        <f>BK89</f>
        <v>0</v>
      </c>
      <c r="L89" s="936"/>
      <c r="M89" s="937">
        <f>BW89</f>
        <v>0</v>
      </c>
      <c r="N89" s="938"/>
      <c r="O89" s="953">
        <f>'C'!C53</f>
        <v>0</v>
      </c>
      <c r="P89" s="886">
        <f>'C'!D53</f>
        <v>0</v>
      </c>
      <c r="Q89" s="886">
        <f>'C'!E53</f>
        <v>0</v>
      </c>
      <c r="R89" s="886">
        <f>'C'!F53</f>
        <v>0</v>
      </c>
      <c r="S89" s="886">
        <f>'C'!G53</f>
        <v>0</v>
      </c>
      <c r="T89" s="886">
        <f>'C'!H53</f>
        <v>0</v>
      </c>
      <c r="U89" s="886">
        <f>'C'!I53</f>
        <v>0</v>
      </c>
      <c r="V89" s="886">
        <f>'C'!J53</f>
        <v>0</v>
      </c>
      <c r="W89" s="886">
        <f>'C'!K53</f>
        <v>0</v>
      </c>
      <c r="X89" s="886">
        <f>'C'!L53</f>
        <v>0</v>
      </c>
      <c r="Y89" s="886">
        <f>'C'!M53</f>
        <v>0</v>
      </c>
      <c r="Z89" s="886">
        <f>'C'!N53</f>
        <v>0</v>
      </c>
      <c r="AA89" s="886">
        <f>'C'!O53</f>
        <v>0</v>
      </c>
      <c r="AB89" s="887">
        <f>'C'!P53</f>
        <v>0</v>
      </c>
      <c r="AC89" s="886">
        <f>'C'!Q53</f>
        <v>0</v>
      </c>
      <c r="AD89" s="886">
        <f>'C'!R53</f>
        <v>0</v>
      </c>
      <c r="AE89" s="886">
        <f>'C'!S53</f>
        <v>0</v>
      </c>
      <c r="AF89" s="886">
        <f>'C'!T53</f>
        <v>0</v>
      </c>
      <c r="AG89" s="886">
        <f>'C'!U53</f>
        <v>0</v>
      </c>
      <c r="AH89" s="886">
        <f>'C'!V53</f>
        <v>0</v>
      </c>
      <c r="AI89" s="886">
        <f>'C'!W53</f>
        <v>0</v>
      </c>
      <c r="AJ89" s="886">
        <f>'C'!X53</f>
        <v>0</v>
      </c>
      <c r="AK89" s="886">
        <f>'C'!Y53</f>
        <v>0</v>
      </c>
      <c r="AL89" s="886">
        <f>'C'!Z53</f>
        <v>0</v>
      </c>
      <c r="AM89" s="886">
        <f>'C'!AA53</f>
        <v>0</v>
      </c>
      <c r="AN89" s="887">
        <f>'C'!AB53</f>
        <v>0</v>
      </c>
      <c r="AO89" s="886">
        <f>'C'!AC53</f>
        <v>0</v>
      </c>
      <c r="AP89" s="886">
        <f>'C'!AD53</f>
        <v>0</v>
      </c>
      <c r="AQ89" s="886">
        <f>'C'!AE53</f>
        <v>0</v>
      </c>
      <c r="AR89" s="886">
        <f>'C'!AF53</f>
        <v>0</v>
      </c>
      <c r="AS89" s="886">
        <f>'C'!AG53</f>
        <v>0</v>
      </c>
      <c r="AT89" s="886">
        <f>'C'!AH53</f>
        <v>0</v>
      </c>
      <c r="AU89" s="886">
        <f>'C'!AI53</f>
        <v>0</v>
      </c>
      <c r="AV89" s="886">
        <f>'C'!AJ53</f>
        <v>0</v>
      </c>
      <c r="AW89" s="886">
        <f>'C'!AK53</f>
        <v>0</v>
      </c>
      <c r="AX89" s="886">
        <f>'C'!AL53</f>
        <v>0</v>
      </c>
      <c r="AY89" s="886">
        <f>'C'!AM53</f>
        <v>0</v>
      </c>
      <c r="AZ89" s="887">
        <f>'C'!AN53</f>
        <v>0</v>
      </c>
      <c r="BA89" s="886">
        <f>'C'!AO53</f>
        <v>0</v>
      </c>
      <c r="BB89" s="886">
        <f>'C'!AP53</f>
        <v>0</v>
      </c>
      <c r="BC89" s="886">
        <f>'C'!AQ53</f>
        <v>0</v>
      </c>
      <c r="BD89" s="886">
        <f>'C'!AR53</f>
        <v>0</v>
      </c>
      <c r="BE89" s="886">
        <f>'C'!AS53</f>
        <v>0</v>
      </c>
      <c r="BF89" s="886">
        <f>'C'!AT53</f>
        <v>0</v>
      </c>
      <c r="BG89" s="886">
        <f>'C'!AU53</f>
        <v>0</v>
      </c>
      <c r="BH89" s="886">
        <f>'C'!AV53</f>
        <v>0</v>
      </c>
      <c r="BI89" s="886">
        <f>'C'!AW53</f>
        <v>0</v>
      </c>
      <c r="BJ89" s="886">
        <f>'C'!AX53</f>
        <v>0</v>
      </c>
      <c r="BK89" s="886">
        <f>'C'!AY53</f>
        <v>0</v>
      </c>
      <c r="BL89" s="887">
        <f>'C'!AZ53</f>
        <v>0</v>
      </c>
      <c r="BM89" s="886">
        <f>'C'!BA53</f>
        <v>0</v>
      </c>
      <c r="BN89" s="886">
        <f>'C'!BB53</f>
        <v>0</v>
      </c>
      <c r="BO89" s="886">
        <f>'C'!BC53</f>
        <v>0</v>
      </c>
      <c r="BP89" s="886">
        <f>'C'!BD53</f>
        <v>0</v>
      </c>
      <c r="BQ89" s="886">
        <f>'C'!BE53</f>
        <v>0</v>
      </c>
      <c r="BR89" s="886">
        <f>'C'!BF53</f>
        <v>0</v>
      </c>
      <c r="BS89" s="886">
        <f>'C'!BG53</f>
        <v>0</v>
      </c>
      <c r="BT89" s="886">
        <f>'C'!BH53</f>
        <v>0</v>
      </c>
      <c r="BU89" s="886">
        <f>'C'!BI53</f>
        <v>0</v>
      </c>
      <c r="BV89" s="886">
        <f>'C'!BJ53</f>
        <v>0</v>
      </c>
      <c r="BW89" s="847">
        <f>'C'!BK53</f>
        <v>0</v>
      </c>
      <c r="BX89" s="297"/>
      <c r="BY89" s="138"/>
      <c r="BZ89" s="138"/>
      <c r="CA89" s="138"/>
      <c r="CB89" s="138"/>
      <c r="CC89" s="138"/>
      <c r="CD89" s="138"/>
      <c r="CE89" s="138"/>
      <c r="CF89" s="138"/>
      <c r="CG89" s="138"/>
    </row>
    <row r="90" spans="1:85" s="6" customFormat="1" ht="15.95" customHeight="1" x14ac:dyDescent="0.25">
      <c r="A90" s="472"/>
      <c r="B90" s="873" t="s">
        <v>536</v>
      </c>
      <c r="C90" s="939">
        <f>C88+C89</f>
        <v>0</v>
      </c>
      <c r="D90" s="940">
        <f>IFERROR(C90/C97,"-")</f>
        <v>0</v>
      </c>
      <c r="E90" s="941">
        <f>E88+E89</f>
        <v>0</v>
      </c>
      <c r="F90" s="940">
        <f>IFERROR(E90/E97,"-")</f>
        <v>0</v>
      </c>
      <c r="G90" s="941">
        <f>G88+G89</f>
        <v>0</v>
      </c>
      <c r="H90" s="940">
        <f>IFERROR(G90/G97,"-")</f>
        <v>0</v>
      </c>
      <c r="I90" s="941">
        <f>I88+I89</f>
        <v>0</v>
      </c>
      <c r="J90" s="940">
        <f>IFERROR(I90/I97,"-")</f>
        <v>0</v>
      </c>
      <c r="K90" s="941">
        <f>K88+K89</f>
        <v>0</v>
      </c>
      <c r="L90" s="940">
        <f>IFERROR(K90/K97,"-")</f>
        <v>0</v>
      </c>
      <c r="M90" s="941">
        <f>M88+M89</f>
        <v>0</v>
      </c>
      <c r="N90" s="1044">
        <f>IFERROR(M90/M97,"-")</f>
        <v>0</v>
      </c>
      <c r="O90" s="1051">
        <f t="shared" ref="O90:AT90" si="69">O88+O89</f>
        <v>0</v>
      </c>
      <c r="P90" s="955">
        <f t="shared" si="69"/>
        <v>0</v>
      </c>
      <c r="Q90" s="955">
        <f t="shared" si="69"/>
        <v>0</v>
      </c>
      <c r="R90" s="955">
        <f t="shared" si="69"/>
        <v>0</v>
      </c>
      <c r="S90" s="955">
        <f t="shared" si="69"/>
        <v>0</v>
      </c>
      <c r="T90" s="955">
        <f t="shared" si="69"/>
        <v>0</v>
      </c>
      <c r="U90" s="955">
        <f t="shared" si="69"/>
        <v>0</v>
      </c>
      <c r="V90" s="955">
        <f t="shared" si="69"/>
        <v>0</v>
      </c>
      <c r="W90" s="955">
        <f t="shared" si="69"/>
        <v>0</v>
      </c>
      <c r="X90" s="955">
        <f t="shared" si="69"/>
        <v>0</v>
      </c>
      <c r="Y90" s="955">
        <f t="shared" si="69"/>
        <v>0</v>
      </c>
      <c r="Z90" s="955">
        <f t="shared" si="69"/>
        <v>0</v>
      </c>
      <c r="AA90" s="955">
        <f t="shared" si="69"/>
        <v>0</v>
      </c>
      <c r="AB90" s="964">
        <f t="shared" si="69"/>
        <v>0</v>
      </c>
      <c r="AC90" s="955">
        <f t="shared" si="69"/>
        <v>0</v>
      </c>
      <c r="AD90" s="955">
        <f t="shared" si="69"/>
        <v>0</v>
      </c>
      <c r="AE90" s="955">
        <f t="shared" si="69"/>
        <v>0</v>
      </c>
      <c r="AF90" s="955">
        <f t="shared" si="69"/>
        <v>0</v>
      </c>
      <c r="AG90" s="955">
        <f t="shared" si="69"/>
        <v>0</v>
      </c>
      <c r="AH90" s="955">
        <f t="shared" si="69"/>
        <v>0</v>
      </c>
      <c r="AI90" s="955">
        <f t="shared" si="69"/>
        <v>0</v>
      </c>
      <c r="AJ90" s="955">
        <f t="shared" si="69"/>
        <v>0</v>
      </c>
      <c r="AK90" s="955">
        <f t="shared" si="69"/>
        <v>0</v>
      </c>
      <c r="AL90" s="955">
        <f t="shared" si="69"/>
        <v>0</v>
      </c>
      <c r="AM90" s="955">
        <f t="shared" si="69"/>
        <v>0</v>
      </c>
      <c r="AN90" s="964">
        <f t="shared" si="69"/>
        <v>0</v>
      </c>
      <c r="AO90" s="955">
        <f t="shared" si="69"/>
        <v>0</v>
      </c>
      <c r="AP90" s="955">
        <f t="shared" si="69"/>
        <v>0</v>
      </c>
      <c r="AQ90" s="955">
        <f t="shared" si="69"/>
        <v>0</v>
      </c>
      <c r="AR90" s="955">
        <f t="shared" si="69"/>
        <v>0</v>
      </c>
      <c r="AS90" s="955">
        <f t="shared" si="69"/>
        <v>0</v>
      </c>
      <c r="AT90" s="955">
        <f t="shared" si="69"/>
        <v>0</v>
      </c>
      <c r="AU90" s="955">
        <f t="shared" ref="AU90:BZ90" si="70">AU88+AU89</f>
        <v>0</v>
      </c>
      <c r="AV90" s="955">
        <f t="shared" si="70"/>
        <v>0</v>
      </c>
      <c r="AW90" s="955">
        <f t="shared" si="70"/>
        <v>0</v>
      </c>
      <c r="AX90" s="955">
        <f t="shared" si="70"/>
        <v>0</v>
      </c>
      <c r="AY90" s="955">
        <f t="shared" si="70"/>
        <v>0</v>
      </c>
      <c r="AZ90" s="964">
        <f t="shared" si="70"/>
        <v>0</v>
      </c>
      <c r="BA90" s="955">
        <f t="shared" si="70"/>
        <v>0</v>
      </c>
      <c r="BB90" s="955">
        <f t="shared" si="70"/>
        <v>0</v>
      </c>
      <c r="BC90" s="955">
        <f t="shared" si="70"/>
        <v>0</v>
      </c>
      <c r="BD90" s="955">
        <f t="shared" si="70"/>
        <v>0</v>
      </c>
      <c r="BE90" s="955">
        <f t="shared" si="70"/>
        <v>0</v>
      </c>
      <c r="BF90" s="955">
        <f t="shared" si="70"/>
        <v>0</v>
      </c>
      <c r="BG90" s="955">
        <f t="shared" si="70"/>
        <v>0</v>
      </c>
      <c r="BH90" s="955">
        <f t="shared" si="70"/>
        <v>0</v>
      </c>
      <c r="BI90" s="955">
        <f t="shared" si="70"/>
        <v>0</v>
      </c>
      <c r="BJ90" s="955">
        <f t="shared" si="70"/>
        <v>0</v>
      </c>
      <c r="BK90" s="955">
        <f t="shared" si="70"/>
        <v>0</v>
      </c>
      <c r="BL90" s="964">
        <f t="shared" si="70"/>
        <v>0</v>
      </c>
      <c r="BM90" s="955">
        <f t="shared" si="70"/>
        <v>0</v>
      </c>
      <c r="BN90" s="955">
        <f t="shared" si="70"/>
        <v>0</v>
      </c>
      <c r="BO90" s="955">
        <f t="shared" si="70"/>
        <v>0</v>
      </c>
      <c r="BP90" s="955">
        <f t="shared" si="70"/>
        <v>0</v>
      </c>
      <c r="BQ90" s="955">
        <f t="shared" si="70"/>
        <v>0</v>
      </c>
      <c r="BR90" s="955">
        <f t="shared" si="70"/>
        <v>0</v>
      </c>
      <c r="BS90" s="955">
        <f t="shared" si="70"/>
        <v>0</v>
      </c>
      <c r="BT90" s="955">
        <f t="shared" si="70"/>
        <v>0</v>
      </c>
      <c r="BU90" s="955">
        <f t="shared" si="70"/>
        <v>0</v>
      </c>
      <c r="BV90" s="955">
        <f t="shared" si="70"/>
        <v>0</v>
      </c>
      <c r="BW90" s="965">
        <f t="shared" si="70"/>
        <v>0</v>
      </c>
      <c r="BX90" s="472"/>
      <c r="BY90" s="472"/>
      <c r="BZ90" s="472"/>
      <c r="CA90" s="472"/>
      <c r="CB90" s="797"/>
      <c r="CC90" s="138"/>
      <c r="CD90" s="138"/>
      <c r="CE90" s="138"/>
      <c r="CF90" s="138"/>
      <c r="CG90" s="138"/>
    </row>
    <row r="91" spans="1:85" ht="15.95" customHeight="1" x14ac:dyDescent="0.25">
      <c r="A91" s="138"/>
      <c r="B91" s="927" t="s">
        <v>537</v>
      </c>
      <c r="C91" s="944" t="s">
        <v>0</v>
      </c>
      <c r="D91" s="945"/>
      <c r="E91" s="946" t="s">
        <v>0</v>
      </c>
      <c r="F91" s="945"/>
      <c r="G91" s="946" t="s">
        <v>0</v>
      </c>
      <c r="H91" s="945"/>
      <c r="I91" s="946" t="s">
        <v>0</v>
      </c>
      <c r="J91" s="945"/>
      <c r="K91" s="946" t="s">
        <v>0</v>
      </c>
      <c r="L91" s="945"/>
      <c r="M91" s="946" t="s">
        <v>0</v>
      </c>
      <c r="N91" s="938"/>
      <c r="O91" s="871"/>
      <c r="P91" s="947"/>
      <c r="Q91" s="948"/>
      <c r="R91" s="948"/>
      <c r="S91" s="948"/>
      <c r="T91" s="948"/>
      <c r="U91" s="948"/>
      <c r="V91" s="948"/>
      <c r="W91" s="948"/>
      <c r="X91" s="948"/>
      <c r="Y91" s="948"/>
      <c r="Z91" s="948"/>
      <c r="AA91" s="949"/>
      <c r="AB91" s="948"/>
      <c r="AC91" s="948"/>
      <c r="AD91" s="948"/>
      <c r="AE91" s="948"/>
      <c r="AF91" s="948"/>
      <c r="AG91" s="948"/>
      <c r="AH91" s="948"/>
      <c r="AI91" s="948"/>
      <c r="AJ91" s="948"/>
      <c r="AK91" s="948"/>
      <c r="AL91" s="948"/>
      <c r="AM91" s="949"/>
      <c r="AN91" s="948"/>
      <c r="AO91" s="948"/>
      <c r="AP91" s="948"/>
      <c r="AQ91" s="948"/>
      <c r="AR91" s="948"/>
      <c r="AS91" s="948"/>
      <c r="AT91" s="948"/>
      <c r="AU91" s="948"/>
      <c r="AV91" s="948"/>
      <c r="AW91" s="948"/>
      <c r="AX91" s="948"/>
      <c r="AY91" s="949"/>
      <c r="AZ91" s="948"/>
      <c r="BA91" s="948"/>
      <c r="BB91" s="948"/>
      <c r="BC91" s="948"/>
      <c r="BD91" s="948"/>
      <c r="BE91" s="948"/>
      <c r="BF91" s="948"/>
      <c r="BG91" s="948"/>
      <c r="BH91" s="948"/>
      <c r="BI91" s="948"/>
      <c r="BJ91" s="948"/>
      <c r="BK91" s="949"/>
      <c r="BL91" s="948"/>
      <c r="BM91" s="948"/>
      <c r="BN91" s="948"/>
      <c r="BO91" s="948"/>
      <c r="BP91" s="948"/>
      <c r="BQ91" s="948"/>
      <c r="BR91" s="948"/>
      <c r="BS91" s="948"/>
      <c r="BT91" s="948"/>
      <c r="BU91" s="948"/>
      <c r="BV91" s="948"/>
      <c r="BW91" s="949"/>
      <c r="BX91" s="297"/>
      <c r="BY91" s="138"/>
      <c r="BZ91" s="138"/>
      <c r="CA91" s="138"/>
      <c r="CB91" s="138"/>
      <c r="CC91" s="138"/>
      <c r="CD91" s="138"/>
      <c r="CE91" s="138"/>
      <c r="CF91" s="138"/>
      <c r="CG91" s="138"/>
    </row>
    <row r="92" spans="1:85" ht="15.95" customHeight="1" outlineLevel="1" x14ac:dyDescent="0.25">
      <c r="A92" s="138"/>
      <c r="B92" s="840" t="s">
        <v>538</v>
      </c>
      <c r="C92" s="935">
        <f>O92</f>
        <v>0</v>
      </c>
      <c r="D92" s="936"/>
      <c r="E92" s="937">
        <f>AA92</f>
        <v>0</v>
      </c>
      <c r="F92" s="936"/>
      <c r="G92" s="937">
        <f>AM92</f>
        <v>0</v>
      </c>
      <c r="H92" s="936"/>
      <c r="I92" s="937">
        <f>AY92</f>
        <v>0</v>
      </c>
      <c r="J92" s="936"/>
      <c r="K92" s="937">
        <f>BK92</f>
        <v>0</v>
      </c>
      <c r="L92" s="936"/>
      <c r="M92" s="937">
        <f>BW92</f>
        <v>0</v>
      </c>
      <c r="N92" s="938"/>
      <c r="O92" s="848">
        <f>'HIPOTESIS '!C149+'HIPOTESIS '!C156+'HIPOTESIS '!C163</f>
        <v>0</v>
      </c>
      <c r="P92" s="950">
        <f>'HIPOTESIS '!D149+'HIPOTESIS '!D156+'HIPOTESIS '!D163</f>
        <v>0</v>
      </c>
      <c r="Q92" s="848">
        <f>'HIPOTESIS '!E149+'HIPOTESIS '!E156+'HIPOTESIS '!E163</f>
        <v>0</v>
      </c>
      <c r="R92" s="848">
        <f>'HIPOTESIS '!F149+'HIPOTESIS '!F156+'HIPOTESIS '!F163</f>
        <v>0</v>
      </c>
      <c r="S92" s="848">
        <f>'HIPOTESIS '!G149+'HIPOTESIS '!G156+'HIPOTESIS '!G163</f>
        <v>0</v>
      </c>
      <c r="T92" s="848">
        <f>'HIPOTESIS '!H149+'HIPOTESIS '!H156+'HIPOTESIS '!H163</f>
        <v>0</v>
      </c>
      <c r="U92" s="848">
        <f>'HIPOTESIS '!I149+'HIPOTESIS '!I156+'HIPOTESIS '!I163</f>
        <v>0</v>
      </c>
      <c r="V92" s="848">
        <f>'HIPOTESIS '!J149+'HIPOTESIS '!J156+'HIPOTESIS '!J163</f>
        <v>0</v>
      </c>
      <c r="W92" s="848">
        <f>'HIPOTESIS '!K149+'HIPOTESIS '!K156+'HIPOTESIS '!K163</f>
        <v>0</v>
      </c>
      <c r="X92" s="848">
        <f>'HIPOTESIS '!L149+'HIPOTESIS '!L156+'HIPOTESIS '!L163</f>
        <v>0</v>
      </c>
      <c r="Y92" s="848">
        <f>'HIPOTESIS '!M149+'HIPOTESIS '!M156+'HIPOTESIS '!M163</f>
        <v>0</v>
      </c>
      <c r="Z92" s="848">
        <f>'HIPOTESIS '!N149+'HIPOTESIS '!N156+'HIPOTESIS '!N163</f>
        <v>0</v>
      </c>
      <c r="AA92" s="951">
        <f>'HIPOTESIS '!O149+'HIPOTESIS '!O156+'HIPOTESIS '!O163</f>
        <v>0</v>
      </c>
      <c r="AB92" s="848">
        <f>'HIPOTESIS '!P149+'HIPOTESIS '!P156+'HIPOTESIS '!P163</f>
        <v>0</v>
      </c>
      <c r="AC92" s="848">
        <f>'HIPOTESIS '!Q149+'HIPOTESIS '!Q156+'HIPOTESIS '!Q163</f>
        <v>0</v>
      </c>
      <c r="AD92" s="848">
        <f>'HIPOTESIS '!R149+'HIPOTESIS '!R156+'HIPOTESIS '!R163</f>
        <v>0</v>
      </c>
      <c r="AE92" s="848">
        <f>'HIPOTESIS '!S149+'HIPOTESIS '!S156+'HIPOTESIS '!S163</f>
        <v>0</v>
      </c>
      <c r="AF92" s="848">
        <f>'HIPOTESIS '!T149+'HIPOTESIS '!T156+'HIPOTESIS '!T163</f>
        <v>0</v>
      </c>
      <c r="AG92" s="848">
        <f>'HIPOTESIS '!U149+'HIPOTESIS '!U156+'HIPOTESIS '!U163</f>
        <v>0</v>
      </c>
      <c r="AH92" s="848">
        <f>'HIPOTESIS '!V149+'HIPOTESIS '!V156+'HIPOTESIS '!V163</f>
        <v>0</v>
      </c>
      <c r="AI92" s="848">
        <f>'HIPOTESIS '!W149+'HIPOTESIS '!W156+'HIPOTESIS '!W163</f>
        <v>0</v>
      </c>
      <c r="AJ92" s="848">
        <f>'HIPOTESIS '!X149+'HIPOTESIS '!X156+'HIPOTESIS '!X163</f>
        <v>0</v>
      </c>
      <c r="AK92" s="848">
        <f>'HIPOTESIS '!Y149+'HIPOTESIS '!Y156+'HIPOTESIS '!Y163</f>
        <v>0</v>
      </c>
      <c r="AL92" s="848">
        <f>'HIPOTESIS '!Z149+'HIPOTESIS '!Z156+'HIPOTESIS '!Z163</f>
        <v>0</v>
      </c>
      <c r="AM92" s="951">
        <f>'HIPOTESIS '!AA149+'HIPOTESIS '!AA156+'HIPOTESIS '!AA163</f>
        <v>0</v>
      </c>
      <c r="AN92" s="848">
        <f>'HIPOTESIS '!AB149+'HIPOTESIS '!AB156+'HIPOTESIS '!AB163</f>
        <v>0</v>
      </c>
      <c r="AO92" s="848">
        <f>'HIPOTESIS '!AC149+'HIPOTESIS '!AC156+'HIPOTESIS '!AC163</f>
        <v>0</v>
      </c>
      <c r="AP92" s="848">
        <f>'HIPOTESIS '!AD149+'HIPOTESIS '!AD156+'HIPOTESIS '!AD163</f>
        <v>0</v>
      </c>
      <c r="AQ92" s="848">
        <f>'HIPOTESIS '!AE149+'HIPOTESIS '!AE156+'HIPOTESIS '!AE163</f>
        <v>0</v>
      </c>
      <c r="AR92" s="848">
        <f>'HIPOTESIS '!AF149+'HIPOTESIS '!AF156+'HIPOTESIS '!AF163</f>
        <v>0</v>
      </c>
      <c r="AS92" s="848">
        <f>'HIPOTESIS '!AG149+'HIPOTESIS '!AG156+'HIPOTESIS '!AG163</f>
        <v>0</v>
      </c>
      <c r="AT92" s="848">
        <f>'HIPOTESIS '!AH149+'HIPOTESIS '!AH156+'HIPOTESIS '!AH163</f>
        <v>0</v>
      </c>
      <c r="AU92" s="848">
        <f>'HIPOTESIS '!AI149+'HIPOTESIS '!AI156+'HIPOTESIS '!AI163</f>
        <v>0</v>
      </c>
      <c r="AV92" s="848">
        <f>'HIPOTESIS '!AJ149+'HIPOTESIS '!AJ156+'HIPOTESIS '!AJ163</f>
        <v>0</v>
      </c>
      <c r="AW92" s="848">
        <f>'HIPOTESIS '!AK149+'HIPOTESIS '!AK156+'HIPOTESIS '!AK163</f>
        <v>0</v>
      </c>
      <c r="AX92" s="848">
        <f>'HIPOTESIS '!AL149+'HIPOTESIS '!AL156+'HIPOTESIS '!AL163</f>
        <v>0</v>
      </c>
      <c r="AY92" s="951">
        <f>'HIPOTESIS '!AM149+'HIPOTESIS '!AM156+'HIPOTESIS '!AM163</f>
        <v>0</v>
      </c>
      <c r="AZ92" s="848">
        <f>'HIPOTESIS '!AN149+'HIPOTESIS '!AN156+'HIPOTESIS '!AN163</f>
        <v>0</v>
      </c>
      <c r="BA92" s="848">
        <f>'HIPOTESIS '!AO149+'HIPOTESIS '!AO156+'HIPOTESIS '!AO163</f>
        <v>0</v>
      </c>
      <c r="BB92" s="848">
        <f>'HIPOTESIS '!AP149+'HIPOTESIS '!AP156+'HIPOTESIS '!AP163</f>
        <v>0</v>
      </c>
      <c r="BC92" s="848">
        <f>'HIPOTESIS '!AQ149+'HIPOTESIS '!AQ156+'HIPOTESIS '!AQ163</f>
        <v>0</v>
      </c>
      <c r="BD92" s="848">
        <f>'HIPOTESIS '!AR149+'HIPOTESIS '!AR156+'HIPOTESIS '!AR163</f>
        <v>0</v>
      </c>
      <c r="BE92" s="848">
        <f>'HIPOTESIS '!AS149+'HIPOTESIS '!AS156+'HIPOTESIS '!AS163</f>
        <v>0</v>
      </c>
      <c r="BF92" s="848">
        <f>'HIPOTESIS '!AT149+'HIPOTESIS '!AT156+'HIPOTESIS '!AT163</f>
        <v>0</v>
      </c>
      <c r="BG92" s="848">
        <f>'HIPOTESIS '!AU149+'HIPOTESIS '!AU156+'HIPOTESIS '!AU163</f>
        <v>0</v>
      </c>
      <c r="BH92" s="848">
        <f>'HIPOTESIS '!AV149+'HIPOTESIS '!AV156+'HIPOTESIS '!AV163</f>
        <v>0</v>
      </c>
      <c r="BI92" s="848">
        <f>'HIPOTESIS '!AW149+'HIPOTESIS '!AW156+'HIPOTESIS '!AW163</f>
        <v>0</v>
      </c>
      <c r="BJ92" s="848">
        <f>'HIPOTESIS '!AX149+'HIPOTESIS '!AX156+'HIPOTESIS '!AX163</f>
        <v>0</v>
      </c>
      <c r="BK92" s="951">
        <f>'HIPOTESIS '!AY149+'HIPOTESIS '!AY156+'HIPOTESIS '!AY163</f>
        <v>0</v>
      </c>
      <c r="BL92" s="848">
        <f>'HIPOTESIS '!AZ149+'HIPOTESIS '!AZ156+'HIPOTESIS '!AZ163</f>
        <v>0</v>
      </c>
      <c r="BM92" s="848">
        <f>'HIPOTESIS '!BA149+'HIPOTESIS '!BA156+'HIPOTESIS '!BA163</f>
        <v>0</v>
      </c>
      <c r="BN92" s="848">
        <f>'HIPOTESIS '!BB149+'HIPOTESIS '!BB156+'HIPOTESIS '!BB163</f>
        <v>0</v>
      </c>
      <c r="BO92" s="848">
        <f>'HIPOTESIS '!BC149+'HIPOTESIS '!BC156+'HIPOTESIS '!BC163</f>
        <v>0</v>
      </c>
      <c r="BP92" s="848">
        <f>'HIPOTESIS '!BD149+'HIPOTESIS '!BD156+'HIPOTESIS '!BD163</f>
        <v>0</v>
      </c>
      <c r="BQ92" s="848">
        <f>'HIPOTESIS '!BE149+'HIPOTESIS '!BE156+'HIPOTESIS '!BE163</f>
        <v>0</v>
      </c>
      <c r="BR92" s="848">
        <f>'HIPOTESIS '!BF149+'HIPOTESIS '!BF156+'HIPOTESIS '!BF163</f>
        <v>0</v>
      </c>
      <c r="BS92" s="848">
        <f>'HIPOTESIS '!BG149+'HIPOTESIS '!BG156+'HIPOTESIS '!BG163</f>
        <v>0</v>
      </c>
      <c r="BT92" s="848">
        <f>'HIPOTESIS '!BH149+'HIPOTESIS '!BH156+'HIPOTESIS '!BH163</f>
        <v>0</v>
      </c>
      <c r="BU92" s="848">
        <f>'HIPOTESIS '!BI149+'HIPOTESIS '!BI156+'HIPOTESIS '!BI163</f>
        <v>0</v>
      </c>
      <c r="BV92" s="848">
        <f>'HIPOTESIS '!BJ149+'HIPOTESIS '!BJ156+'HIPOTESIS '!BJ163</f>
        <v>0</v>
      </c>
      <c r="BW92" s="951">
        <f>'HIPOTESIS '!BK149+'HIPOTESIS '!BK156+'HIPOTESIS '!BK163</f>
        <v>0</v>
      </c>
      <c r="BX92" s="297"/>
      <c r="BY92" s="138"/>
      <c r="BZ92" s="138"/>
      <c r="CA92" s="138"/>
      <c r="CB92" s="138"/>
      <c r="CC92" s="138"/>
      <c r="CD92" s="138"/>
      <c r="CE92" s="138"/>
      <c r="CF92" s="138"/>
      <c r="CG92" s="138"/>
    </row>
    <row r="93" spans="1:85" ht="15.95" customHeight="1" outlineLevel="1" x14ac:dyDescent="0.25">
      <c r="A93" s="138"/>
      <c r="B93" s="840" t="s">
        <v>539</v>
      </c>
      <c r="C93" s="935">
        <f>O93</f>
        <v>0</v>
      </c>
      <c r="D93" s="936"/>
      <c r="E93" s="937">
        <f>AA93</f>
        <v>0</v>
      </c>
      <c r="F93" s="936"/>
      <c r="G93" s="937">
        <f>AM93</f>
        <v>0</v>
      </c>
      <c r="H93" s="936"/>
      <c r="I93" s="937">
        <f>AY93</f>
        <v>0</v>
      </c>
      <c r="J93" s="936"/>
      <c r="K93" s="937">
        <f>BK93</f>
        <v>0</v>
      </c>
      <c r="L93" s="936"/>
      <c r="M93" s="937">
        <f>BW93</f>
        <v>0</v>
      </c>
      <c r="N93" s="938"/>
      <c r="O93" s="848">
        <f>'C'!C97*(1+IVA_ventas)+'C'!C101*(1+IVA_ventas)+'C'!C105*(1+IVA_ventas)</f>
        <v>0</v>
      </c>
      <c r="P93" s="950">
        <f>'C'!D97*(1+IVA_ventas)+'C'!D101*(1+IVA_ventas)+'C'!D105*(1+IVA_ventas)</f>
        <v>0</v>
      </c>
      <c r="Q93" s="848">
        <f>'C'!E97*(1+IVA_ventas)+'C'!E101*(1+IVA_ventas)+'C'!E105*(1+IVA_ventas)</f>
        <v>0</v>
      </c>
      <c r="R93" s="848">
        <f>'C'!F97*(1+IVA_ventas)+'C'!F101*(1+IVA_ventas)+'C'!F105*(1+IVA_ventas)</f>
        <v>0</v>
      </c>
      <c r="S93" s="848">
        <f>'C'!G97*(1+IVA_ventas)+'C'!G101*(1+IVA_ventas)+'C'!G105*(1+IVA_ventas)</f>
        <v>0</v>
      </c>
      <c r="T93" s="848">
        <f>'C'!H97*(1+IVA_ventas)+'C'!H101*(1+IVA_ventas)+'C'!H105*(1+IVA_ventas)</f>
        <v>0</v>
      </c>
      <c r="U93" s="848">
        <f>'C'!I97*(1+IVA_ventas)+'C'!I101*(1+IVA_ventas)+'C'!I105*(1+IVA_ventas)</f>
        <v>0</v>
      </c>
      <c r="V93" s="848">
        <f>'C'!J97*(1+IVA_ventas)+'C'!J101*(1+IVA_ventas)+'C'!J105*(1+IVA_ventas)</f>
        <v>0</v>
      </c>
      <c r="W93" s="848">
        <f>'C'!K97*(1+IVA_ventas)+'C'!K101*(1+IVA_ventas)+'C'!K105*(1+IVA_ventas)</f>
        <v>0</v>
      </c>
      <c r="X93" s="848">
        <f>'C'!L97*(1+IVA_ventas)+'C'!L101*(1+IVA_ventas)+'C'!L105*(1+IVA_ventas)</f>
        <v>0</v>
      </c>
      <c r="Y93" s="848">
        <f>'C'!M97*(1+IVA_ventas)+'C'!M101*(1+IVA_ventas)+'C'!M105*(1+IVA_ventas)</f>
        <v>0</v>
      </c>
      <c r="Z93" s="848">
        <f>'C'!N97*(1+IVA_ventas)+'C'!N101*(1+IVA_ventas)+'C'!N105*(1+IVA_ventas)</f>
        <v>0</v>
      </c>
      <c r="AA93" s="951">
        <f>'C'!O97*(1+IVA_ventas)+'C'!O101*(1+IVA_ventas)+'C'!O105*(1+IVA_ventas)</f>
        <v>0</v>
      </c>
      <c r="AB93" s="848">
        <f>'C'!P97*(1+IVA_ventas)+'C'!P101*(1+IVA_ventas)+'C'!P105*(1+IVA_ventas)</f>
        <v>0</v>
      </c>
      <c r="AC93" s="848">
        <f>'C'!Q97*(1+IVA_ventas)+'C'!Q101*(1+IVA_ventas)+'C'!Q105*(1+IVA_ventas)</f>
        <v>0</v>
      </c>
      <c r="AD93" s="848">
        <f>'C'!R97*(1+IVA_ventas)+'C'!R101*(1+IVA_ventas)+'C'!R105*(1+IVA_ventas)</f>
        <v>0</v>
      </c>
      <c r="AE93" s="848">
        <f>'C'!S97*(1+IVA_ventas)+'C'!S101*(1+IVA_ventas)+'C'!S105*(1+IVA_ventas)</f>
        <v>0</v>
      </c>
      <c r="AF93" s="848">
        <f>'C'!T97*(1+IVA_ventas)+'C'!T101*(1+IVA_ventas)+'C'!T105*(1+IVA_ventas)</f>
        <v>0</v>
      </c>
      <c r="AG93" s="848">
        <f>'C'!U97*(1+IVA_ventas)+'C'!U101*(1+IVA_ventas)+'C'!U105*(1+IVA_ventas)</f>
        <v>0</v>
      </c>
      <c r="AH93" s="848">
        <f>'C'!V97*(1+IVA_ventas)+'C'!V101*(1+IVA_ventas)+'C'!V105*(1+IVA_ventas)</f>
        <v>0</v>
      </c>
      <c r="AI93" s="848">
        <f>'C'!W97*(1+IVA_ventas)+'C'!W101*(1+IVA_ventas)+'C'!W105*(1+IVA_ventas)</f>
        <v>0</v>
      </c>
      <c r="AJ93" s="848">
        <f>'C'!X97*(1+IVA_ventas)+'C'!X101*(1+IVA_ventas)+'C'!X105*(1+IVA_ventas)</f>
        <v>0</v>
      </c>
      <c r="AK93" s="848">
        <f>'C'!Y97*(1+IVA_ventas)+'C'!Y101*(1+IVA_ventas)+'C'!Y105*(1+IVA_ventas)</f>
        <v>0</v>
      </c>
      <c r="AL93" s="848">
        <f>'C'!Z97*(1+IVA_ventas)+'C'!Z101*(1+IVA_ventas)+'C'!Z105*(1+IVA_ventas)</f>
        <v>0</v>
      </c>
      <c r="AM93" s="951">
        <f>'C'!AA97*(1+IVA_ventas)+'C'!AA101*(1+IVA_ventas)+'C'!AA105*(1+IVA_ventas)</f>
        <v>0</v>
      </c>
      <c r="AN93" s="848">
        <f>'C'!AB97*(1+IVA_ventas)+'C'!AB101*(1+IVA_ventas)+'C'!AB105*(1+IVA_ventas)</f>
        <v>0</v>
      </c>
      <c r="AO93" s="848">
        <f>'C'!AC97*(1+IVA_ventas)+'C'!AC101*(1+IVA_ventas)+'C'!AC105*(1+IVA_ventas)</f>
        <v>0</v>
      </c>
      <c r="AP93" s="848">
        <f>'C'!AD97*(1+IVA_ventas)+'C'!AD101*(1+IVA_ventas)+'C'!AD105*(1+IVA_ventas)</f>
        <v>0</v>
      </c>
      <c r="AQ93" s="848">
        <f>'C'!AE97*(1+IVA_ventas)+'C'!AE101*(1+IVA_ventas)+'C'!AE105*(1+IVA_ventas)</f>
        <v>0</v>
      </c>
      <c r="AR93" s="848">
        <f>'C'!AF97*(1+IVA_ventas)+'C'!AF101*(1+IVA_ventas)+'C'!AF105*(1+IVA_ventas)</f>
        <v>0</v>
      </c>
      <c r="AS93" s="848">
        <f>'C'!AG97*(1+IVA_ventas)+'C'!AG101*(1+IVA_ventas)+'C'!AG105*(1+IVA_ventas)</f>
        <v>0</v>
      </c>
      <c r="AT93" s="848">
        <f>'C'!AH97*(1+IVA_ventas)+'C'!AH101*(1+IVA_ventas)+'C'!AH105*(1+IVA_ventas)</f>
        <v>0</v>
      </c>
      <c r="AU93" s="848">
        <f>'C'!AI97*(1+IVA_ventas)+'C'!AI101*(1+IVA_ventas)+'C'!AI105*(1+IVA_ventas)</f>
        <v>0</v>
      </c>
      <c r="AV93" s="848">
        <f>'C'!AJ97*(1+IVA_ventas)+'C'!AJ101*(1+IVA_ventas)+'C'!AJ105*(1+IVA_ventas)</f>
        <v>0</v>
      </c>
      <c r="AW93" s="848">
        <f>'C'!AK97*(1+IVA_ventas)+'C'!AK101*(1+IVA_ventas)+'C'!AK105*(1+IVA_ventas)</f>
        <v>0</v>
      </c>
      <c r="AX93" s="848">
        <f>'C'!AL97*(1+IVA_ventas)+'C'!AL101*(1+IVA_ventas)+'C'!AL105*(1+IVA_ventas)</f>
        <v>0</v>
      </c>
      <c r="AY93" s="951">
        <f>'C'!AM97*(1+IVA_ventas)+'C'!AM101*(1+IVA_ventas)+'C'!AM105*(1+IVA_ventas)</f>
        <v>0</v>
      </c>
      <c r="AZ93" s="848">
        <f>'C'!AN97*(1+IVA_ventas)+'C'!AN101*(1+IVA_ventas)+'C'!AN105*(1+IVA_ventas)</f>
        <v>0</v>
      </c>
      <c r="BA93" s="848">
        <f>'C'!AO97*(1+IVA_ventas)+'C'!AO101*(1+IVA_ventas)+'C'!AO105*(1+IVA_ventas)</f>
        <v>0</v>
      </c>
      <c r="BB93" s="848">
        <f>'C'!AP97*(1+IVA_ventas)+'C'!AP101*(1+IVA_ventas)+'C'!AP105*(1+IVA_ventas)</f>
        <v>0</v>
      </c>
      <c r="BC93" s="848">
        <f>'C'!AQ97*(1+IVA_ventas)+'C'!AQ101*(1+IVA_ventas)+'C'!AQ105*(1+IVA_ventas)</f>
        <v>0</v>
      </c>
      <c r="BD93" s="848">
        <f>'C'!AR97*(1+IVA_ventas)+'C'!AR101*(1+IVA_ventas)+'C'!AR105*(1+IVA_ventas)</f>
        <v>0</v>
      </c>
      <c r="BE93" s="848">
        <f>'C'!AS97*(1+IVA_ventas)+'C'!AS101*(1+IVA_ventas)+'C'!AS105*(1+IVA_ventas)</f>
        <v>0</v>
      </c>
      <c r="BF93" s="848">
        <f>'C'!AT97*(1+IVA_ventas)+'C'!AT101*(1+IVA_ventas)+'C'!AT105*(1+IVA_ventas)</f>
        <v>0</v>
      </c>
      <c r="BG93" s="848">
        <f>'C'!AU97*(1+IVA_ventas)+'C'!AU101*(1+IVA_ventas)+'C'!AU105*(1+IVA_ventas)</f>
        <v>0</v>
      </c>
      <c r="BH93" s="848">
        <f>'C'!AV97*(1+IVA_ventas)+'C'!AV101*(1+IVA_ventas)+'C'!AV105*(1+IVA_ventas)</f>
        <v>0</v>
      </c>
      <c r="BI93" s="848">
        <f>'C'!AW97*(1+IVA_ventas)+'C'!AW101*(1+IVA_ventas)+'C'!AW105*(1+IVA_ventas)</f>
        <v>0</v>
      </c>
      <c r="BJ93" s="848">
        <f>'C'!AX97*(1+IVA_ventas)+'C'!AX101*(1+IVA_ventas)+'C'!AX105*(1+IVA_ventas)</f>
        <v>0</v>
      </c>
      <c r="BK93" s="951">
        <f>'C'!AY97*(1+IVA_ventas)+'C'!AY101*(1+IVA_ventas)+'C'!AY105*(1+IVA_ventas)</f>
        <v>0</v>
      </c>
      <c r="BL93" s="848">
        <f>'C'!AZ97*(1+IVA_ventas)+'C'!AZ101*(1+IVA_ventas)+'C'!AZ105*(1+IVA_ventas)</f>
        <v>0</v>
      </c>
      <c r="BM93" s="848">
        <f>'C'!BA97*(1+IVA_ventas)+'C'!BA101*(1+IVA_ventas)+'C'!BA105*(1+IVA_ventas)</f>
        <v>0</v>
      </c>
      <c r="BN93" s="848">
        <f>'C'!BB97*(1+IVA_ventas)+'C'!BB101*(1+IVA_ventas)+'C'!BB105*(1+IVA_ventas)</f>
        <v>0</v>
      </c>
      <c r="BO93" s="848">
        <f>'C'!BC97*(1+IVA_ventas)+'C'!BC101*(1+IVA_ventas)+'C'!BC105*(1+IVA_ventas)</f>
        <v>0</v>
      </c>
      <c r="BP93" s="848">
        <f>'C'!BD97*(1+IVA_ventas)+'C'!BD101*(1+IVA_ventas)+'C'!BD105*(1+IVA_ventas)</f>
        <v>0</v>
      </c>
      <c r="BQ93" s="848">
        <f>'C'!BE97*(1+IVA_ventas)+'C'!BE101*(1+IVA_ventas)+'C'!BE105*(1+IVA_ventas)</f>
        <v>0</v>
      </c>
      <c r="BR93" s="848">
        <f>'C'!BF97*(1+IVA_ventas)+'C'!BF101*(1+IVA_ventas)+'C'!BF105*(1+IVA_ventas)</f>
        <v>0</v>
      </c>
      <c r="BS93" s="848">
        <f>'C'!BG97*(1+IVA_ventas)+'C'!BG101*(1+IVA_ventas)+'C'!BG105*(1+IVA_ventas)</f>
        <v>0</v>
      </c>
      <c r="BT93" s="848">
        <f>'C'!BH97*(1+IVA_ventas)+'C'!BH101*(1+IVA_ventas)+'C'!BH105*(1+IVA_ventas)</f>
        <v>0</v>
      </c>
      <c r="BU93" s="848">
        <f>'C'!BI97*(1+IVA_ventas)+'C'!BI101*(1+IVA_ventas)+'C'!BI105*(1+IVA_ventas)</f>
        <v>0</v>
      </c>
      <c r="BV93" s="848">
        <f>'C'!BJ97*(1+IVA_ventas)+'C'!BJ101*(1+IVA_ventas)+'C'!BJ105*(1+IVA_ventas)</f>
        <v>0</v>
      </c>
      <c r="BW93" s="951">
        <f>'C'!BK97*(1+IVA_ventas)+'C'!BK101*(1+IVA_ventas)+'C'!BK105*(1+IVA_ventas)</f>
        <v>0</v>
      </c>
      <c r="BX93" s="297"/>
      <c r="BY93" s="138"/>
      <c r="BZ93" s="138"/>
      <c r="CA93" s="138"/>
      <c r="CB93" s="138"/>
      <c r="CC93" s="138"/>
      <c r="CD93" s="138"/>
      <c r="CE93" s="138"/>
      <c r="CF93" s="138"/>
      <c r="CG93" s="138"/>
    </row>
    <row r="94" spans="1:85" ht="15.95" customHeight="1" outlineLevel="1" x14ac:dyDescent="0.25">
      <c r="A94" s="138"/>
      <c r="B94" s="840" t="s">
        <v>540</v>
      </c>
      <c r="C94" s="935">
        <f>O94</f>
        <v>0</v>
      </c>
      <c r="D94" s="936"/>
      <c r="E94" s="937">
        <f>AA94</f>
        <v>0</v>
      </c>
      <c r="F94" s="936"/>
      <c r="G94" s="937">
        <f>AM94</f>
        <v>0</v>
      </c>
      <c r="H94" s="936"/>
      <c r="I94" s="937">
        <f>AY94</f>
        <v>0</v>
      </c>
      <c r="J94" s="936"/>
      <c r="K94" s="937">
        <f>BK94</f>
        <v>0</v>
      </c>
      <c r="L94" s="936"/>
      <c r="M94" s="937">
        <f>BW94</f>
        <v>0</v>
      </c>
      <c r="N94" s="938"/>
      <c r="O94" s="848">
        <f>-'C'!C265</f>
        <v>0</v>
      </c>
      <c r="P94" s="950">
        <f>-'C'!D265</f>
        <v>0</v>
      </c>
      <c r="Q94" s="848">
        <f>-'C'!E265</f>
        <v>0</v>
      </c>
      <c r="R94" s="848">
        <f>-'C'!F265</f>
        <v>0</v>
      </c>
      <c r="S94" s="848">
        <f>-'C'!G265</f>
        <v>0</v>
      </c>
      <c r="T94" s="848">
        <f>-'C'!H265</f>
        <v>0</v>
      </c>
      <c r="U94" s="848">
        <f>-'C'!I265</f>
        <v>0</v>
      </c>
      <c r="V94" s="848">
        <f>-'C'!J265</f>
        <v>0</v>
      </c>
      <c r="W94" s="848">
        <f>-'C'!K265</f>
        <v>0</v>
      </c>
      <c r="X94" s="848">
        <f>-'C'!L265</f>
        <v>0</v>
      </c>
      <c r="Y94" s="848">
        <f>-'C'!M265</f>
        <v>0</v>
      </c>
      <c r="Z94" s="848">
        <f>-'C'!N265</f>
        <v>0</v>
      </c>
      <c r="AA94" s="951">
        <f>-'C'!O265</f>
        <v>0</v>
      </c>
      <c r="AB94" s="848">
        <f>-'C'!P265</f>
        <v>0</v>
      </c>
      <c r="AC94" s="848">
        <f>-'C'!Q265</f>
        <v>0</v>
      </c>
      <c r="AD94" s="848">
        <f>-'C'!R265</f>
        <v>0</v>
      </c>
      <c r="AE94" s="848">
        <f>-'C'!S265</f>
        <v>0</v>
      </c>
      <c r="AF94" s="848">
        <f>-'C'!T265</f>
        <v>0</v>
      </c>
      <c r="AG94" s="848">
        <f>-'C'!U265</f>
        <v>0</v>
      </c>
      <c r="AH94" s="848">
        <f>-'C'!V265</f>
        <v>0</v>
      </c>
      <c r="AI94" s="848">
        <f>-'C'!W265</f>
        <v>0</v>
      </c>
      <c r="AJ94" s="848">
        <f>-'C'!X265</f>
        <v>0</v>
      </c>
      <c r="AK94" s="848">
        <f>-'C'!Y265</f>
        <v>0</v>
      </c>
      <c r="AL94" s="848">
        <f>-'C'!Z265</f>
        <v>0</v>
      </c>
      <c r="AM94" s="951">
        <f>-'C'!AA265</f>
        <v>0</v>
      </c>
      <c r="AN94" s="848">
        <f>-'C'!AB265</f>
        <v>0</v>
      </c>
      <c r="AO94" s="848">
        <f>-'C'!AC265</f>
        <v>0</v>
      </c>
      <c r="AP94" s="848">
        <f>-'C'!AD265</f>
        <v>0</v>
      </c>
      <c r="AQ94" s="848">
        <f>-'C'!AE265</f>
        <v>0</v>
      </c>
      <c r="AR94" s="848">
        <f>-'C'!AF265</f>
        <v>0</v>
      </c>
      <c r="AS94" s="848">
        <f>-'C'!AG265</f>
        <v>0</v>
      </c>
      <c r="AT94" s="848">
        <f>-'C'!AH265</f>
        <v>0</v>
      </c>
      <c r="AU94" s="848">
        <f>-'C'!AI265</f>
        <v>0</v>
      </c>
      <c r="AV94" s="848">
        <f>-'C'!AJ265</f>
        <v>0</v>
      </c>
      <c r="AW94" s="848">
        <f>-'C'!AK265</f>
        <v>0</v>
      </c>
      <c r="AX94" s="848">
        <f>-'C'!AL265</f>
        <v>0</v>
      </c>
      <c r="AY94" s="951">
        <f>-'C'!AM265</f>
        <v>0</v>
      </c>
      <c r="AZ94" s="848">
        <f>-'C'!AN265</f>
        <v>0</v>
      </c>
      <c r="BA94" s="848">
        <f>-'C'!AO265</f>
        <v>0</v>
      </c>
      <c r="BB94" s="848">
        <f>-'C'!AP265</f>
        <v>0</v>
      </c>
      <c r="BC94" s="848">
        <f>-'C'!AQ265</f>
        <v>0</v>
      </c>
      <c r="BD94" s="848">
        <f>-'C'!AR265</f>
        <v>0</v>
      </c>
      <c r="BE94" s="848">
        <f>-'C'!AS265</f>
        <v>0</v>
      </c>
      <c r="BF94" s="848">
        <f>-'C'!AT265</f>
        <v>0</v>
      </c>
      <c r="BG94" s="848">
        <f>-'C'!AU265</f>
        <v>0</v>
      </c>
      <c r="BH94" s="848">
        <f>-'C'!AV265</f>
        <v>0</v>
      </c>
      <c r="BI94" s="848">
        <f>-'C'!AW265</f>
        <v>0</v>
      </c>
      <c r="BJ94" s="848">
        <f>-'C'!AX265</f>
        <v>0</v>
      </c>
      <c r="BK94" s="951">
        <f>-'C'!AY265</f>
        <v>0</v>
      </c>
      <c r="BL94" s="848">
        <f>-'C'!AZ265</f>
        <v>0</v>
      </c>
      <c r="BM94" s="848">
        <f>-'C'!BA265</f>
        <v>0</v>
      </c>
      <c r="BN94" s="848">
        <f>-'C'!BB265</f>
        <v>0</v>
      </c>
      <c r="BO94" s="848">
        <f>-'C'!BC265</f>
        <v>0</v>
      </c>
      <c r="BP94" s="848">
        <f>-'C'!BD265</f>
        <v>0</v>
      </c>
      <c r="BQ94" s="848">
        <f>-'C'!BE265</f>
        <v>0</v>
      </c>
      <c r="BR94" s="848">
        <f>-'C'!BF265</f>
        <v>0</v>
      </c>
      <c r="BS94" s="848">
        <f>-'C'!BG265</f>
        <v>0</v>
      </c>
      <c r="BT94" s="848">
        <f>-'C'!BH265</f>
        <v>0</v>
      </c>
      <c r="BU94" s="848">
        <f>-'C'!BI265</f>
        <v>0</v>
      </c>
      <c r="BV94" s="848">
        <f>-'C'!BJ265</f>
        <v>0</v>
      </c>
      <c r="BW94" s="951">
        <f>-'C'!BK265</f>
        <v>0</v>
      </c>
      <c r="BX94" s="297"/>
      <c r="BY94" s="138"/>
      <c r="BZ94" s="138"/>
      <c r="CA94" s="138"/>
      <c r="CB94" s="138"/>
      <c r="CC94" s="138"/>
      <c r="CD94" s="138"/>
      <c r="CE94" s="138"/>
      <c r="CF94" s="138"/>
      <c r="CG94" s="138"/>
    </row>
    <row r="95" spans="1:85" ht="15.95" customHeight="1" outlineLevel="1" x14ac:dyDescent="0.25">
      <c r="A95" s="138"/>
      <c r="B95" s="840" t="s">
        <v>541</v>
      </c>
      <c r="C95" s="935">
        <f>O95</f>
        <v>1000</v>
      </c>
      <c r="D95" s="1069" t="s">
        <v>0</v>
      </c>
      <c r="E95" s="937">
        <f>AA95</f>
        <v>1000</v>
      </c>
      <c r="F95" s="936"/>
      <c r="G95" s="937">
        <f>AM95</f>
        <v>1000</v>
      </c>
      <c r="H95" s="936"/>
      <c r="I95" s="937">
        <f>AY95</f>
        <v>1000</v>
      </c>
      <c r="J95" s="936"/>
      <c r="K95" s="937">
        <f>BK95</f>
        <v>1000</v>
      </c>
      <c r="L95" s="936"/>
      <c r="M95" s="937">
        <f>BW95</f>
        <v>1000</v>
      </c>
      <c r="N95" s="938"/>
      <c r="O95" s="848">
        <f t="shared" ref="O95:AT95" si="71">O58</f>
        <v>1000</v>
      </c>
      <c r="P95" s="950">
        <f t="shared" si="71"/>
        <v>1000</v>
      </c>
      <c r="Q95" s="848">
        <f t="shared" si="71"/>
        <v>1000</v>
      </c>
      <c r="R95" s="848">
        <f t="shared" si="71"/>
        <v>1000</v>
      </c>
      <c r="S95" s="848">
        <f t="shared" si="71"/>
        <v>1000</v>
      </c>
      <c r="T95" s="848">
        <f t="shared" si="71"/>
        <v>1000</v>
      </c>
      <c r="U95" s="848">
        <f t="shared" si="71"/>
        <v>1000</v>
      </c>
      <c r="V95" s="848">
        <f t="shared" si="71"/>
        <v>1000</v>
      </c>
      <c r="W95" s="848">
        <f t="shared" si="71"/>
        <v>1000</v>
      </c>
      <c r="X95" s="848">
        <f t="shared" si="71"/>
        <v>1000</v>
      </c>
      <c r="Y95" s="848">
        <f t="shared" si="71"/>
        <v>1000</v>
      </c>
      <c r="Z95" s="848">
        <f t="shared" si="71"/>
        <v>1000</v>
      </c>
      <c r="AA95" s="951">
        <f t="shared" si="71"/>
        <v>1000</v>
      </c>
      <c r="AB95" s="848">
        <f t="shared" si="71"/>
        <v>1000</v>
      </c>
      <c r="AC95" s="848">
        <f t="shared" si="71"/>
        <v>1000</v>
      </c>
      <c r="AD95" s="848">
        <f t="shared" si="71"/>
        <v>1000</v>
      </c>
      <c r="AE95" s="848">
        <f t="shared" si="71"/>
        <v>1000</v>
      </c>
      <c r="AF95" s="848">
        <f t="shared" si="71"/>
        <v>1000</v>
      </c>
      <c r="AG95" s="848">
        <f t="shared" si="71"/>
        <v>1000</v>
      </c>
      <c r="AH95" s="848">
        <f t="shared" si="71"/>
        <v>1000</v>
      </c>
      <c r="AI95" s="848">
        <f t="shared" si="71"/>
        <v>1000</v>
      </c>
      <c r="AJ95" s="848">
        <f t="shared" si="71"/>
        <v>1000</v>
      </c>
      <c r="AK95" s="848">
        <f t="shared" si="71"/>
        <v>1000</v>
      </c>
      <c r="AL95" s="848">
        <f t="shared" si="71"/>
        <v>1000</v>
      </c>
      <c r="AM95" s="951">
        <f t="shared" si="71"/>
        <v>1000</v>
      </c>
      <c r="AN95" s="848">
        <f t="shared" si="71"/>
        <v>1000</v>
      </c>
      <c r="AO95" s="848">
        <f t="shared" si="71"/>
        <v>1000</v>
      </c>
      <c r="AP95" s="848">
        <f t="shared" si="71"/>
        <v>1000</v>
      </c>
      <c r="AQ95" s="848">
        <f t="shared" si="71"/>
        <v>1000</v>
      </c>
      <c r="AR95" s="848">
        <f t="shared" si="71"/>
        <v>1000</v>
      </c>
      <c r="AS95" s="848">
        <f t="shared" si="71"/>
        <v>1000</v>
      </c>
      <c r="AT95" s="848">
        <f t="shared" si="71"/>
        <v>1000</v>
      </c>
      <c r="AU95" s="848">
        <f t="shared" ref="AU95:BW95" si="72">AU58</f>
        <v>1000</v>
      </c>
      <c r="AV95" s="848">
        <f t="shared" si="72"/>
        <v>1000</v>
      </c>
      <c r="AW95" s="848">
        <f t="shared" si="72"/>
        <v>1000</v>
      </c>
      <c r="AX95" s="848">
        <f t="shared" si="72"/>
        <v>1000</v>
      </c>
      <c r="AY95" s="951">
        <f t="shared" si="72"/>
        <v>1000</v>
      </c>
      <c r="AZ95" s="848">
        <f t="shared" si="72"/>
        <v>1000</v>
      </c>
      <c r="BA95" s="848">
        <f t="shared" si="72"/>
        <v>1000</v>
      </c>
      <c r="BB95" s="848">
        <f t="shared" si="72"/>
        <v>1000</v>
      </c>
      <c r="BC95" s="848">
        <f t="shared" si="72"/>
        <v>1000</v>
      </c>
      <c r="BD95" s="848">
        <f t="shared" si="72"/>
        <v>1000</v>
      </c>
      <c r="BE95" s="848">
        <f t="shared" si="72"/>
        <v>1000</v>
      </c>
      <c r="BF95" s="848">
        <f t="shared" si="72"/>
        <v>1000</v>
      </c>
      <c r="BG95" s="848">
        <f t="shared" si="72"/>
        <v>1000</v>
      </c>
      <c r="BH95" s="848">
        <f t="shared" si="72"/>
        <v>1000</v>
      </c>
      <c r="BI95" s="848">
        <f t="shared" si="72"/>
        <v>1000</v>
      </c>
      <c r="BJ95" s="848">
        <f t="shared" si="72"/>
        <v>1000</v>
      </c>
      <c r="BK95" s="951">
        <f t="shared" si="72"/>
        <v>1000</v>
      </c>
      <c r="BL95" s="848">
        <f t="shared" si="72"/>
        <v>1000</v>
      </c>
      <c r="BM95" s="848">
        <f t="shared" si="72"/>
        <v>1000</v>
      </c>
      <c r="BN95" s="848">
        <f t="shared" si="72"/>
        <v>1000</v>
      </c>
      <c r="BO95" s="848">
        <f t="shared" si="72"/>
        <v>1000</v>
      </c>
      <c r="BP95" s="848">
        <f t="shared" si="72"/>
        <v>1000</v>
      </c>
      <c r="BQ95" s="848">
        <f t="shared" si="72"/>
        <v>1000</v>
      </c>
      <c r="BR95" s="848">
        <f t="shared" si="72"/>
        <v>1000</v>
      </c>
      <c r="BS95" s="848">
        <f t="shared" si="72"/>
        <v>1000</v>
      </c>
      <c r="BT95" s="848">
        <f t="shared" si="72"/>
        <v>1000</v>
      </c>
      <c r="BU95" s="848">
        <f t="shared" si="72"/>
        <v>1000</v>
      </c>
      <c r="BV95" s="848">
        <f t="shared" si="72"/>
        <v>1000</v>
      </c>
      <c r="BW95" s="951">
        <f t="shared" si="72"/>
        <v>1000</v>
      </c>
      <c r="BX95" s="297"/>
      <c r="BY95" s="138"/>
      <c r="BZ95" s="138"/>
      <c r="CA95" s="138"/>
      <c r="CB95" s="138"/>
      <c r="CC95" s="138"/>
      <c r="CD95" s="138"/>
      <c r="CE95" s="138"/>
      <c r="CF95" s="138"/>
      <c r="CG95" s="138"/>
    </row>
    <row r="96" spans="1:85" s="6" customFormat="1" ht="15.95" customHeight="1" x14ac:dyDescent="0.25">
      <c r="A96" s="472"/>
      <c r="B96" s="1048" t="s">
        <v>542</v>
      </c>
      <c r="C96" s="1070">
        <f>C92+C93+C95+C94</f>
        <v>1000</v>
      </c>
      <c r="D96" s="1041">
        <f>IFERROR(C96/C97,"-")</f>
        <v>1</v>
      </c>
      <c r="E96" s="1042">
        <f>E92+E93+E95+E94</f>
        <v>1000</v>
      </c>
      <c r="F96" s="1041">
        <f>IFERROR(E96/E97,"-")</f>
        <v>1</v>
      </c>
      <c r="G96" s="1042">
        <f>G92+G93+G95+G94</f>
        <v>1000</v>
      </c>
      <c r="H96" s="1041">
        <f>IFERROR(G96/G97,"-")</f>
        <v>1</v>
      </c>
      <c r="I96" s="1042">
        <f>I92+I93+I95+I94</f>
        <v>1000</v>
      </c>
      <c r="J96" s="1041">
        <f>IFERROR(I96/I97,"-")</f>
        <v>1</v>
      </c>
      <c r="K96" s="1042">
        <f>K92+K93+K95+K94</f>
        <v>1000</v>
      </c>
      <c r="L96" s="1041"/>
      <c r="M96" s="1042">
        <f>M92+M93+M95+M94</f>
        <v>1000</v>
      </c>
      <c r="N96" s="1044">
        <f>IFERROR(M96/M97,"-")</f>
        <v>1</v>
      </c>
      <c r="O96" s="883">
        <f t="shared" ref="O96:AT96" si="73">O92+O93+O95+O94</f>
        <v>1000</v>
      </c>
      <c r="P96" s="1071">
        <f t="shared" si="73"/>
        <v>1000</v>
      </c>
      <c r="Q96" s="883">
        <f t="shared" si="73"/>
        <v>1000</v>
      </c>
      <c r="R96" s="883">
        <f t="shared" si="73"/>
        <v>1000</v>
      </c>
      <c r="S96" s="883">
        <f t="shared" si="73"/>
        <v>1000</v>
      </c>
      <c r="T96" s="883">
        <f t="shared" si="73"/>
        <v>1000</v>
      </c>
      <c r="U96" s="883">
        <f t="shared" si="73"/>
        <v>1000</v>
      </c>
      <c r="V96" s="883">
        <f t="shared" si="73"/>
        <v>1000</v>
      </c>
      <c r="W96" s="883">
        <f t="shared" si="73"/>
        <v>1000</v>
      </c>
      <c r="X96" s="883">
        <f t="shared" si="73"/>
        <v>1000</v>
      </c>
      <c r="Y96" s="883">
        <f t="shared" si="73"/>
        <v>1000</v>
      </c>
      <c r="Z96" s="883">
        <f t="shared" si="73"/>
        <v>1000</v>
      </c>
      <c r="AA96" s="1072">
        <f t="shared" si="73"/>
        <v>1000</v>
      </c>
      <c r="AB96" s="883">
        <f t="shared" si="73"/>
        <v>1000</v>
      </c>
      <c r="AC96" s="883">
        <f t="shared" si="73"/>
        <v>1000</v>
      </c>
      <c r="AD96" s="883">
        <f t="shared" si="73"/>
        <v>1000</v>
      </c>
      <c r="AE96" s="883">
        <f t="shared" si="73"/>
        <v>1000</v>
      </c>
      <c r="AF96" s="883">
        <f t="shared" si="73"/>
        <v>1000</v>
      </c>
      <c r="AG96" s="883">
        <f t="shared" si="73"/>
        <v>1000</v>
      </c>
      <c r="AH96" s="883">
        <f t="shared" si="73"/>
        <v>1000</v>
      </c>
      <c r="AI96" s="883">
        <f t="shared" si="73"/>
        <v>1000</v>
      </c>
      <c r="AJ96" s="883">
        <f t="shared" si="73"/>
        <v>1000</v>
      </c>
      <c r="AK96" s="883">
        <f t="shared" si="73"/>
        <v>1000</v>
      </c>
      <c r="AL96" s="883">
        <f t="shared" si="73"/>
        <v>1000</v>
      </c>
      <c r="AM96" s="1072">
        <f t="shared" si="73"/>
        <v>1000</v>
      </c>
      <c r="AN96" s="883">
        <f t="shared" si="73"/>
        <v>1000</v>
      </c>
      <c r="AO96" s="883">
        <f t="shared" si="73"/>
        <v>1000</v>
      </c>
      <c r="AP96" s="883">
        <f t="shared" si="73"/>
        <v>1000</v>
      </c>
      <c r="AQ96" s="883">
        <f t="shared" si="73"/>
        <v>1000</v>
      </c>
      <c r="AR96" s="883">
        <f t="shared" si="73"/>
        <v>1000</v>
      </c>
      <c r="AS96" s="883">
        <f t="shared" si="73"/>
        <v>1000</v>
      </c>
      <c r="AT96" s="883">
        <f t="shared" si="73"/>
        <v>1000</v>
      </c>
      <c r="AU96" s="883">
        <f t="shared" ref="AU96:BZ96" si="74">AU92+AU93+AU95+AU94</f>
        <v>1000</v>
      </c>
      <c r="AV96" s="883">
        <f t="shared" si="74"/>
        <v>1000</v>
      </c>
      <c r="AW96" s="883">
        <f t="shared" si="74"/>
        <v>1000</v>
      </c>
      <c r="AX96" s="883">
        <f t="shared" si="74"/>
        <v>1000</v>
      </c>
      <c r="AY96" s="1072">
        <f t="shared" si="74"/>
        <v>1000</v>
      </c>
      <c r="AZ96" s="883">
        <f t="shared" si="74"/>
        <v>1000</v>
      </c>
      <c r="BA96" s="883">
        <f t="shared" si="74"/>
        <v>1000</v>
      </c>
      <c r="BB96" s="883">
        <f t="shared" si="74"/>
        <v>1000</v>
      </c>
      <c r="BC96" s="883">
        <f t="shared" si="74"/>
        <v>1000</v>
      </c>
      <c r="BD96" s="883">
        <f t="shared" si="74"/>
        <v>1000</v>
      </c>
      <c r="BE96" s="883">
        <f t="shared" si="74"/>
        <v>1000</v>
      </c>
      <c r="BF96" s="883">
        <f t="shared" si="74"/>
        <v>1000</v>
      </c>
      <c r="BG96" s="883">
        <f t="shared" si="74"/>
        <v>1000</v>
      </c>
      <c r="BH96" s="883">
        <f t="shared" si="74"/>
        <v>1000</v>
      </c>
      <c r="BI96" s="883">
        <f t="shared" si="74"/>
        <v>1000</v>
      </c>
      <c r="BJ96" s="883">
        <f t="shared" si="74"/>
        <v>1000</v>
      </c>
      <c r="BK96" s="1072">
        <f t="shared" si="74"/>
        <v>1000</v>
      </c>
      <c r="BL96" s="883">
        <f t="shared" si="74"/>
        <v>1000</v>
      </c>
      <c r="BM96" s="883">
        <f t="shared" si="74"/>
        <v>1000</v>
      </c>
      <c r="BN96" s="883">
        <f t="shared" si="74"/>
        <v>1000</v>
      </c>
      <c r="BO96" s="883">
        <f t="shared" si="74"/>
        <v>1000</v>
      </c>
      <c r="BP96" s="883">
        <f t="shared" si="74"/>
        <v>1000</v>
      </c>
      <c r="BQ96" s="883">
        <f t="shared" si="74"/>
        <v>1000</v>
      </c>
      <c r="BR96" s="883">
        <f t="shared" si="74"/>
        <v>1000</v>
      </c>
      <c r="BS96" s="883">
        <f t="shared" si="74"/>
        <v>1000</v>
      </c>
      <c r="BT96" s="883">
        <f t="shared" si="74"/>
        <v>1000</v>
      </c>
      <c r="BU96" s="883">
        <f t="shared" si="74"/>
        <v>1000</v>
      </c>
      <c r="BV96" s="883">
        <f t="shared" si="74"/>
        <v>1000</v>
      </c>
      <c r="BW96" s="1072">
        <f t="shared" si="74"/>
        <v>1000</v>
      </c>
      <c r="BX96" s="472"/>
      <c r="BY96" s="472"/>
      <c r="BZ96" s="472"/>
      <c r="CA96" s="472"/>
      <c r="CB96" s="797"/>
      <c r="CC96" s="138"/>
      <c r="CD96" s="138"/>
      <c r="CE96" s="138"/>
      <c r="CF96" s="138"/>
      <c r="CG96" s="138"/>
    </row>
    <row r="97" spans="1:85" s="6" customFormat="1" ht="24" customHeight="1" x14ac:dyDescent="0.25">
      <c r="A97" s="472"/>
      <c r="B97" s="1073" t="s">
        <v>543</v>
      </c>
      <c r="C97" s="994">
        <f>C90+C96</f>
        <v>1000</v>
      </c>
      <c r="D97" s="1074">
        <f>IFERROR(C97/C97,"-")</f>
        <v>1</v>
      </c>
      <c r="E97" s="996">
        <f>E90+E96</f>
        <v>1000</v>
      </c>
      <c r="F97" s="1074">
        <f>IFERROR(E97/E97,"-")</f>
        <v>1</v>
      </c>
      <c r="G97" s="996">
        <f>G90+G96</f>
        <v>1000</v>
      </c>
      <c r="H97" s="1074">
        <f>IFERROR(G97/G97,"-")</f>
        <v>1</v>
      </c>
      <c r="I97" s="996">
        <f>I90+I96</f>
        <v>1000</v>
      </c>
      <c r="J97" s="1074">
        <f>IFERROR(I97/I97,"-")</f>
        <v>1</v>
      </c>
      <c r="K97" s="996">
        <f>K90+K96</f>
        <v>1000</v>
      </c>
      <c r="L97" s="1074">
        <f>IFERROR(K97/K97,"-")</f>
        <v>1</v>
      </c>
      <c r="M97" s="996">
        <f>M90+M96</f>
        <v>1000</v>
      </c>
      <c r="N97" s="1075">
        <f>IFERROR(M97/M97,"-")</f>
        <v>1</v>
      </c>
      <c r="O97" s="1066">
        <f t="shared" ref="O97:AT97" si="75">O90+O96</f>
        <v>1000</v>
      </c>
      <c r="P97" s="1076">
        <f t="shared" si="75"/>
        <v>1000</v>
      </c>
      <c r="Q97" s="1077">
        <f t="shared" si="75"/>
        <v>1000</v>
      </c>
      <c r="R97" s="1077">
        <f t="shared" si="75"/>
        <v>1000</v>
      </c>
      <c r="S97" s="1077">
        <f t="shared" si="75"/>
        <v>1000</v>
      </c>
      <c r="T97" s="1077">
        <f t="shared" si="75"/>
        <v>1000</v>
      </c>
      <c r="U97" s="1077">
        <f t="shared" si="75"/>
        <v>1000</v>
      </c>
      <c r="V97" s="1077">
        <f t="shared" si="75"/>
        <v>1000</v>
      </c>
      <c r="W97" s="1077">
        <f t="shared" si="75"/>
        <v>1000</v>
      </c>
      <c r="X97" s="1077">
        <f t="shared" si="75"/>
        <v>1000</v>
      </c>
      <c r="Y97" s="1077">
        <f t="shared" si="75"/>
        <v>1000</v>
      </c>
      <c r="Z97" s="1077">
        <f t="shared" si="75"/>
        <v>1000</v>
      </c>
      <c r="AA97" s="1078">
        <f t="shared" si="75"/>
        <v>1000</v>
      </c>
      <c r="AB97" s="1077">
        <f t="shared" si="75"/>
        <v>1000</v>
      </c>
      <c r="AC97" s="1077">
        <f t="shared" si="75"/>
        <v>1000</v>
      </c>
      <c r="AD97" s="1077">
        <f t="shared" si="75"/>
        <v>1000</v>
      </c>
      <c r="AE97" s="1077">
        <f t="shared" si="75"/>
        <v>1000</v>
      </c>
      <c r="AF97" s="1077">
        <f t="shared" si="75"/>
        <v>1000</v>
      </c>
      <c r="AG97" s="1077">
        <f t="shared" si="75"/>
        <v>1000</v>
      </c>
      <c r="AH97" s="1077">
        <f t="shared" si="75"/>
        <v>1000</v>
      </c>
      <c r="AI97" s="1077">
        <f t="shared" si="75"/>
        <v>1000</v>
      </c>
      <c r="AJ97" s="1077">
        <f t="shared" si="75"/>
        <v>1000</v>
      </c>
      <c r="AK97" s="1077">
        <f t="shared" si="75"/>
        <v>1000</v>
      </c>
      <c r="AL97" s="1077">
        <f t="shared" si="75"/>
        <v>1000</v>
      </c>
      <c r="AM97" s="1078">
        <f t="shared" si="75"/>
        <v>1000</v>
      </c>
      <c r="AN97" s="1077">
        <f t="shared" si="75"/>
        <v>1000</v>
      </c>
      <c r="AO97" s="1077">
        <f t="shared" si="75"/>
        <v>1000</v>
      </c>
      <c r="AP97" s="1077">
        <f t="shared" si="75"/>
        <v>1000</v>
      </c>
      <c r="AQ97" s="1077">
        <f t="shared" si="75"/>
        <v>1000</v>
      </c>
      <c r="AR97" s="1077">
        <f t="shared" si="75"/>
        <v>1000</v>
      </c>
      <c r="AS97" s="1077">
        <f t="shared" si="75"/>
        <v>1000</v>
      </c>
      <c r="AT97" s="1077">
        <f t="shared" si="75"/>
        <v>1000</v>
      </c>
      <c r="AU97" s="1077">
        <f t="shared" ref="AU97:BZ97" si="76">AU90+AU96</f>
        <v>1000</v>
      </c>
      <c r="AV97" s="1077">
        <f t="shared" si="76"/>
        <v>1000</v>
      </c>
      <c r="AW97" s="1077">
        <f t="shared" si="76"/>
        <v>1000</v>
      </c>
      <c r="AX97" s="1077">
        <f t="shared" si="76"/>
        <v>1000</v>
      </c>
      <c r="AY97" s="1078">
        <f t="shared" si="76"/>
        <v>1000</v>
      </c>
      <c r="AZ97" s="1077">
        <f t="shared" si="76"/>
        <v>1000</v>
      </c>
      <c r="BA97" s="1077">
        <f t="shared" si="76"/>
        <v>1000</v>
      </c>
      <c r="BB97" s="1077">
        <f t="shared" si="76"/>
        <v>1000</v>
      </c>
      <c r="BC97" s="1077">
        <f t="shared" si="76"/>
        <v>1000</v>
      </c>
      <c r="BD97" s="1077">
        <f t="shared" si="76"/>
        <v>1000</v>
      </c>
      <c r="BE97" s="1077">
        <f t="shared" si="76"/>
        <v>1000</v>
      </c>
      <c r="BF97" s="1077">
        <f t="shared" si="76"/>
        <v>1000</v>
      </c>
      <c r="BG97" s="1077">
        <f t="shared" si="76"/>
        <v>1000</v>
      </c>
      <c r="BH97" s="1077">
        <f t="shared" si="76"/>
        <v>1000</v>
      </c>
      <c r="BI97" s="1077">
        <f t="shared" si="76"/>
        <v>1000</v>
      </c>
      <c r="BJ97" s="1077">
        <f t="shared" si="76"/>
        <v>1000</v>
      </c>
      <c r="BK97" s="1078">
        <f t="shared" si="76"/>
        <v>1000</v>
      </c>
      <c r="BL97" s="1077">
        <f t="shared" si="76"/>
        <v>1000</v>
      </c>
      <c r="BM97" s="1077">
        <f t="shared" si="76"/>
        <v>1000</v>
      </c>
      <c r="BN97" s="1077">
        <f t="shared" si="76"/>
        <v>1000</v>
      </c>
      <c r="BO97" s="1077">
        <f t="shared" si="76"/>
        <v>1000</v>
      </c>
      <c r="BP97" s="1077">
        <f t="shared" si="76"/>
        <v>1000</v>
      </c>
      <c r="BQ97" s="1077">
        <f t="shared" si="76"/>
        <v>1000</v>
      </c>
      <c r="BR97" s="1077">
        <f t="shared" si="76"/>
        <v>1000</v>
      </c>
      <c r="BS97" s="1077">
        <f t="shared" si="76"/>
        <v>1000</v>
      </c>
      <c r="BT97" s="1077">
        <f t="shared" si="76"/>
        <v>1000</v>
      </c>
      <c r="BU97" s="1077">
        <f t="shared" si="76"/>
        <v>1000</v>
      </c>
      <c r="BV97" s="1077">
        <f t="shared" si="76"/>
        <v>1000</v>
      </c>
      <c r="BW97" s="1078">
        <f t="shared" si="76"/>
        <v>1000</v>
      </c>
      <c r="BX97" s="472"/>
      <c r="BY97" s="472"/>
      <c r="BZ97" s="472"/>
      <c r="CA97" s="472"/>
      <c r="CB97" s="797"/>
      <c r="CC97" s="138"/>
      <c r="CD97" s="138"/>
      <c r="CE97" s="138"/>
      <c r="CF97" s="138"/>
      <c r="CG97" s="138"/>
    </row>
    <row r="98" spans="1:85" s="39" customFormat="1" ht="15.95" customHeight="1" x14ac:dyDescent="0.25">
      <c r="A98" s="1079"/>
      <c r="B98" s="1080" t="s">
        <v>544</v>
      </c>
      <c r="C98" s="1081">
        <f>C97-C85</f>
        <v>0</v>
      </c>
      <c r="D98" s="1082"/>
      <c r="E98" s="1083">
        <f>E97-E85</f>
        <v>0</v>
      </c>
      <c r="F98" s="1082"/>
      <c r="G98" s="1083">
        <f>G97-G85</f>
        <v>0</v>
      </c>
      <c r="H98" s="1082"/>
      <c r="I98" s="1083">
        <f>I97-I85</f>
        <v>0</v>
      </c>
      <c r="J98" s="1082"/>
      <c r="K98" s="1083">
        <f>K97-K85</f>
        <v>0</v>
      </c>
      <c r="L98" s="1082"/>
      <c r="M98" s="1083">
        <f>M97-M85</f>
        <v>0</v>
      </c>
      <c r="N98" s="1084"/>
      <c r="O98" s="1085">
        <f t="shared" ref="O98:AT98" si="77">O97-O85</f>
        <v>0</v>
      </c>
      <c r="P98" s="1086">
        <f t="shared" si="77"/>
        <v>0</v>
      </c>
      <c r="Q98" s="1086">
        <f t="shared" si="77"/>
        <v>0</v>
      </c>
      <c r="R98" s="1086">
        <f t="shared" si="77"/>
        <v>0</v>
      </c>
      <c r="S98" s="1086">
        <f t="shared" si="77"/>
        <v>0</v>
      </c>
      <c r="T98" s="1086">
        <f t="shared" si="77"/>
        <v>0</v>
      </c>
      <c r="U98" s="1086">
        <f t="shared" si="77"/>
        <v>0</v>
      </c>
      <c r="V98" s="1086">
        <f t="shared" si="77"/>
        <v>0</v>
      </c>
      <c r="W98" s="1086">
        <f t="shared" si="77"/>
        <v>0</v>
      </c>
      <c r="X98" s="1086">
        <f t="shared" si="77"/>
        <v>0</v>
      </c>
      <c r="Y98" s="1086">
        <f t="shared" si="77"/>
        <v>0</v>
      </c>
      <c r="Z98" s="1086">
        <f t="shared" si="77"/>
        <v>0</v>
      </c>
      <c r="AA98" s="1086">
        <f t="shared" si="77"/>
        <v>0</v>
      </c>
      <c r="AB98" s="1086">
        <f t="shared" si="77"/>
        <v>0</v>
      </c>
      <c r="AC98" s="1086">
        <f t="shared" si="77"/>
        <v>0</v>
      </c>
      <c r="AD98" s="1086">
        <f t="shared" si="77"/>
        <v>0</v>
      </c>
      <c r="AE98" s="1086">
        <f t="shared" si="77"/>
        <v>0</v>
      </c>
      <c r="AF98" s="1086">
        <f t="shared" si="77"/>
        <v>0</v>
      </c>
      <c r="AG98" s="1086">
        <f t="shared" si="77"/>
        <v>0</v>
      </c>
      <c r="AH98" s="1086">
        <f t="shared" si="77"/>
        <v>0</v>
      </c>
      <c r="AI98" s="1086">
        <f t="shared" si="77"/>
        <v>0</v>
      </c>
      <c r="AJ98" s="1086">
        <f t="shared" si="77"/>
        <v>0</v>
      </c>
      <c r="AK98" s="1086">
        <f t="shared" si="77"/>
        <v>0</v>
      </c>
      <c r="AL98" s="1086">
        <f t="shared" si="77"/>
        <v>0</v>
      </c>
      <c r="AM98" s="1086">
        <f t="shared" si="77"/>
        <v>0</v>
      </c>
      <c r="AN98" s="1086">
        <f t="shared" si="77"/>
        <v>0</v>
      </c>
      <c r="AO98" s="1086">
        <f t="shared" si="77"/>
        <v>0</v>
      </c>
      <c r="AP98" s="1086">
        <f t="shared" si="77"/>
        <v>0</v>
      </c>
      <c r="AQ98" s="1086">
        <f t="shared" si="77"/>
        <v>0</v>
      </c>
      <c r="AR98" s="1086">
        <f t="shared" si="77"/>
        <v>0</v>
      </c>
      <c r="AS98" s="1086">
        <f t="shared" si="77"/>
        <v>0</v>
      </c>
      <c r="AT98" s="1086">
        <f t="shared" si="77"/>
        <v>0</v>
      </c>
      <c r="AU98" s="1086">
        <f t="shared" ref="AU98:BZ98" si="78">AU97-AU85</f>
        <v>0</v>
      </c>
      <c r="AV98" s="1086">
        <f t="shared" si="78"/>
        <v>0</v>
      </c>
      <c r="AW98" s="1086">
        <f t="shared" si="78"/>
        <v>0</v>
      </c>
      <c r="AX98" s="1086">
        <f t="shared" si="78"/>
        <v>0</v>
      </c>
      <c r="AY98" s="1086">
        <f t="shared" si="78"/>
        <v>0</v>
      </c>
      <c r="AZ98" s="1086">
        <f t="shared" si="78"/>
        <v>0</v>
      </c>
      <c r="BA98" s="1086">
        <f t="shared" si="78"/>
        <v>0</v>
      </c>
      <c r="BB98" s="1086">
        <f t="shared" si="78"/>
        <v>0</v>
      </c>
      <c r="BC98" s="1086">
        <f t="shared" si="78"/>
        <v>0</v>
      </c>
      <c r="BD98" s="1086">
        <f t="shared" si="78"/>
        <v>0</v>
      </c>
      <c r="BE98" s="1086">
        <f t="shared" si="78"/>
        <v>0</v>
      </c>
      <c r="BF98" s="1086">
        <f t="shared" si="78"/>
        <v>0</v>
      </c>
      <c r="BG98" s="1086">
        <f t="shared" si="78"/>
        <v>0</v>
      </c>
      <c r="BH98" s="1086">
        <f t="shared" si="78"/>
        <v>0</v>
      </c>
      <c r="BI98" s="1086">
        <f t="shared" si="78"/>
        <v>0</v>
      </c>
      <c r="BJ98" s="1086">
        <f t="shared" si="78"/>
        <v>0</v>
      </c>
      <c r="BK98" s="1086">
        <f t="shared" si="78"/>
        <v>0</v>
      </c>
      <c r="BL98" s="1086">
        <f t="shared" si="78"/>
        <v>0</v>
      </c>
      <c r="BM98" s="1086">
        <f t="shared" si="78"/>
        <v>0</v>
      </c>
      <c r="BN98" s="1086">
        <f t="shared" si="78"/>
        <v>0</v>
      </c>
      <c r="BO98" s="1086">
        <f t="shared" si="78"/>
        <v>0</v>
      </c>
      <c r="BP98" s="1086">
        <f t="shared" si="78"/>
        <v>0</v>
      </c>
      <c r="BQ98" s="1086">
        <f t="shared" si="78"/>
        <v>0</v>
      </c>
      <c r="BR98" s="1086">
        <f t="shared" si="78"/>
        <v>0</v>
      </c>
      <c r="BS98" s="1086">
        <f t="shared" si="78"/>
        <v>0</v>
      </c>
      <c r="BT98" s="1086">
        <f t="shared" si="78"/>
        <v>0</v>
      </c>
      <c r="BU98" s="1086">
        <f t="shared" si="78"/>
        <v>0</v>
      </c>
      <c r="BV98" s="1086">
        <f t="shared" si="78"/>
        <v>0</v>
      </c>
      <c r="BW98" s="1087">
        <f t="shared" si="78"/>
        <v>0</v>
      </c>
      <c r="BX98" s="1079"/>
      <c r="BY98" s="1079"/>
      <c r="BZ98" s="1079"/>
      <c r="CA98" s="1079"/>
      <c r="CB98" s="1088"/>
      <c r="CC98" s="138"/>
      <c r="CD98" s="138"/>
      <c r="CE98" s="138"/>
      <c r="CF98" s="138"/>
      <c r="CG98" s="138"/>
    </row>
    <row r="99" spans="1:85" s="39" customFormat="1" ht="15.75" x14ac:dyDescent="0.25">
      <c r="A99" s="138"/>
      <c r="B99" s="1089" t="s">
        <v>545</v>
      </c>
      <c r="C99" s="1090">
        <f>C58-C95</f>
        <v>0</v>
      </c>
      <c r="D99" s="1091" t="s">
        <v>0</v>
      </c>
      <c r="E99" s="1091">
        <f>E58-E95</f>
        <v>0</v>
      </c>
      <c r="F99" s="1091" t="s">
        <v>0</v>
      </c>
      <c r="G99" s="1091">
        <f>G58-G95</f>
        <v>0</v>
      </c>
      <c r="H99" s="1091" t="s">
        <v>0</v>
      </c>
      <c r="I99" s="1091">
        <f>I58-I95</f>
        <v>0</v>
      </c>
      <c r="J99" s="1091" t="s">
        <v>0</v>
      </c>
      <c r="K99" s="1091">
        <f>K58-K95</f>
        <v>0</v>
      </c>
      <c r="L99" s="1091" t="s">
        <v>0</v>
      </c>
      <c r="M99" s="1091">
        <f>M58-M95</f>
        <v>0</v>
      </c>
      <c r="N99" s="1092" t="s">
        <v>0</v>
      </c>
      <c r="O99" s="1093"/>
      <c r="P99" s="1094"/>
      <c r="Q99" s="1094"/>
      <c r="R99" s="1094"/>
      <c r="S99" s="1094"/>
      <c r="T99" s="1094"/>
      <c r="U99" s="1094"/>
      <c r="V99" s="1094"/>
      <c r="W99" s="1094"/>
      <c r="X99" s="1094"/>
      <c r="Y99" s="1094"/>
      <c r="Z99" s="1094"/>
      <c r="AA99" s="1094"/>
      <c r="AB99" s="1094"/>
      <c r="AC99" s="1094"/>
      <c r="AD99" s="1094"/>
      <c r="AE99" s="1094"/>
      <c r="AF99" s="1094"/>
      <c r="AG99" s="1094"/>
      <c r="AH99" s="1094"/>
      <c r="AI99" s="1094"/>
      <c r="AJ99" s="1094"/>
      <c r="AK99" s="1094"/>
      <c r="AL99" s="1094"/>
      <c r="AM99" s="1094"/>
      <c r="AN99" s="1094"/>
      <c r="AO99" s="1094"/>
      <c r="AP99" s="1094"/>
      <c r="AQ99" s="1094"/>
      <c r="AR99" s="1094"/>
      <c r="AS99" s="1094"/>
      <c r="AT99" s="1094"/>
      <c r="AU99" s="1094"/>
      <c r="AV99" s="1094"/>
      <c r="AW99" s="1094"/>
      <c r="AX99" s="1094"/>
      <c r="AY99" s="1094"/>
      <c r="AZ99" s="1094"/>
      <c r="BA99" s="1094"/>
      <c r="BB99" s="1094"/>
      <c r="BC99" s="1094"/>
      <c r="BD99" s="1094"/>
      <c r="BE99" s="1094"/>
      <c r="BF99" s="1094"/>
      <c r="BG99" s="1094"/>
      <c r="BH99" s="1094"/>
      <c r="BI99" s="1094"/>
      <c r="BJ99" s="1094"/>
      <c r="BK99" s="1094"/>
      <c r="BL99" s="1094"/>
      <c r="BM99" s="1094"/>
      <c r="BN99" s="1094"/>
      <c r="BO99" s="1094"/>
      <c r="BP99" s="1094"/>
      <c r="BQ99" s="1094"/>
      <c r="BR99" s="1094"/>
      <c r="BS99" s="1094"/>
      <c r="BT99" s="1094"/>
      <c r="BU99" s="1094"/>
      <c r="BV99" s="1094"/>
      <c r="BW99" s="1095"/>
      <c r="BX99" s="1079"/>
      <c r="BY99" s="1079"/>
      <c r="BZ99" s="1079"/>
      <c r="CA99" s="1079"/>
      <c r="CB99" s="1088"/>
      <c r="CC99" s="138"/>
      <c r="CD99" s="138"/>
      <c r="CE99" s="138"/>
      <c r="CF99" s="138"/>
      <c r="CG99" s="138"/>
    </row>
    <row r="100" spans="1:85" ht="15.75" x14ac:dyDescent="0.25">
      <c r="A100" s="138"/>
      <c r="B100" s="138"/>
      <c r="C100" s="138"/>
      <c r="D100" s="138"/>
      <c r="E100" s="138"/>
      <c r="F100" s="138"/>
      <c r="G100" s="138"/>
      <c r="H100" s="138"/>
      <c r="I100" s="138"/>
      <c r="J100" s="138"/>
      <c r="K100" s="138"/>
      <c r="L100" s="138"/>
      <c r="M100" s="138"/>
      <c r="N100" s="138"/>
      <c r="O100" s="297"/>
      <c r="P100" s="297"/>
      <c r="Q100" s="297"/>
      <c r="R100" s="297"/>
      <c r="S100" s="297"/>
      <c r="T100" s="297"/>
      <c r="U100" s="297"/>
      <c r="V100" s="297"/>
      <c r="W100" s="297"/>
      <c r="X100" s="297"/>
      <c r="Y100" s="297"/>
      <c r="Z100" s="297"/>
      <c r="AA100" s="297"/>
      <c r="AB100" s="297"/>
      <c r="AC100" s="297"/>
      <c r="AD100" s="297"/>
      <c r="AE100" s="297"/>
      <c r="AF100" s="297"/>
      <c r="AG100" s="297"/>
      <c r="AH100" s="297"/>
      <c r="AI100" s="297"/>
      <c r="AJ100" s="297"/>
      <c r="AK100" s="297"/>
      <c r="AL100" s="297"/>
      <c r="AM100" s="297"/>
      <c r="AN100" s="297"/>
      <c r="AO100" s="297"/>
      <c r="AP100" s="297"/>
      <c r="AQ100" s="297"/>
      <c r="AR100" s="297"/>
      <c r="AS100" s="297"/>
      <c r="AT100" s="297"/>
      <c r="AU100" s="297"/>
      <c r="AV100" s="297"/>
      <c r="AW100" s="297"/>
      <c r="AX100" s="297"/>
      <c r="AY100" s="297"/>
      <c r="AZ100" s="297"/>
      <c r="BA100" s="297"/>
      <c r="BB100" s="297"/>
      <c r="BC100" s="297"/>
      <c r="BD100" s="297"/>
      <c r="BE100" s="297"/>
      <c r="BF100" s="297"/>
      <c r="BG100" s="297"/>
      <c r="BH100" s="297"/>
      <c r="BI100" s="297"/>
      <c r="BJ100" s="297"/>
      <c r="BK100" s="297"/>
      <c r="BL100" s="297"/>
      <c r="BM100" s="297"/>
      <c r="BN100" s="297"/>
      <c r="BO100" s="297"/>
      <c r="BP100" s="297"/>
      <c r="BQ100" s="297"/>
      <c r="BR100" s="297"/>
      <c r="BS100" s="297"/>
      <c r="BT100" s="297"/>
      <c r="BU100" s="297"/>
      <c r="BV100" s="297"/>
      <c r="BW100" s="297"/>
      <c r="BX100" s="297"/>
      <c r="BY100" s="138"/>
      <c r="BZ100" s="138"/>
      <c r="CA100" s="138"/>
      <c r="CB100" s="138"/>
      <c r="CC100" s="138"/>
      <c r="CD100" s="138"/>
      <c r="CE100" s="138"/>
      <c r="CF100" s="138"/>
      <c r="CG100" s="138"/>
    </row>
    <row r="101" spans="1:85" ht="15.75" x14ac:dyDescent="0.25">
      <c r="A101" s="138"/>
      <c r="B101" s="138"/>
      <c r="C101" s="138"/>
      <c r="D101" s="138"/>
      <c r="E101" s="138"/>
      <c r="F101" s="138"/>
      <c r="G101" s="138"/>
      <c r="H101" s="138"/>
      <c r="I101" s="138"/>
      <c r="J101" s="138"/>
      <c r="K101" s="138"/>
      <c r="L101" s="138"/>
      <c r="M101" s="138"/>
      <c r="N101" s="138"/>
      <c r="O101" s="297"/>
      <c r="P101" s="297"/>
      <c r="Q101" s="297"/>
      <c r="R101" s="297"/>
      <c r="S101" s="297"/>
      <c r="T101" s="297"/>
      <c r="U101" s="297"/>
      <c r="V101" s="297"/>
      <c r="W101" s="297"/>
      <c r="X101" s="297"/>
      <c r="Y101" s="297"/>
      <c r="Z101" s="297"/>
      <c r="AA101" s="297"/>
      <c r="AB101" s="297"/>
      <c r="AC101" s="297"/>
      <c r="AD101" s="297"/>
      <c r="AE101" s="297"/>
      <c r="AF101" s="297"/>
      <c r="AG101" s="297"/>
      <c r="AH101" s="297"/>
      <c r="AI101" s="297"/>
      <c r="AJ101" s="297"/>
      <c r="AK101" s="297"/>
      <c r="AL101" s="297"/>
      <c r="AM101" s="297"/>
      <c r="AN101" s="297"/>
      <c r="AO101" s="297"/>
      <c r="AP101" s="297"/>
      <c r="AQ101" s="297"/>
      <c r="AR101" s="297"/>
      <c r="AS101" s="297"/>
      <c r="AT101" s="297"/>
      <c r="AU101" s="297"/>
      <c r="AV101" s="297"/>
      <c r="AW101" s="297"/>
      <c r="AX101" s="297"/>
      <c r="AY101" s="297"/>
      <c r="AZ101" s="297"/>
      <c r="BA101" s="297"/>
      <c r="BB101" s="297"/>
      <c r="BC101" s="297"/>
      <c r="BD101" s="297"/>
      <c r="BE101" s="297"/>
      <c r="BF101" s="297"/>
      <c r="BG101" s="297"/>
      <c r="BH101" s="297"/>
      <c r="BI101" s="297"/>
      <c r="BJ101" s="297"/>
      <c r="BK101" s="297"/>
      <c r="BL101" s="297"/>
      <c r="BM101" s="297"/>
      <c r="BN101" s="297"/>
      <c r="BO101" s="297"/>
      <c r="BP101" s="297"/>
      <c r="BQ101" s="297"/>
      <c r="BR101" s="297"/>
      <c r="BS101" s="297"/>
      <c r="BT101" s="297"/>
      <c r="BU101" s="297"/>
      <c r="BV101" s="297"/>
      <c r="BW101" s="297"/>
      <c r="BX101" s="297"/>
      <c r="BY101" s="138"/>
      <c r="BZ101" s="138"/>
      <c r="CA101" s="138"/>
      <c r="CB101" s="138"/>
      <c r="CC101" s="138"/>
      <c r="CD101" s="138"/>
      <c r="CE101" s="138"/>
      <c r="CF101" s="138"/>
      <c r="CG101" s="138"/>
    </row>
    <row r="105" spans="1:85" ht="36.950000000000003" customHeight="1" x14ac:dyDescent="0.25"/>
    <row r="106" spans="1:85" ht="39" customHeight="1" x14ac:dyDescent="0.25"/>
  </sheetData>
  <mergeCells count="20">
    <mergeCell ref="BL28:BW28"/>
    <mergeCell ref="C26:N26"/>
    <mergeCell ref="AB4:AM4"/>
    <mergeCell ref="C4:N4"/>
    <mergeCell ref="AN4:AY4"/>
    <mergeCell ref="P61:AA61"/>
    <mergeCell ref="AZ4:BK4"/>
    <mergeCell ref="BL4:BW4"/>
    <mergeCell ref="A2:F2"/>
    <mergeCell ref="AB61:AM61"/>
    <mergeCell ref="C61:N61"/>
    <mergeCell ref="P28:AA28"/>
    <mergeCell ref="AN61:AY61"/>
    <mergeCell ref="AZ61:BK61"/>
    <mergeCell ref="AB28:AM28"/>
    <mergeCell ref="C28:N28"/>
    <mergeCell ref="AN28:AY28"/>
    <mergeCell ref="BL61:BW61"/>
    <mergeCell ref="P4:AA4"/>
    <mergeCell ref="AZ28:BK28"/>
  </mergeCells>
  <conditionalFormatting sqref="C6:N25">
    <cfRule type="cellIs" dxfId="10" priority="10" operator="lessThan">
      <formula>0</formula>
    </cfRule>
  </conditionalFormatting>
  <conditionalFormatting sqref="C31:N58">
    <cfRule type="cellIs" dxfId="9" priority="14" operator="lessThan">
      <formula>0</formula>
    </cfRule>
  </conditionalFormatting>
  <conditionalFormatting sqref="C64:N97">
    <cfRule type="cellIs" dxfId="8" priority="8" operator="lessThan">
      <formula>0</formula>
    </cfRule>
  </conditionalFormatting>
  <conditionalFormatting sqref="C98:BW98">
    <cfRule type="cellIs" dxfId="7" priority="7" operator="notEqual">
      <formula>0</formula>
    </cfRule>
  </conditionalFormatting>
  <hyperlinks>
    <hyperlink ref="B1" r:id="rId1" xr:uid="{00000000-0004-0000-0300-000000000000}"/>
  </hyperlinks>
  <pageMargins left="0.7" right="0.7" top="0.75" bottom="0.75" header="0.3" footer="0.3"/>
  <pageSetup paperSize="9" orientation="portrait" horizontalDpi="0" verticalDpi="0"/>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9">
    <tabColor theme="0"/>
  </sheetPr>
  <dimension ref="A1:CZ192"/>
  <sheetViews>
    <sheetView showGridLines="0" zoomScale="70" zoomScaleNormal="70" workbookViewId="0">
      <pane xSplit="1" topLeftCell="B1" activePane="topRight" state="frozen"/>
      <selection pane="topRight" activeCell="AC36" sqref="AC36"/>
    </sheetView>
  </sheetViews>
  <sheetFormatPr baseColWidth="10" defaultRowHeight="15.75" outlineLevelRow="1" x14ac:dyDescent="0.25"/>
  <cols>
    <col min="1" max="1" width="5.625" customWidth="1"/>
    <col min="2" max="2" width="55.5" customWidth="1"/>
    <col min="3" max="3" width="12.125" customWidth="1"/>
    <col min="4" max="4" width="14.5" customWidth="1"/>
    <col min="5" max="5" width="16.375" customWidth="1"/>
    <col min="6" max="6" width="14.125" customWidth="1"/>
    <col min="7" max="7" width="15.875" customWidth="1"/>
    <col min="8" max="8" width="18.125" customWidth="1"/>
    <col min="9" max="9" width="19.625" customWidth="1"/>
    <col min="10" max="10" width="28.5" style="33" customWidth="1"/>
    <col min="11" max="11" width="13.5" style="33" customWidth="1"/>
    <col min="12" max="12" width="14.875" style="33" customWidth="1"/>
    <col min="13" max="13" width="14" style="33" customWidth="1"/>
    <col min="14" max="14" width="14.625" style="33" customWidth="1"/>
    <col min="15" max="15" width="16.375" style="33" customWidth="1"/>
    <col min="16" max="16" width="13.625" style="33" customWidth="1"/>
    <col min="17" max="17" width="14.875" style="33" customWidth="1"/>
    <col min="18" max="19" width="10.875" style="33" customWidth="1"/>
    <col min="20" max="20" width="13" style="33" customWidth="1"/>
    <col min="21" max="22" width="10.875" style="33" customWidth="1"/>
    <col min="23" max="23" width="8.125" style="33" customWidth="1"/>
    <col min="24" max="24" width="13.375" style="33" customWidth="1"/>
    <col min="25" max="25" width="24.125" style="33" customWidth="1"/>
    <col min="26" max="26" width="14.125" style="33" customWidth="1"/>
    <col min="27" max="27" width="6" style="33" customWidth="1"/>
    <col min="28" max="28" width="10.875" style="33" customWidth="1"/>
    <col min="35" max="35" width="6" customWidth="1"/>
    <col min="37" max="37" width="10.875" style="33" customWidth="1"/>
  </cols>
  <sheetData>
    <row r="1" spans="1:104" ht="51.95" customHeight="1" x14ac:dyDescent="0.25">
      <c r="A1" s="1096"/>
      <c r="B1" s="1096"/>
      <c r="C1" s="1096"/>
      <c r="D1" s="1096"/>
      <c r="E1" s="1096"/>
      <c r="F1" s="1096"/>
      <c r="G1" s="1096"/>
      <c r="H1" s="1096"/>
      <c r="I1" s="1096"/>
      <c r="J1" s="138"/>
      <c r="K1" s="138"/>
      <c r="L1" s="138"/>
      <c r="M1" s="138"/>
      <c r="N1" s="138"/>
      <c r="O1" s="138"/>
      <c r="P1" s="138"/>
      <c r="Q1" s="138"/>
      <c r="R1" s="138"/>
      <c r="S1" s="138"/>
      <c r="T1" s="138"/>
      <c r="U1" s="138"/>
      <c r="V1" s="138"/>
      <c r="W1" s="138"/>
      <c r="X1" s="138"/>
      <c r="Y1" s="138"/>
      <c r="Z1" s="138"/>
      <c r="AA1" s="138"/>
      <c r="AB1" s="138"/>
      <c r="AC1" s="138"/>
      <c r="AD1" s="138"/>
      <c r="AE1" s="138"/>
      <c r="AF1" s="138"/>
      <c r="AG1" s="138"/>
      <c r="AH1" s="138"/>
      <c r="AI1" s="138"/>
      <c r="AJ1" s="138"/>
      <c r="AK1" s="138"/>
      <c r="AL1" s="1096"/>
      <c r="AM1" s="1096"/>
      <c r="AN1" s="1096"/>
      <c r="AO1" s="1096"/>
      <c r="AP1" s="1096"/>
      <c r="AQ1" s="1096"/>
      <c r="AR1" s="1096"/>
      <c r="AS1" s="1096"/>
      <c r="AT1" s="1096"/>
      <c r="AU1" s="1096"/>
      <c r="AV1" s="1096"/>
      <c r="AW1" s="1096"/>
      <c r="AX1" s="1096"/>
      <c r="AY1" s="1096"/>
      <c r="AZ1" s="1096"/>
      <c r="BA1" s="1096"/>
      <c r="BB1" s="1096"/>
      <c r="BC1" s="1096"/>
      <c r="BD1" s="1096"/>
      <c r="BE1" s="1096"/>
      <c r="BF1" s="1096"/>
      <c r="BG1" s="1096"/>
      <c r="BH1" s="1096"/>
      <c r="BI1" s="1096"/>
      <c r="BJ1" s="1096"/>
      <c r="BK1" s="1096"/>
      <c r="BL1" s="1096"/>
      <c r="BM1" s="1096"/>
      <c r="BN1" s="1096"/>
      <c r="BO1" s="1096"/>
      <c r="BP1" s="1096"/>
      <c r="BQ1" s="1096"/>
      <c r="BR1" s="1096"/>
      <c r="BS1" s="1096"/>
      <c r="BT1" s="1096"/>
      <c r="BU1" s="1096"/>
      <c r="BV1" s="1096"/>
      <c r="BW1" s="1096"/>
      <c r="BX1" s="138"/>
      <c r="BY1" s="138"/>
      <c r="BZ1" s="138"/>
      <c r="CA1" s="138"/>
      <c r="CB1" s="138"/>
      <c r="CC1" s="138"/>
      <c r="CD1" s="138"/>
      <c r="CE1" s="138"/>
      <c r="CF1" s="138"/>
      <c r="CG1" s="138"/>
      <c r="CH1" s="138"/>
      <c r="CI1" s="138"/>
      <c r="CJ1" s="138"/>
      <c r="CK1" s="138"/>
      <c r="CL1" s="138"/>
      <c r="CM1" s="138"/>
      <c r="CN1" s="138"/>
      <c r="CO1" s="138"/>
      <c r="CP1" s="138"/>
      <c r="CQ1" s="138"/>
      <c r="CR1" s="138"/>
      <c r="CS1" s="138"/>
      <c r="CT1" s="138"/>
      <c r="CU1" s="138"/>
      <c r="CV1" s="138"/>
      <c r="CW1" s="138"/>
      <c r="CX1" s="138"/>
      <c r="CY1" s="138"/>
      <c r="CZ1" s="138"/>
    </row>
    <row r="2" spans="1:104" s="5" customFormat="1" ht="66.95" customHeight="1" x14ac:dyDescent="0.25">
      <c r="A2" s="1629" t="s">
        <v>546</v>
      </c>
      <c r="B2" s="1505"/>
      <c r="C2" s="1097"/>
      <c r="D2" s="1097"/>
      <c r="E2" s="1097"/>
      <c r="F2" s="1097"/>
      <c r="G2" s="1097"/>
      <c r="H2" s="1097"/>
      <c r="I2" s="297"/>
      <c r="J2" s="297"/>
      <c r="K2" s="297"/>
      <c r="L2" s="297"/>
      <c r="M2" s="297"/>
      <c r="N2" s="297"/>
      <c r="O2" s="297"/>
      <c r="P2" s="297"/>
      <c r="Q2" s="297"/>
      <c r="R2" s="297"/>
      <c r="S2" s="297"/>
      <c r="T2" s="297"/>
      <c r="U2" s="297"/>
      <c r="V2" s="297"/>
      <c r="W2" s="297"/>
      <c r="X2" s="297"/>
      <c r="Y2" s="297"/>
      <c r="Z2" s="297"/>
      <c r="AA2" s="297"/>
      <c r="AB2" s="297"/>
      <c r="AC2" s="138"/>
      <c r="AD2" s="138"/>
      <c r="AE2" s="138"/>
      <c r="AF2" s="138"/>
      <c r="AG2" s="138"/>
      <c r="AH2" s="138"/>
      <c r="AI2" s="138"/>
      <c r="AJ2" s="138"/>
      <c r="AK2" s="297"/>
      <c r="AL2" s="297"/>
      <c r="AM2" s="297"/>
      <c r="AN2" s="297"/>
      <c r="AO2" s="297"/>
      <c r="AP2" s="297"/>
      <c r="AQ2" s="297"/>
      <c r="AR2" s="297"/>
      <c r="AS2" s="297"/>
      <c r="AT2" s="297"/>
      <c r="AU2" s="297"/>
      <c r="AV2" s="297"/>
      <c r="AW2" s="297"/>
      <c r="AX2" s="297"/>
      <c r="AY2" s="297"/>
      <c r="AZ2" s="297"/>
      <c r="BA2" s="297"/>
      <c r="BB2" s="297"/>
      <c r="BC2" s="297"/>
      <c r="BD2" s="297"/>
      <c r="BE2" s="297"/>
      <c r="BF2" s="297"/>
      <c r="BG2" s="297"/>
      <c r="BH2" s="297"/>
      <c r="BI2" s="297"/>
      <c r="BJ2" s="297"/>
      <c r="BK2" s="297"/>
      <c r="BL2" s="297"/>
      <c r="BM2" s="297"/>
      <c r="BN2" s="297"/>
      <c r="BO2" s="297"/>
      <c r="BP2" s="297"/>
      <c r="BQ2" s="297"/>
      <c r="BR2" s="297"/>
      <c r="BS2" s="297"/>
      <c r="BT2" s="297"/>
      <c r="BU2" s="297"/>
      <c r="BV2" s="297"/>
      <c r="BW2" s="787"/>
      <c r="BX2" s="138"/>
      <c r="BY2" s="138"/>
      <c r="BZ2" s="138"/>
      <c r="CA2" s="138"/>
      <c r="CB2" s="138"/>
      <c r="CC2" s="138"/>
      <c r="CD2" s="138"/>
      <c r="CE2" s="138"/>
      <c r="CF2" s="138"/>
      <c r="CG2" s="138"/>
      <c r="CH2" s="138"/>
      <c r="CI2" s="138"/>
      <c r="CJ2" s="138"/>
      <c r="CK2" s="138"/>
      <c r="CL2" s="138"/>
      <c r="CM2" s="138"/>
      <c r="CN2" s="138"/>
      <c r="CO2" s="138"/>
      <c r="CP2" s="138"/>
      <c r="CQ2" s="138"/>
      <c r="CR2" s="138"/>
      <c r="CS2" s="138"/>
      <c r="CT2" s="138"/>
      <c r="CU2" s="138"/>
      <c r="CV2" s="138"/>
      <c r="CW2" s="138"/>
      <c r="CX2" s="138"/>
      <c r="CY2" s="138"/>
      <c r="CZ2" s="138"/>
    </row>
    <row r="3" spans="1:104" s="18" customFormat="1" ht="42" customHeight="1" thickBot="1" x14ac:dyDescent="0.3">
      <c r="A3" s="1098"/>
      <c r="B3" s="1098"/>
      <c r="C3" s="1097"/>
      <c r="D3" s="1097"/>
      <c r="E3" s="1097"/>
      <c r="F3" s="1097"/>
      <c r="G3" s="1097"/>
      <c r="H3" s="1097"/>
      <c r="I3" s="138"/>
      <c r="J3" s="138"/>
      <c r="K3" s="138"/>
      <c r="L3" s="138"/>
      <c r="M3" s="138"/>
      <c r="N3" s="138"/>
      <c r="O3" s="138"/>
      <c r="P3" s="138"/>
      <c r="Q3" s="138"/>
      <c r="R3" s="138"/>
      <c r="S3" s="138"/>
      <c r="T3" s="138"/>
      <c r="U3" s="138"/>
      <c r="V3" s="138"/>
      <c r="W3" s="138"/>
      <c r="X3" s="138"/>
      <c r="Y3" s="138"/>
      <c r="Z3" s="138"/>
      <c r="AA3" s="138"/>
      <c r="AB3" s="138"/>
      <c r="AC3" s="296"/>
      <c r="AD3" s="296"/>
      <c r="AE3" s="296"/>
      <c r="AF3" s="296"/>
      <c r="AG3" s="296"/>
      <c r="AH3" s="296"/>
      <c r="AI3" s="296"/>
      <c r="AJ3" s="296"/>
      <c r="AK3" s="138"/>
      <c r="AL3" s="138"/>
      <c r="AM3" s="138"/>
      <c r="AN3" s="138"/>
      <c r="AO3" s="138"/>
      <c r="AP3" s="138"/>
      <c r="AQ3" s="138"/>
      <c r="AR3" s="138"/>
      <c r="AS3" s="138"/>
      <c r="AT3" s="138"/>
      <c r="AU3" s="138"/>
      <c r="AV3" s="138"/>
      <c r="AW3" s="138"/>
      <c r="AX3" s="138"/>
      <c r="AY3" s="138"/>
      <c r="AZ3" s="138"/>
      <c r="BA3" s="138"/>
      <c r="BB3" s="138"/>
      <c r="BC3" s="138"/>
      <c r="BD3" s="138"/>
      <c r="BE3" s="138"/>
      <c r="BF3" s="138"/>
      <c r="BG3" s="138"/>
      <c r="BH3" s="138"/>
      <c r="BI3" s="138"/>
      <c r="BJ3" s="138"/>
      <c r="BK3" s="138"/>
      <c r="BL3" s="138"/>
      <c r="BM3" s="138"/>
      <c r="BN3" s="138"/>
      <c r="BO3" s="138"/>
      <c r="BP3" s="138"/>
      <c r="BQ3" s="138"/>
      <c r="BR3" s="138"/>
      <c r="BS3" s="138"/>
      <c r="BT3" s="138"/>
      <c r="BU3" s="138"/>
      <c r="BV3" s="138"/>
      <c r="BW3" s="787"/>
      <c r="BX3" s="138"/>
      <c r="BY3" s="138"/>
      <c r="BZ3" s="138"/>
      <c r="CA3" s="138"/>
      <c r="CB3" s="138"/>
      <c r="CC3" s="138"/>
      <c r="CD3" s="138"/>
      <c r="CE3" s="138"/>
      <c r="CF3" s="138"/>
      <c r="CG3" s="138"/>
      <c r="CH3" s="138"/>
      <c r="CI3" s="138"/>
      <c r="CJ3" s="138"/>
      <c r="CK3" s="138"/>
      <c r="CL3" s="138"/>
      <c r="CM3" s="138"/>
      <c r="CN3" s="138"/>
      <c r="CO3" s="138"/>
      <c r="CP3" s="138"/>
      <c r="CQ3" s="138"/>
      <c r="CR3" s="138"/>
      <c r="CS3" s="138"/>
      <c r="CT3" s="138"/>
      <c r="CU3" s="138"/>
      <c r="CV3" s="138"/>
      <c r="CW3" s="138"/>
      <c r="CX3" s="138"/>
      <c r="CY3" s="138"/>
      <c r="CZ3" s="138"/>
    </row>
    <row r="4" spans="1:104" s="18" customFormat="1" ht="23.1" customHeight="1" thickBot="1" x14ac:dyDescent="0.3">
      <c r="A4" s="1099" t="s">
        <v>237</v>
      </c>
      <c r="B4" s="1100" t="s">
        <v>547</v>
      </c>
      <c r="C4" s="1097"/>
      <c r="D4" s="1097"/>
      <c r="E4" s="1097"/>
      <c r="F4" s="1097"/>
      <c r="G4" s="1097"/>
      <c r="H4" s="1097"/>
      <c r="I4" s="138"/>
      <c r="J4" s="138"/>
      <c r="K4" s="138"/>
      <c r="L4" s="138"/>
      <c r="M4" s="138"/>
      <c r="N4" s="138"/>
      <c r="O4" s="138"/>
      <c r="P4" s="138"/>
      <c r="Q4" s="138"/>
      <c r="R4" s="138"/>
      <c r="S4" s="138"/>
      <c r="T4" s="138"/>
      <c r="U4" s="138"/>
      <c r="V4" s="138"/>
      <c r="W4" s="138"/>
      <c r="X4" s="138"/>
      <c r="Y4" s="138"/>
      <c r="Z4" s="138"/>
      <c r="AA4" s="138"/>
      <c r="AB4" s="138"/>
      <c r="AC4" s="296"/>
      <c r="AD4" s="296"/>
      <c r="AE4" s="296"/>
      <c r="AF4" s="296"/>
      <c r="AG4" s="296"/>
      <c r="AH4" s="296"/>
      <c r="AI4" s="296"/>
      <c r="AJ4" s="296"/>
      <c r="AK4" s="138"/>
      <c r="AL4" s="138"/>
      <c r="AM4" s="138"/>
      <c r="AN4" s="138"/>
      <c r="AO4" s="138"/>
      <c r="AP4" s="138"/>
      <c r="AQ4" s="138"/>
      <c r="AR4" s="138"/>
      <c r="AS4" s="138"/>
      <c r="AT4" s="138"/>
      <c r="AU4" s="138"/>
      <c r="AV4" s="138"/>
      <c r="AW4" s="138"/>
      <c r="AX4" s="138"/>
      <c r="AY4" s="138"/>
      <c r="AZ4" s="138"/>
      <c r="BA4" s="138"/>
      <c r="BB4" s="138"/>
      <c r="BC4" s="138"/>
      <c r="BD4" s="138"/>
      <c r="BE4" s="138"/>
      <c r="BF4" s="138"/>
      <c r="BG4" s="138"/>
      <c r="BH4" s="138"/>
      <c r="BI4" s="138"/>
      <c r="BJ4" s="138"/>
      <c r="BK4" s="138"/>
      <c r="BL4" s="138"/>
      <c r="BM4" s="138"/>
      <c r="BN4" s="138"/>
      <c r="BO4" s="138"/>
      <c r="BP4" s="138"/>
      <c r="BQ4" s="138"/>
      <c r="BR4" s="138"/>
      <c r="BS4" s="138"/>
      <c r="BT4" s="138"/>
      <c r="BU4" s="138"/>
      <c r="BV4" s="138"/>
      <c r="BW4" s="787"/>
      <c r="BX4" s="138"/>
      <c r="BY4" s="138"/>
      <c r="BZ4" s="138"/>
      <c r="CA4" s="138"/>
      <c r="CB4" s="138"/>
      <c r="CC4" s="138"/>
      <c r="CD4" s="138"/>
      <c r="CE4" s="138"/>
      <c r="CF4" s="138"/>
      <c r="CG4" s="138"/>
      <c r="CH4" s="138"/>
      <c r="CI4" s="138"/>
      <c r="CJ4" s="138"/>
      <c r="CK4" s="138"/>
      <c r="CL4" s="138"/>
      <c r="CM4" s="138"/>
      <c r="CN4" s="138"/>
      <c r="CO4" s="138"/>
      <c r="CP4" s="138"/>
      <c r="CQ4" s="138"/>
      <c r="CR4" s="138"/>
      <c r="CS4" s="138"/>
      <c r="CT4" s="138"/>
      <c r="CU4" s="138"/>
      <c r="CV4" s="138"/>
      <c r="CW4" s="138"/>
      <c r="CX4" s="138"/>
      <c r="CY4" s="138"/>
      <c r="CZ4" s="138"/>
    </row>
    <row r="5" spans="1:104" s="18" customFormat="1" ht="26.1" customHeight="1" x14ac:dyDescent="0.25">
      <c r="A5" s="1101"/>
      <c r="B5" s="1102"/>
      <c r="C5" s="1097"/>
      <c r="D5" s="1097"/>
      <c r="E5" s="1097"/>
      <c r="F5" s="1097"/>
      <c r="G5" s="1097"/>
      <c r="H5" s="1097"/>
      <c r="I5" s="138"/>
      <c r="J5" s="138"/>
      <c r="K5" s="138"/>
      <c r="L5" s="138"/>
      <c r="M5" s="138"/>
      <c r="N5" s="138"/>
      <c r="O5" s="138"/>
      <c r="P5" s="138"/>
      <c r="Q5" s="138"/>
      <c r="R5" s="138"/>
      <c r="S5" s="138"/>
      <c r="T5" s="138"/>
      <c r="U5" s="138"/>
      <c r="V5" s="138"/>
      <c r="W5" s="138"/>
      <c r="X5" s="138"/>
      <c r="Y5" s="138"/>
      <c r="Z5" s="138"/>
      <c r="AA5" s="138"/>
      <c r="AB5" s="138"/>
      <c r="AC5" s="296"/>
      <c r="AD5" s="296"/>
      <c r="AE5" s="296"/>
      <c r="AF5" s="296"/>
      <c r="AG5" s="296"/>
      <c r="AH5" s="296"/>
      <c r="AI5" s="296"/>
      <c r="AJ5" s="296"/>
      <c r="AK5" s="138"/>
      <c r="AL5" s="138"/>
      <c r="AM5" s="138"/>
      <c r="AN5" s="138"/>
      <c r="AO5" s="138"/>
      <c r="AP5" s="138"/>
      <c r="AQ5" s="138"/>
      <c r="AR5" s="138"/>
      <c r="AS5" s="138"/>
      <c r="AT5" s="138"/>
      <c r="AU5" s="138"/>
      <c r="AV5" s="138"/>
      <c r="AW5" s="138"/>
      <c r="AX5" s="138"/>
      <c r="AY5" s="138"/>
      <c r="AZ5" s="138"/>
      <c r="BA5" s="138"/>
      <c r="BB5" s="138"/>
      <c r="BC5" s="138"/>
      <c r="BD5" s="138"/>
      <c r="BE5" s="138"/>
      <c r="BF5" s="138"/>
      <c r="BG5" s="138"/>
      <c r="BH5" s="138"/>
      <c r="BI5" s="138"/>
      <c r="BJ5" s="138"/>
      <c r="BK5" s="138"/>
      <c r="BL5" s="138"/>
      <c r="BM5" s="138"/>
      <c r="BN5" s="138"/>
      <c r="BO5" s="138"/>
      <c r="BP5" s="138"/>
      <c r="BQ5" s="138"/>
      <c r="BR5" s="138"/>
      <c r="BS5" s="138"/>
      <c r="BT5" s="138"/>
      <c r="BU5" s="138"/>
      <c r="BV5" s="138"/>
      <c r="BW5" s="787"/>
      <c r="BX5" s="138"/>
      <c r="BY5" s="138"/>
      <c r="BZ5" s="138"/>
      <c r="CA5" s="138"/>
      <c r="CB5" s="138"/>
      <c r="CC5" s="138"/>
      <c r="CD5" s="138"/>
      <c r="CE5" s="138"/>
      <c r="CF5" s="138"/>
      <c r="CG5" s="138"/>
      <c r="CH5" s="138"/>
      <c r="CI5" s="138"/>
      <c r="CJ5" s="138"/>
      <c r="CK5" s="138"/>
      <c r="CL5" s="138"/>
      <c r="CM5" s="138"/>
      <c r="CN5" s="138"/>
      <c r="CO5" s="138"/>
      <c r="CP5" s="138"/>
      <c r="CQ5" s="138"/>
      <c r="CR5" s="138"/>
      <c r="CS5" s="138"/>
      <c r="CT5" s="138"/>
      <c r="CU5" s="138"/>
      <c r="CV5" s="138"/>
      <c r="CW5" s="138"/>
      <c r="CX5" s="138"/>
      <c r="CY5" s="138"/>
      <c r="CZ5" s="138"/>
    </row>
    <row r="6" spans="1:104" s="18" customFormat="1" ht="51" customHeight="1" x14ac:dyDescent="0.25">
      <c r="A6" s="1101"/>
      <c r="B6" s="1103" t="s">
        <v>548</v>
      </c>
      <c r="C6" s="1104" t="s">
        <v>454</v>
      </c>
      <c r="D6" s="1105" t="s">
        <v>455</v>
      </c>
      <c r="E6" s="1105" t="s">
        <v>456</v>
      </c>
      <c r="F6" s="1105" t="s">
        <v>457</v>
      </c>
      <c r="G6" s="1105" t="s">
        <v>458</v>
      </c>
      <c r="H6" s="1106" t="s">
        <v>459</v>
      </c>
      <c r="I6" s="1107" t="s">
        <v>549</v>
      </c>
      <c r="J6" s="54" t="s">
        <v>550</v>
      </c>
      <c r="K6" s="55" t="s">
        <v>551</v>
      </c>
      <c r="L6" s="1108" t="s">
        <v>128</v>
      </c>
      <c r="M6" s="56" t="s">
        <v>153</v>
      </c>
      <c r="N6" s="56" t="s">
        <v>154</v>
      </c>
      <c r="O6" s="57" t="s">
        <v>155</v>
      </c>
      <c r="P6" s="1109" t="s">
        <v>552</v>
      </c>
      <c r="Q6" s="56" t="s">
        <v>553</v>
      </c>
      <c r="R6" s="1631" t="s">
        <v>30</v>
      </c>
      <c r="S6" s="1576"/>
      <c r="T6" s="1576"/>
      <c r="U6" s="1576"/>
      <c r="V6" s="1576"/>
      <c r="W6" s="1576"/>
      <c r="X6" s="1577"/>
      <c r="Y6" s="138"/>
      <c r="Z6" s="138"/>
      <c r="AA6" s="138"/>
      <c r="AB6" s="138"/>
      <c r="AC6" s="296"/>
      <c r="AD6" s="296"/>
      <c r="AE6" s="296"/>
      <c r="AF6" s="296"/>
      <c r="AG6" s="296"/>
      <c r="AH6" s="296"/>
      <c r="AI6" s="296"/>
      <c r="AJ6" s="296"/>
      <c r="AK6" s="138"/>
      <c r="AL6" s="138"/>
      <c r="AM6" s="138"/>
      <c r="AN6" s="138"/>
      <c r="AO6" s="138"/>
      <c r="AP6" s="138"/>
      <c r="AQ6" s="138"/>
      <c r="AR6" s="138"/>
      <c r="AS6" s="138"/>
      <c r="AT6" s="138"/>
      <c r="AU6" s="138"/>
      <c r="AV6" s="138"/>
      <c r="AW6" s="138"/>
      <c r="AX6" s="138"/>
      <c r="AY6" s="138"/>
      <c r="AZ6" s="138"/>
      <c r="BA6" s="138"/>
      <c r="BB6" s="138"/>
      <c r="BC6" s="138"/>
      <c r="BD6" s="138"/>
      <c r="BE6" s="138"/>
      <c r="BF6" s="138"/>
      <c r="BG6" s="138"/>
      <c r="BH6" s="138"/>
      <c r="BI6" s="138"/>
      <c r="BJ6" s="138"/>
      <c r="BK6" s="138"/>
      <c r="BL6" s="138"/>
      <c r="BM6" s="138"/>
      <c r="BN6" s="138"/>
      <c r="BO6" s="138"/>
      <c r="BP6" s="138"/>
      <c r="BQ6" s="138"/>
      <c r="BR6" s="138"/>
      <c r="BS6" s="138"/>
      <c r="BT6" s="138"/>
      <c r="BU6" s="138"/>
      <c r="BV6" s="138"/>
      <c r="BW6" s="787"/>
      <c r="BX6" s="138"/>
      <c r="BY6" s="138"/>
      <c r="BZ6" s="138"/>
      <c r="CA6" s="138"/>
      <c r="CB6" s="138"/>
      <c r="CC6" s="138"/>
      <c r="CD6" s="138"/>
      <c r="CE6" s="138"/>
      <c r="CF6" s="138"/>
      <c r="CG6" s="138"/>
      <c r="CH6" s="138"/>
      <c r="CI6" s="138"/>
      <c r="CJ6" s="138"/>
      <c r="CK6" s="138"/>
      <c r="CL6" s="138"/>
      <c r="CM6" s="138"/>
      <c r="CN6" s="138"/>
      <c r="CO6" s="138"/>
      <c r="CP6" s="138"/>
      <c r="CQ6" s="138"/>
      <c r="CR6" s="138"/>
      <c r="CS6" s="138"/>
      <c r="CT6" s="138"/>
      <c r="CU6" s="138"/>
      <c r="CV6" s="138"/>
      <c r="CW6" s="138"/>
      <c r="CX6" s="138"/>
      <c r="CY6" s="138"/>
      <c r="CZ6" s="138"/>
    </row>
    <row r="7" spans="1:104" s="18" customFormat="1" ht="36" customHeight="1" x14ac:dyDescent="0.25">
      <c r="A7" s="1101"/>
      <c r="B7" s="1110" t="s">
        <v>554</v>
      </c>
      <c r="C7" s="1111">
        <f>IF(RESULTADOS!C56&gt;0,0,RESULTADOS!C56)</f>
        <v>0</v>
      </c>
      <c r="D7" s="1112">
        <f>IF(RESULTADOS!E56&gt;0,0,RESULTADOS!E56)</f>
        <v>0</v>
      </c>
      <c r="E7" s="1112">
        <f>IF(RESULTADOS!G56&gt;0,0,RESULTADOS!G56)</f>
        <v>0</v>
      </c>
      <c r="F7" s="1112">
        <f>IF(RESULTADOS!I56&gt;0,0,RESULTADOS!I56)</f>
        <v>0</v>
      </c>
      <c r="G7" s="1112">
        <f>IF(RESULTADOS!K56&gt;0,0,RESULTADOS!K56)</f>
        <v>0</v>
      </c>
      <c r="H7" s="1113">
        <f>IF(RESULTADOS!M56&gt;0,0,RESULTADOS!M56)</f>
        <v>0</v>
      </c>
      <c r="I7" s="1114"/>
      <c r="J7" s="58" t="s">
        <v>555</v>
      </c>
      <c r="K7" s="1115">
        <f>'HIPOTESIS '!C63</f>
        <v>0</v>
      </c>
      <c r="L7" s="1115">
        <f>'HIPOTESIS '!D63</f>
        <v>1000</v>
      </c>
      <c r="M7" s="1115">
        <f>L7</f>
        <v>1000</v>
      </c>
      <c r="N7" s="1115">
        <f>'HIPOTESIS '!F63</f>
        <v>1000</v>
      </c>
      <c r="O7" s="1116">
        <f>L7/N7</f>
        <v>1</v>
      </c>
      <c r="P7" s="1117">
        <v>0</v>
      </c>
      <c r="Q7" s="1118">
        <f>O7*N7</f>
        <v>1000</v>
      </c>
      <c r="R7" s="1620" t="s">
        <v>556</v>
      </c>
      <c r="S7" s="1409"/>
      <c r="T7" s="1409"/>
      <c r="U7" s="1409"/>
      <c r="V7" s="1409"/>
      <c r="W7" s="1409"/>
      <c r="X7" s="1621"/>
      <c r="Y7" s="138"/>
      <c r="Z7" s="138"/>
      <c r="AA7" s="138"/>
      <c r="AB7" s="138"/>
      <c r="AC7" s="296"/>
      <c r="AD7" s="296"/>
      <c r="AE7" s="296"/>
      <c r="AF7" s="296"/>
      <c r="AG7" s="296"/>
      <c r="AH7" s="296"/>
      <c r="AI7" s="296"/>
      <c r="AJ7" s="296"/>
      <c r="AK7" s="138"/>
      <c r="AL7" s="138"/>
      <c r="AM7" s="138"/>
      <c r="AN7" s="138"/>
      <c r="AO7" s="138"/>
      <c r="AP7" s="138"/>
      <c r="AQ7" s="138"/>
      <c r="AR7" s="138"/>
      <c r="AS7" s="138"/>
      <c r="AT7" s="138"/>
      <c r="AU7" s="138"/>
      <c r="AV7" s="138"/>
      <c r="AW7" s="138"/>
      <c r="AX7" s="138"/>
      <c r="AY7" s="138"/>
      <c r="AZ7" s="138"/>
      <c r="BA7" s="138"/>
      <c r="BB7" s="138"/>
      <c r="BC7" s="138"/>
      <c r="BD7" s="138"/>
      <c r="BE7" s="138"/>
      <c r="BF7" s="138"/>
      <c r="BG7" s="138"/>
      <c r="BH7" s="138"/>
      <c r="BI7" s="138"/>
      <c r="BJ7" s="138"/>
      <c r="BK7" s="138"/>
      <c r="BL7" s="138"/>
      <c r="BM7" s="138"/>
      <c r="BN7" s="138"/>
      <c r="BO7" s="138"/>
      <c r="BP7" s="138"/>
      <c r="BQ7" s="138"/>
      <c r="BR7" s="138"/>
      <c r="BS7" s="138"/>
      <c r="BT7" s="138"/>
      <c r="BU7" s="138"/>
      <c r="BV7" s="138"/>
      <c r="BW7" s="787"/>
      <c r="BX7" s="138"/>
      <c r="BY7" s="138"/>
      <c r="BZ7" s="138"/>
      <c r="CA7" s="138"/>
      <c r="CB7" s="138"/>
      <c r="CC7" s="138"/>
      <c r="CD7" s="138"/>
      <c r="CE7" s="138"/>
      <c r="CF7" s="138"/>
      <c r="CG7" s="138"/>
      <c r="CH7" s="138"/>
      <c r="CI7" s="138"/>
      <c r="CJ7" s="138"/>
      <c r="CK7" s="138"/>
      <c r="CL7" s="138"/>
      <c r="CM7" s="138"/>
      <c r="CN7" s="138"/>
      <c r="CO7" s="138"/>
      <c r="CP7" s="138"/>
      <c r="CQ7" s="138"/>
      <c r="CR7" s="138"/>
      <c r="CS7" s="138"/>
      <c r="CT7" s="138"/>
      <c r="CU7" s="138"/>
      <c r="CV7" s="138"/>
      <c r="CW7" s="138"/>
      <c r="CX7" s="138"/>
      <c r="CY7" s="138"/>
      <c r="CZ7" s="138"/>
    </row>
    <row r="8" spans="1:104" s="18" customFormat="1" ht="33.950000000000003" customHeight="1" x14ac:dyDescent="0.25">
      <c r="A8" s="1101"/>
      <c r="B8" s="1110" t="s">
        <v>557</v>
      </c>
      <c r="C8" s="1111" t="str">
        <f>IF(C7&gt;=0,"-",_xlfn.XLOOKUP(C7,RESULTADOS!O56:BW56,RESULTADOS!O29:BW29,-1,-1))</f>
        <v>-</v>
      </c>
      <c r="D8" s="1112" t="str">
        <f>IF(D7&gt;=0,"-",_xlfn.XLOOKUP(D7,RESULTADOS!P56:BX56,RESULTADOS!P29:BX29,-1,-1))</f>
        <v>-</v>
      </c>
      <c r="E8" s="1112" t="str">
        <f>IF(E7&gt;=0,"-",_xlfn.XLOOKUP(E7,RESULTADOS!Q56:BY56,RESULTADOS!Q29:BY29,-1,-1))</f>
        <v>-</v>
      </c>
      <c r="F8" s="1112" t="str">
        <f>IF(F7&gt;=0,"-",_xlfn.XLOOKUP(F7,RESULTADOS!R56:BZ56,RESULTADOS!R29:BZ29,-1,-1))</f>
        <v>-</v>
      </c>
      <c r="G8" s="1112" t="str">
        <f>IF(G7&gt;=0,"-",_xlfn.XLOOKUP(G7,RESULTADOS!S56:CA56,RESULTADOS!S29:CA29,-1,-1))</f>
        <v>-</v>
      </c>
      <c r="H8" s="1113" t="str">
        <f>IF(H7&gt;=0,"-",_xlfn.XLOOKUP(H7,RESULTADOS!T56:CB56,RESULTADOS!T29:CB29,-1,-1))</f>
        <v>-</v>
      </c>
      <c r="I8" s="1119" t="s">
        <v>0</v>
      </c>
      <c r="J8" s="1120" t="s">
        <v>558</v>
      </c>
      <c r="K8" s="118">
        <v>21</v>
      </c>
      <c r="L8" s="118">
        <v>0</v>
      </c>
      <c r="M8" s="118">
        <v>5000000</v>
      </c>
      <c r="N8" s="118">
        <f>Ampliación_de_capital_1/(M8/'HIPOTESIS '!F63)+'HIPOTESIS '!F63</f>
        <v>1000</v>
      </c>
      <c r="O8" s="1121">
        <f>(Ampliación_de_capital_1+M8)/N8</f>
        <v>5000</v>
      </c>
      <c r="P8" s="119">
        <f>Ampliación_de_capital_1/(Ampliación_de_capital_1+M8)</f>
        <v>0</v>
      </c>
      <c r="Q8" s="1122">
        <f>O8*N7</f>
        <v>5000000</v>
      </c>
      <c r="R8" s="1622"/>
      <c r="S8" s="1580"/>
      <c r="T8" s="1580"/>
      <c r="U8" s="1580"/>
      <c r="V8" s="1580"/>
      <c r="W8" s="1580"/>
      <c r="X8" s="1573"/>
      <c r="Y8" s="138"/>
      <c r="Z8" s="138"/>
      <c r="AA8" s="138"/>
      <c r="AB8" s="138"/>
      <c r="AC8" s="296"/>
      <c r="AD8" s="296"/>
      <c r="AE8" s="296"/>
      <c r="AF8" s="296"/>
      <c r="AG8" s="296"/>
      <c r="AH8" s="296"/>
      <c r="AI8" s="296"/>
      <c r="AJ8" s="296"/>
      <c r="AK8" s="138"/>
      <c r="AL8" s="138"/>
      <c r="AM8" s="138"/>
      <c r="AN8" s="138"/>
      <c r="AO8" s="138"/>
      <c r="AP8" s="138"/>
      <c r="AQ8" s="138"/>
      <c r="AR8" s="138"/>
      <c r="AS8" s="138"/>
      <c r="AT8" s="138"/>
      <c r="AU8" s="138"/>
      <c r="AV8" s="138"/>
      <c r="AW8" s="138"/>
      <c r="AX8" s="138"/>
      <c r="AY8" s="138"/>
      <c r="AZ8" s="138"/>
      <c r="BA8" s="138"/>
      <c r="BB8" s="138"/>
      <c r="BC8" s="138"/>
      <c r="BD8" s="138"/>
      <c r="BE8" s="138"/>
      <c r="BF8" s="138"/>
      <c r="BG8" s="138"/>
      <c r="BH8" s="138"/>
      <c r="BI8" s="138"/>
      <c r="BJ8" s="138"/>
      <c r="BK8" s="138"/>
      <c r="BL8" s="138"/>
      <c r="BM8" s="138"/>
      <c r="BN8" s="138"/>
      <c r="BO8" s="138"/>
      <c r="BP8" s="138"/>
      <c r="BQ8" s="138"/>
      <c r="BR8" s="138"/>
      <c r="BS8" s="138"/>
      <c r="BT8" s="138"/>
      <c r="BU8" s="138"/>
      <c r="BV8" s="138"/>
      <c r="BW8" s="787"/>
      <c r="BX8" s="138"/>
      <c r="BY8" s="138"/>
      <c r="BZ8" s="138"/>
      <c r="CA8" s="138"/>
      <c r="CB8" s="138"/>
      <c r="CC8" s="138"/>
      <c r="CD8" s="138"/>
      <c r="CE8" s="138"/>
      <c r="CF8" s="138"/>
      <c r="CG8" s="138"/>
      <c r="CH8" s="138"/>
      <c r="CI8" s="138"/>
      <c r="CJ8" s="138"/>
      <c r="CK8" s="138"/>
      <c r="CL8" s="138"/>
      <c r="CM8" s="138"/>
      <c r="CN8" s="138"/>
      <c r="CO8" s="138"/>
      <c r="CP8" s="138"/>
      <c r="CQ8" s="138"/>
      <c r="CR8" s="138"/>
      <c r="CS8" s="138"/>
      <c r="CT8" s="138"/>
      <c r="CU8" s="138"/>
      <c r="CV8" s="138"/>
      <c r="CW8" s="138"/>
      <c r="CX8" s="138"/>
      <c r="CY8" s="138"/>
      <c r="CZ8" s="138"/>
    </row>
    <row r="9" spans="1:104" s="18" customFormat="1" ht="33.950000000000003" customHeight="1" x14ac:dyDescent="0.25">
      <c r="A9" s="1101"/>
      <c r="B9" s="1123" t="s">
        <v>559</v>
      </c>
      <c r="C9" s="1600" t="str">
        <f>IF(H9&gt;0,"Dado que existe déficit  de caja se debe refinanciar aumentando  capital o con deuda, mediante préstamo participativo (en tal caso usar el cuadro de la derecha para plantear refinanciación)","Dado que no hay déficit financiero las hipótesis financieras se pueden dar por válidas")</f>
        <v>Dado que no hay déficit financiero las hipótesis financieras se pueden dar por válidas</v>
      </c>
      <c r="D9" s="1576"/>
      <c r="E9" s="1576"/>
      <c r="F9" s="1576"/>
      <c r="G9" s="1576"/>
      <c r="H9" s="1124">
        <f>-IF(MIN(C7:H7)&lt;0,MIN(C7:H7),0)</f>
        <v>0</v>
      </c>
      <c r="I9" s="138"/>
      <c r="J9" s="138"/>
      <c r="K9" s="138"/>
      <c r="L9" s="138"/>
      <c r="M9" s="138"/>
      <c r="N9" s="138"/>
      <c r="O9" s="138"/>
      <c r="P9" s="138"/>
      <c r="Q9" s="138"/>
      <c r="R9" s="138"/>
      <c r="S9" s="138"/>
      <c r="T9" s="138"/>
      <c r="U9" s="138"/>
      <c r="V9" s="138"/>
      <c r="W9" s="138"/>
      <c r="X9" s="138"/>
      <c r="Y9" s="138"/>
      <c r="Z9" s="138"/>
      <c r="AA9" s="138"/>
      <c r="AB9" s="138"/>
      <c r="AC9" s="296"/>
      <c r="AD9" s="296"/>
      <c r="AE9" s="296"/>
      <c r="AF9" s="296"/>
      <c r="AG9" s="296"/>
      <c r="AH9" s="296"/>
      <c r="AI9" s="296"/>
      <c r="AJ9" s="296"/>
      <c r="AK9" s="138"/>
      <c r="AL9" s="138"/>
      <c r="AM9" s="138"/>
      <c r="AN9" s="138"/>
      <c r="AO9" s="138"/>
      <c r="AP9" s="138"/>
      <c r="AQ9" s="138"/>
      <c r="AR9" s="138"/>
      <c r="AS9" s="138"/>
      <c r="AT9" s="138"/>
      <c r="AU9" s="138"/>
      <c r="AV9" s="138"/>
      <c r="AW9" s="138"/>
      <c r="AX9" s="138"/>
      <c r="AY9" s="138"/>
      <c r="AZ9" s="138"/>
      <c r="BA9" s="138"/>
      <c r="BB9" s="138"/>
      <c r="BC9" s="138"/>
      <c r="BD9" s="138"/>
      <c r="BE9" s="138"/>
      <c r="BF9" s="138"/>
      <c r="BG9" s="138"/>
      <c r="BH9" s="138"/>
      <c r="BI9" s="138"/>
      <c r="BJ9" s="138"/>
      <c r="BK9" s="138"/>
      <c r="BL9" s="138"/>
      <c r="BM9" s="138"/>
      <c r="BN9" s="138"/>
      <c r="BO9" s="138"/>
      <c r="BP9" s="138"/>
      <c r="BQ9" s="138"/>
      <c r="BR9" s="138"/>
      <c r="BS9" s="138"/>
      <c r="BT9" s="138"/>
      <c r="BU9" s="138"/>
      <c r="BV9" s="138"/>
      <c r="BW9" s="787"/>
      <c r="BX9" s="138"/>
      <c r="BY9" s="138"/>
      <c r="BZ9" s="138"/>
      <c r="CA9" s="138"/>
      <c r="CB9" s="138"/>
      <c r="CC9" s="138"/>
      <c r="CD9" s="138"/>
      <c r="CE9" s="138"/>
      <c r="CF9" s="138"/>
      <c r="CG9" s="138"/>
      <c r="CH9" s="138"/>
      <c r="CI9" s="138"/>
      <c r="CJ9" s="138"/>
      <c r="CK9" s="138"/>
      <c r="CL9" s="138"/>
      <c r="CM9" s="138"/>
      <c r="CN9" s="138"/>
      <c r="CO9" s="138"/>
      <c r="CP9" s="138"/>
      <c r="CQ9" s="138"/>
      <c r="CR9" s="138"/>
      <c r="CS9" s="138"/>
      <c r="CT9" s="138"/>
      <c r="CU9" s="138"/>
      <c r="CV9" s="138"/>
      <c r="CW9" s="138"/>
      <c r="CX9" s="138"/>
      <c r="CY9" s="138"/>
      <c r="CZ9" s="138"/>
    </row>
    <row r="10" spans="1:104" s="18" customFormat="1" ht="39" customHeight="1" x14ac:dyDescent="0.25">
      <c r="A10" s="1101"/>
      <c r="B10" s="1125" t="s">
        <v>560</v>
      </c>
      <c r="C10" s="1579"/>
      <c r="D10" s="1580"/>
      <c r="E10" s="1580"/>
      <c r="F10" s="1580"/>
      <c r="G10" s="1580"/>
      <c r="H10" s="1126" t="str">
        <f>IF(H9&gt;0,_xlfn.XLOOKUP(0.00001,RESULTADOS!P57:BW57,RESULTADOS!P29:BW29,-1,-1),"-")</f>
        <v>-</v>
      </c>
      <c r="I10" s="138"/>
      <c r="J10" s="1127" t="s">
        <v>561</v>
      </c>
      <c r="K10" s="1128" t="s">
        <v>551</v>
      </c>
      <c r="L10" s="1108" t="s">
        <v>29</v>
      </c>
      <c r="M10" s="1128" t="s">
        <v>160</v>
      </c>
      <c r="N10" s="1129" t="s">
        <v>562</v>
      </c>
      <c r="O10" s="1130" t="s">
        <v>162</v>
      </c>
      <c r="P10" s="1131" t="s">
        <v>163</v>
      </c>
      <c r="Q10" s="1131" t="s">
        <v>563</v>
      </c>
      <c r="R10" s="1589" t="s">
        <v>30</v>
      </c>
      <c r="S10" s="1576"/>
      <c r="T10" s="1576"/>
      <c r="U10" s="1576"/>
      <c r="V10" s="1576"/>
      <c r="W10" s="1576"/>
      <c r="X10" s="1577"/>
      <c r="Y10" s="296"/>
      <c r="Z10" s="138"/>
      <c r="AA10" s="138"/>
      <c r="AB10" s="138"/>
      <c r="AC10" s="296"/>
      <c r="AD10" s="296"/>
      <c r="AE10" s="296"/>
      <c r="AF10" s="296"/>
      <c r="AG10" s="296"/>
      <c r="AH10" s="296"/>
      <c r="AI10" s="296"/>
      <c r="AJ10" s="296"/>
      <c r="AK10" s="138"/>
      <c r="AL10" s="138"/>
      <c r="AM10" s="138"/>
      <c r="AN10" s="138"/>
      <c r="AO10" s="138"/>
      <c r="AP10" s="138"/>
      <c r="AQ10" s="138"/>
      <c r="AR10" s="138"/>
      <c r="AS10" s="138"/>
      <c r="AT10" s="138"/>
      <c r="AU10" s="138"/>
      <c r="AV10" s="138"/>
      <c r="AW10" s="138"/>
      <c r="AX10" s="138"/>
      <c r="AY10" s="138"/>
      <c r="AZ10" s="138"/>
      <c r="BA10" s="138"/>
      <c r="BB10" s="138"/>
      <c r="BC10" s="138"/>
      <c r="BD10" s="138"/>
      <c r="BE10" s="138"/>
      <c r="BF10" s="138"/>
      <c r="BG10" s="138"/>
      <c r="BH10" s="138"/>
      <c r="BI10" s="138"/>
      <c r="BJ10" s="138"/>
      <c r="BK10" s="138"/>
      <c r="BL10" s="138"/>
      <c r="BM10" s="138"/>
      <c r="BN10" s="138"/>
      <c r="BO10" s="138"/>
      <c r="BP10" s="138"/>
      <c r="BQ10" s="138"/>
      <c r="BR10" s="138"/>
      <c r="BS10" s="138"/>
      <c r="BT10" s="138"/>
      <c r="BU10" s="138"/>
      <c r="BV10" s="138"/>
      <c r="BW10" s="138"/>
      <c r="BX10" s="787"/>
      <c r="BY10" s="138"/>
      <c r="BZ10" s="138"/>
      <c r="CA10" s="138"/>
      <c r="CB10" s="138"/>
      <c r="CC10" s="138"/>
      <c r="CD10" s="138"/>
      <c r="CE10" s="138"/>
      <c r="CF10" s="138"/>
      <c r="CG10" s="138"/>
      <c r="CH10" s="138"/>
      <c r="CI10" s="138"/>
      <c r="CJ10" s="138"/>
      <c r="CK10" s="138"/>
      <c r="CL10" s="138"/>
      <c r="CM10" s="138"/>
      <c r="CN10" s="138"/>
      <c r="CO10" s="138"/>
      <c r="CP10" s="138"/>
      <c r="CQ10" s="138"/>
      <c r="CR10" s="138"/>
      <c r="CS10" s="138"/>
      <c r="CT10" s="138"/>
      <c r="CU10" s="138"/>
      <c r="CV10" s="138"/>
      <c r="CW10" s="138"/>
      <c r="CX10" s="138"/>
      <c r="CY10" s="138"/>
      <c r="CZ10" s="138"/>
    </row>
    <row r="11" spans="1:104" s="5" customFormat="1" ht="65.099999999999994" customHeight="1" x14ac:dyDescent="0.25">
      <c r="A11" s="1101"/>
      <c r="B11" s="1132"/>
      <c r="C11" s="1133"/>
      <c r="D11" s="1133"/>
      <c r="E11" s="1133"/>
      <c r="F11" s="1133"/>
      <c r="G11" s="1133"/>
      <c r="H11" s="1133"/>
      <c r="I11" s="1134"/>
      <c r="J11" s="1135" t="s">
        <v>515</v>
      </c>
      <c r="K11" s="120">
        <v>0</v>
      </c>
      <c r="L11" s="120">
        <v>0</v>
      </c>
      <c r="M11" s="121">
        <v>24</v>
      </c>
      <c r="N11" s="121">
        <v>36</v>
      </c>
      <c r="O11" s="1136">
        <f>inicio_prest_participa+carencia_prest_participa+meses_amortiz_prest_participa</f>
        <v>60</v>
      </c>
      <c r="P11" s="122">
        <v>0.1</v>
      </c>
      <c r="Q11" s="122">
        <v>0</v>
      </c>
      <c r="R11" s="1613" t="s">
        <v>564</v>
      </c>
      <c r="S11" s="1580"/>
      <c r="T11" s="1580"/>
      <c r="U11" s="1580"/>
      <c r="V11" s="1580"/>
      <c r="W11" s="1580"/>
      <c r="X11" s="1573"/>
      <c r="Y11" s="138"/>
      <c r="Z11" s="138"/>
      <c r="AA11" s="138"/>
      <c r="AB11" s="138"/>
      <c r="AC11" s="138"/>
      <c r="AD11" s="138"/>
      <c r="AE11" s="138"/>
      <c r="AF11" s="138"/>
      <c r="AG11" s="138"/>
      <c r="AH11" s="138"/>
      <c r="AI11" s="138"/>
      <c r="AJ11" s="138"/>
      <c r="AK11" s="138"/>
      <c r="AL11" s="297"/>
      <c r="AM11" s="138"/>
      <c r="AN11" s="138"/>
      <c r="AO11" s="138"/>
      <c r="AP11" s="138"/>
      <c r="AQ11" s="138"/>
      <c r="AR11" s="138"/>
      <c r="AS11" s="138"/>
      <c r="AT11" s="138"/>
      <c r="AU11" s="138"/>
      <c r="AV11" s="138"/>
      <c r="AW11" s="138"/>
      <c r="AX11" s="138"/>
      <c r="AY11" s="138"/>
      <c r="AZ11" s="138"/>
      <c r="BA11" s="138"/>
      <c r="BB11" s="138"/>
      <c r="BC11" s="138"/>
      <c r="BD11" s="138"/>
      <c r="BE11" s="138"/>
      <c r="BF11" s="138"/>
      <c r="BG11" s="138"/>
      <c r="BH11" s="138"/>
      <c r="BI11" s="138"/>
      <c r="BJ11" s="138"/>
      <c r="BK11" s="138"/>
      <c r="BL11" s="138"/>
      <c r="BM11" s="138"/>
      <c r="BN11" s="138"/>
      <c r="BO11" s="138"/>
      <c r="BP11" s="138"/>
      <c r="BQ11" s="138"/>
      <c r="BR11" s="138"/>
      <c r="BS11" s="138"/>
      <c r="BT11" s="138"/>
      <c r="BU11" s="138"/>
      <c r="BV11" s="138"/>
      <c r="BW11" s="138"/>
      <c r="BX11" s="1137"/>
      <c r="BY11" s="138"/>
      <c r="BZ11" s="138"/>
      <c r="CA11" s="138"/>
      <c r="CB11" s="138"/>
      <c r="CC11" s="138"/>
      <c r="CD11" s="138"/>
      <c r="CE11" s="138"/>
      <c r="CF11" s="138"/>
      <c r="CG11" s="138"/>
      <c r="CH11" s="138"/>
      <c r="CI11" s="138"/>
      <c r="CJ11" s="138"/>
      <c r="CK11" s="138"/>
      <c r="CL11" s="138"/>
      <c r="CM11" s="138"/>
      <c r="CN11" s="138"/>
      <c r="CO11" s="138"/>
      <c r="CP11" s="138"/>
      <c r="CQ11" s="138"/>
      <c r="CR11" s="138"/>
      <c r="CS11" s="138"/>
      <c r="CT11" s="138"/>
      <c r="CU11" s="138"/>
      <c r="CV11" s="138"/>
      <c r="CW11" s="138"/>
      <c r="CX11" s="138"/>
      <c r="CY11" s="138"/>
      <c r="CZ11" s="138"/>
    </row>
    <row r="12" spans="1:104" s="5" customFormat="1" ht="27.95" customHeight="1" x14ac:dyDescent="0.25">
      <c r="A12" s="472"/>
      <c r="B12" s="1138" t="s">
        <v>565</v>
      </c>
      <c r="C12" s="1105" t="s">
        <v>454</v>
      </c>
      <c r="D12" s="1105" t="s">
        <v>455</v>
      </c>
      <c r="E12" s="1105" t="s">
        <v>456</v>
      </c>
      <c r="F12" s="1105" t="s">
        <v>457</v>
      </c>
      <c r="G12" s="1105" t="s">
        <v>458</v>
      </c>
      <c r="H12" s="1106" t="s">
        <v>459</v>
      </c>
      <c r="I12" s="297"/>
      <c r="J12" s="297"/>
      <c r="K12" s="138"/>
      <c r="L12" s="138"/>
      <c r="M12" s="138"/>
      <c r="N12" s="138"/>
      <c r="O12" s="138"/>
      <c r="P12" s="138"/>
      <c r="Q12" s="138"/>
      <c r="R12" s="138"/>
      <c r="S12" s="138"/>
      <c r="T12" s="138"/>
      <c r="U12" s="138"/>
      <c r="V12" s="138"/>
      <c r="W12" s="138"/>
      <c r="X12" s="138"/>
      <c r="Y12" s="138"/>
      <c r="Z12" s="138"/>
      <c r="AA12" s="138"/>
      <c r="AB12" s="138"/>
      <c r="AC12" s="138"/>
      <c r="AD12" s="138"/>
      <c r="AE12" s="138"/>
      <c r="AF12" s="138"/>
      <c r="AG12" s="138"/>
      <c r="AH12" s="138"/>
      <c r="AI12" s="138"/>
      <c r="AJ12" s="138"/>
      <c r="AK12" s="297"/>
      <c r="AL12" s="297"/>
      <c r="AM12" s="297"/>
      <c r="AN12" s="297"/>
      <c r="AO12" s="297"/>
      <c r="AP12" s="297"/>
      <c r="AQ12" s="297"/>
      <c r="AR12" s="297"/>
      <c r="AS12" s="297"/>
      <c r="AT12" s="297"/>
      <c r="AU12" s="297"/>
      <c r="AV12" s="297"/>
      <c r="AW12" s="297"/>
      <c r="AX12" s="297"/>
      <c r="AY12" s="297"/>
      <c r="AZ12" s="297"/>
      <c r="BA12" s="297"/>
      <c r="BB12" s="297"/>
      <c r="BC12" s="297"/>
      <c r="BD12" s="297"/>
      <c r="BE12" s="297"/>
      <c r="BF12" s="297"/>
      <c r="BG12" s="297"/>
      <c r="BH12" s="297"/>
      <c r="BI12" s="297"/>
      <c r="BJ12" s="297"/>
      <c r="BK12" s="297"/>
      <c r="BL12" s="297"/>
      <c r="BM12" s="297"/>
      <c r="BN12" s="297"/>
      <c r="BO12" s="297"/>
      <c r="BP12" s="297"/>
      <c r="BQ12" s="297"/>
      <c r="BR12" s="297"/>
      <c r="BS12" s="297"/>
      <c r="BT12" s="297"/>
      <c r="BU12" s="297"/>
      <c r="BV12" s="297"/>
      <c r="BW12" s="787"/>
      <c r="BX12" s="138"/>
      <c r="BY12" s="138"/>
      <c r="BZ12" s="138"/>
      <c r="CA12" s="138"/>
      <c r="CB12" s="138"/>
      <c r="CC12" s="138"/>
      <c r="CD12" s="138"/>
      <c r="CE12" s="138"/>
      <c r="CF12" s="138"/>
      <c r="CG12" s="138"/>
      <c r="CH12" s="138"/>
      <c r="CI12" s="138"/>
      <c r="CJ12" s="138"/>
      <c r="CK12" s="138"/>
      <c r="CL12" s="138"/>
      <c r="CM12" s="138"/>
      <c r="CN12" s="138"/>
      <c r="CO12" s="138"/>
      <c r="CP12" s="138"/>
      <c r="CQ12" s="138"/>
      <c r="CR12" s="138"/>
      <c r="CS12" s="138"/>
      <c r="CT12" s="138"/>
      <c r="CU12" s="138"/>
      <c r="CV12" s="138"/>
      <c r="CW12" s="138"/>
      <c r="CX12" s="138"/>
      <c r="CY12" s="138"/>
      <c r="CZ12" s="138"/>
    </row>
    <row r="13" spans="1:104" s="5" customFormat="1" ht="17.100000000000001" customHeight="1" x14ac:dyDescent="0.25">
      <c r="A13" s="472"/>
      <c r="B13" s="1139" t="s">
        <v>491</v>
      </c>
      <c r="C13" s="1140">
        <f>RESULTADOS!C41</f>
        <v>0</v>
      </c>
      <c r="D13" s="1141">
        <f>RESULTADOS!E41</f>
        <v>0</v>
      </c>
      <c r="E13" s="1141">
        <f>RESULTADOS!G41</f>
        <v>0</v>
      </c>
      <c r="F13" s="1141">
        <f>RESULTADOS!I41</f>
        <v>0</v>
      </c>
      <c r="G13" s="1141">
        <f>RESULTADOS!K41</f>
        <v>0</v>
      </c>
      <c r="H13" s="1142">
        <f>RESULTADOS!M41</f>
        <v>0</v>
      </c>
      <c r="I13" s="297"/>
      <c r="J13" s="297"/>
      <c r="K13" s="138"/>
      <c r="L13" s="138"/>
      <c r="M13" s="138"/>
      <c r="N13" s="138"/>
      <c r="O13" s="138"/>
      <c r="P13" s="138"/>
      <c r="Q13" s="138"/>
      <c r="R13" s="138"/>
      <c r="S13" s="138"/>
      <c r="T13" s="138"/>
      <c r="U13" s="138"/>
      <c r="V13" s="138"/>
      <c r="W13" s="138"/>
      <c r="X13" s="138"/>
      <c r="Y13" s="138"/>
      <c r="Z13" s="138"/>
      <c r="AA13" s="138"/>
      <c r="AB13" s="138"/>
      <c r="AC13" s="138"/>
      <c r="AD13" s="138"/>
      <c r="AE13" s="138"/>
      <c r="AF13" s="138"/>
      <c r="AG13" s="138"/>
      <c r="AH13" s="138"/>
      <c r="AI13" s="138"/>
      <c r="AJ13" s="138"/>
      <c r="AK13" s="297"/>
      <c r="AL13" s="297"/>
      <c r="AM13" s="297"/>
      <c r="AN13" s="297"/>
      <c r="AO13" s="297"/>
      <c r="AP13" s="297"/>
      <c r="AQ13" s="297"/>
      <c r="AR13" s="297"/>
      <c r="AS13" s="297"/>
      <c r="AT13" s="297"/>
      <c r="AU13" s="297"/>
      <c r="AV13" s="297"/>
      <c r="AW13" s="297"/>
      <c r="AX13" s="297"/>
      <c r="AY13" s="297"/>
      <c r="AZ13" s="297"/>
      <c r="BA13" s="297"/>
      <c r="BB13" s="297"/>
      <c r="BC13" s="297"/>
      <c r="BD13" s="297"/>
      <c r="BE13" s="297"/>
      <c r="BF13" s="297"/>
      <c r="BG13" s="297"/>
      <c r="BH13" s="297"/>
      <c r="BI13" s="297"/>
      <c r="BJ13" s="297"/>
      <c r="BK13" s="297"/>
      <c r="BL13" s="297"/>
      <c r="BM13" s="297"/>
      <c r="BN13" s="297"/>
      <c r="BO13" s="297"/>
      <c r="BP13" s="297"/>
      <c r="BQ13" s="297"/>
      <c r="BR13" s="297"/>
      <c r="BS13" s="297"/>
      <c r="BT13" s="297"/>
      <c r="BU13" s="297"/>
      <c r="BV13" s="297"/>
      <c r="BW13" s="787"/>
      <c r="BX13" s="138"/>
      <c r="BY13" s="138"/>
      <c r="BZ13" s="138"/>
      <c r="CA13" s="138"/>
      <c r="CB13" s="138"/>
      <c r="CC13" s="138"/>
      <c r="CD13" s="138"/>
      <c r="CE13" s="138"/>
      <c r="CF13" s="138"/>
      <c r="CG13" s="138"/>
      <c r="CH13" s="138"/>
      <c r="CI13" s="138"/>
      <c r="CJ13" s="138"/>
      <c r="CK13" s="138"/>
      <c r="CL13" s="138"/>
      <c r="CM13" s="138"/>
      <c r="CN13" s="138"/>
      <c r="CO13" s="138"/>
      <c r="CP13" s="138"/>
      <c r="CQ13" s="138"/>
      <c r="CR13" s="138"/>
      <c r="CS13" s="138"/>
      <c r="CT13" s="138"/>
      <c r="CU13" s="138"/>
      <c r="CV13" s="138"/>
      <c r="CW13" s="138"/>
      <c r="CX13" s="138"/>
      <c r="CY13" s="138"/>
      <c r="CZ13" s="138"/>
    </row>
    <row r="14" spans="1:104" s="5" customFormat="1" ht="17.100000000000001" customHeight="1" x14ac:dyDescent="0.25">
      <c r="A14" s="472"/>
      <c r="B14" s="1139" t="s">
        <v>497</v>
      </c>
      <c r="C14" s="1143">
        <f>RESULTADOS!C47</f>
        <v>0</v>
      </c>
      <c r="D14" s="1144">
        <f>RESULTADOS!E47</f>
        <v>0</v>
      </c>
      <c r="E14" s="1144">
        <f>RESULTADOS!G47</f>
        <v>0</v>
      </c>
      <c r="F14" s="1144">
        <f>RESULTADOS!I47</f>
        <v>0</v>
      </c>
      <c r="G14" s="1144">
        <f>RESULTADOS!K47</f>
        <v>0</v>
      </c>
      <c r="H14" s="1145">
        <f>RESULTADOS!M47</f>
        <v>0</v>
      </c>
      <c r="I14" s="297"/>
      <c r="J14" s="297"/>
      <c r="K14" s="138"/>
      <c r="L14" s="138"/>
      <c r="M14" s="138"/>
      <c r="N14" s="138"/>
      <c r="O14" s="138"/>
      <c r="P14" s="138"/>
      <c r="Q14" s="138"/>
      <c r="R14" s="138"/>
      <c r="S14" s="138"/>
      <c r="T14" s="138"/>
      <c r="U14" s="138"/>
      <c r="V14" s="138"/>
      <c r="W14" s="138"/>
      <c r="X14" s="138"/>
      <c r="Y14" s="138"/>
      <c r="Z14" s="138"/>
      <c r="AA14" s="138"/>
      <c r="AB14" s="138"/>
      <c r="AC14" s="138"/>
      <c r="AD14" s="138"/>
      <c r="AE14" s="138"/>
      <c r="AF14" s="138"/>
      <c r="AG14" s="138"/>
      <c r="AH14" s="138"/>
      <c r="AI14" s="138"/>
      <c r="AJ14" s="138"/>
      <c r="AK14" s="297"/>
      <c r="AL14" s="297"/>
      <c r="AM14" s="297"/>
      <c r="AN14" s="297"/>
      <c r="AO14" s="297"/>
      <c r="AP14" s="297"/>
      <c r="AQ14" s="297"/>
      <c r="AR14" s="297"/>
      <c r="AS14" s="297"/>
      <c r="AT14" s="297"/>
      <c r="AU14" s="297"/>
      <c r="AV14" s="297"/>
      <c r="AW14" s="297"/>
      <c r="AX14" s="297"/>
      <c r="AY14" s="297"/>
      <c r="AZ14" s="297"/>
      <c r="BA14" s="297"/>
      <c r="BB14" s="297"/>
      <c r="BC14" s="297"/>
      <c r="BD14" s="297"/>
      <c r="BE14" s="297"/>
      <c r="BF14" s="297"/>
      <c r="BG14" s="297"/>
      <c r="BH14" s="297"/>
      <c r="BI14" s="297"/>
      <c r="BJ14" s="297"/>
      <c r="BK14" s="297"/>
      <c r="BL14" s="297"/>
      <c r="BM14" s="297"/>
      <c r="BN14" s="297"/>
      <c r="BO14" s="297"/>
      <c r="BP14" s="297"/>
      <c r="BQ14" s="297"/>
      <c r="BR14" s="297"/>
      <c r="BS14" s="297"/>
      <c r="BT14" s="297"/>
      <c r="BU14" s="297"/>
      <c r="BV14" s="297"/>
      <c r="BW14" s="787"/>
      <c r="BX14" s="138"/>
      <c r="BY14" s="138"/>
      <c r="BZ14" s="138"/>
      <c r="CA14" s="138"/>
      <c r="CB14" s="138"/>
      <c r="CC14" s="138"/>
      <c r="CD14" s="138"/>
      <c r="CE14" s="138"/>
      <c r="CF14" s="138"/>
      <c r="CG14" s="138"/>
      <c r="CH14" s="138"/>
      <c r="CI14" s="138"/>
      <c r="CJ14" s="138"/>
      <c r="CK14" s="138"/>
      <c r="CL14" s="138"/>
      <c r="CM14" s="138"/>
      <c r="CN14" s="138"/>
      <c r="CO14" s="138"/>
      <c r="CP14" s="138"/>
      <c r="CQ14" s="138"/>
      <c r="CR14" s="138"/>
      <c r="CS14" s="138"/>
      <c r="CT14" s="138"/>
      <c r="CU14" s="138"/>
      <c r="CV14" s="138"/>
      <c r="CW14" s="138"/>
      <c r="CX14" s="138"/>
      <c r="CY14" s="138"/>
      <c r="CZ14" s="138"/>
    </row>
    <row r="15" spans="1:104" s="5" customFormat="1" ht="17.100000000000001" customHeight="1" x14ac:dyDescent="0.25">
      <c r="A15" s="472"/>
      <c r="B15" s="1139" t="s">
        <v>566</v>
      </c>
      <c r="C15" s="1143">
        <f>RESULTADOS!C54</f>
        <v>1000</v>
      </c>
      <c r="D15" s="1144">
        <f>RESULTADOS!E54</f>
        <v>0</v>
      </c>
      <c r="E15" s="1144">
        <f>RESULTADOS!G54</f>
        <v>0</v>
      </c>
      <c r="F15" s="1144">
        <f>RESULTADOS!I54</f>
        <v>0</v>
      </c>
      <c r="G15" s="1144">
        <f>RESULTADOS!K54</f>
        <v>0</v>
      </c>
      <c r="H15" s="1145">
        <f>RESULTADOS!M54</f>
        <v>0</v>
      </c>
      <c r="I15" s="297"/>
      <c r="J15" s="297"/>
      <c r="K15" s="138"/>
      <c r="L15" s="138"/>
      <c r="M15" s="138"/>
      <c r="N15" s="138"/>
      <c r="O15" s="138"/>
      <c r="P15" s="138"/>
      <c r="Q15" s="138"/>
      <c r="R15" s="138"/>
      <c r="S15" s="138"/>
      <c r="T15" s="138"/>
      <c r="U15" s="138"/>
      <c r="V15" s="138"/>
      <c r="W15" s="138"/>
      <c r="X15" s="138"/>
      <c r="Y15" s="138"/>
      <c r="Z15" s="138"/>
      <c r="AA15" s="138"/>
      <c r="AB15" s="138"/>
      <c r="AC15" s="138"/>
      <c r="AD15" s="138"/>
      <c r="AE15" s="138"/>
      <c r="AF15" s="138"/>
      <c r="AG15" s="138"/>
      <c r="AH15" s="138"/>
      <c r="AI15" s="138"/>
      <c r="AJ15" s="138"/>
      <c r="AK15" s="297"/>
      <c r="AL15" s="297"/>
      <c r="AM15" s="297"/>
      <c r="AN15" s="297"/>
      <c r="AO15" s="297"/>
      <c r="AP15" s="297"/>
      <c r="AQ15" s="297"/>
      <c r="AR15" s="297"/>
      <c r="AS15" s="297"/>
      <c r="AT15" s="297"/>
      <c r="AU15" s="297"/>
      <c r="AV15" s="297"/>
      <c r="AW15" s="297"/>
      <c r="AX15" s="297"/>
      <c r="AY15" s="297"/>
      <c r="AZ15" s="297"/>
      <c r="BA15" s="297"/>
      <c r="BB15" s="297"/>
      <c r="BC15" s="297"/>
      <c r="BD15" s="297"/>
      <c r="BE15" s="297"/>
      <c r="BF15" s="297"/>
      <c r="BG15" s="297"/>
      <c r="BH15" s="297"/>
      <c r="BI15" s="297"/>
      <c r="BJ15" s="297"/>
      <c r="BK15" s="297"/>
      <c r="BL15" s="297"/>
      <c r="BM15" s="297"/>
      <c r="BN15" s="297"/>
      <c r="BO15" s="297"/>
      <c r="BP15" s="297"/>
      <c r="BQ15" s="297"/>
      <c r="BR15" s="297"/>
      <c r="BS15" s="297"/>
      <c r="BT15" s="297"/>
      <c r="BU15" s="297"/>
      <c r="BV15" s="297"/>
      <c r="BW15" s="787"/>
      <c r="BX15" s="138"/>
      <c r="BY15" s="138"/>
      <c r="BZ15" s="138"/>
      <c r="CA15" s="138"/>
      <c r="CB15" s="138"/>
      <c r="CC15" s="138"/>
      <c r="CD15" s="138"/>
      <c r="CE15" s="138"/>
      <c r="CF15" s="138"/>
      <c r="CG15" s="138"/>
      <c r="CH15" s="138"/>
      <c r="CI15" s="138"/>
      <c r="CJ15" s="138"/>
      <c r="CK15" s="138"/>
      <c r="CL15" s="138"/>
      <c r="CM15" s="138"/>
      <c r="CN15" s="138"/>
      <c r="CO15" s="138"/>
      <c r="CP15" s="138"/>
      <c r="CQ15" s="138"/>
      <c r="CR15" s="138"/>
      <c r="CS15" s="138"/>
      <c r="CT15" s="138"/>
      <c r="CU15" s="138"/>
      <c r="CV15" s="138"/>
      <c r="CW15" s="138"/>
      <c r="CX15" s="138"/>
      <c r="CY15" s="138"/>
      <c r="CZ15" s="138"/>
    </row>
    <row r="16" spans="1:104" s="5" customFormat="1" ht="17.100000000000001" customHeight="1" x14ac:dyDescent="0.25">
      <c r="A16" s="472"/>
      <c r="B16" s="1139" t="s">
        <v>567</v>
      </c>
      <c r="C16" s="1146">
        <f>RESULTADOS!C55</f>
        <v>1000</v>
      </c>
      <c r="D16" s="1147">
        <f>RESULTADOS!E55</f>
        <v>0</v>
      </c>
      <c r="E16" s="1147">
        <f>RESULTADOS!G55</f>
        <v>0</v>
      </c>
      <c r="F16" s="1147">
        <f>RESULTADOS!I55</f>
        <v>0</v>
      </c>
      <c r="G16" s="1147">
        <f>RESULTADOS!K55</f>
        <v>0</v>
      </c>
      <c r="H16" s="1148">
        <f>RESULTADOS!M55</f>
        <v>0</v>
      </c>
      <c r="I16" s="297"/>
      <c r="J16" s="297"/>
      <c r="K16" s="138"/>
      <c r="L16" s="138"/>
      <c r="M16" s="138"/>
      <c r="N16" s="138"/>
      <c r="O16" s="138"/>
      <c r="P16" s="138"/>
      <c r="Q16" s="138"/>
      <c r="R16" s="138"/>
      <c r="S16" s="138"/>
      <c r="T16" s="138"/>
      <c r="U16" s="138"/>
      <c r="V16" s="138"/>
      <c r="W16" s="1096"/>
      <c r="X16" s="1096"/>
      <c r="Y16" s="138"/>
      <c r="Z16" s="138"/>
      <c r="AA16" s="138"/>
      <c r="AB16" s="138"/>
      <c r="AC16" s="138"/>
      <c r="AD16" s="138"/>
      <c r="AE16" s="138"/>
      <c r="AF16" s="138"/>
      <c r="AG16" s="138"/>
      <c r="AH16" s="138"/>
      <c r="AI16" s="138"/>
      <c r="AJ16" s="138"/>
      <c r="AK16" s="297"/>
      <c r="AL16" s="297"/>
      <c r="AM16" s="297"/>
      <c r="AN16" s="297"/>
      <c r="AO16" s="297"/>
      <c r="AP16" s="297"/>
      <c r="AQ16" s="297"/>
      <c r="AR16" s="297"/>
      <c r="AS16" s="297"/>
      <c r="AT16" s="297"/>
      <c r="AU16" s="297"/>
      <c r="AV16" s="297"/>
      <c r="AW16" s="297"/>
      <c r="AX16" s="297"/>
      <c r="AY16" s="297"/>
      <c r="AZ16" s="297"/>
      <c r="BA16" s="297"/>
      <c r="BB16" s="297"/>
      <c r="BC16" s="297"/>
      <c r="BD16" s="297"/>
      <c r="BE16" s="297"/>
      <c r="BF16" s="297"/>
      <c r="BG16" s="297"/>
      <c r="BH16" s="297"/>
      <c r="BI16" s="297"/>
      <c r="BJ16" s="297"/>
      <c r="BK16" s="297"/>
      <c r="BL16" s="297"/>
      <c r="BM16" s="297"/>
      <c r="BN16" s="297"/>
      <c r="BO16" s="297"/>
      <c r="BP16" s="297"/>
      <c r="BQ16" s="297"/>
      <c r="BR16" s="297"/>
      <c r="BS16" s="297"/>
      <c r="BT16" s="297"/>
      <c r="BU16" s="297"/>
      <c r="BV16" s="297"/>
      <c r="BW16" s="787"/>
      <c r="BX16" s="138"/>
      <c r="BY16" s="138"/>
      <c r="BZ16" s="138"/>
      <c r="CA16" s="138"/>
      <c r="CB16" s="138"/>
      <c r="CC16" s="138"/>
      <c r="CD16" s="138"/>
      <c r="CE16" s="138"/>
      <c r="CF16" s="138"/>
      <c r="CG16" s="138"/>
      <c r="CH16" s="138"/>
      <c r="CI16" s="138"/>
      <c r="CJ16" s="138"/>
      <c r="CK16" s="138"/>
      <c r="CL16" s="138"/>
      <c r="CM16" s="138"/>
      <c r="CN16" s="138"/>
      <c r="CO16" s="138"/>
      <c r="CP16" s="138"/>
      <c r="CQ16" s="138"/>
      <c r="CR16" s="138"/>
      <c r="CS16" s="138"/>
      <c r="CT16" s="138"/>
      <c r="CU16" s="138"/>
      <c r="CV16" s="138"/>
      <c r="CW16" s="138"/>
      <c r="CX16" s="138"/>
      <c r="CY16" s="138"/>
      <c r="CZ16" s="138"/>
    </row>
    <row r="17" spans="1:104" ht="17.100000000000001" customHeight="1" x14ac:dyDescent="0.25">
      <c r="A17" s="1096"/>
      <c r="B17" s="1139" t="s">
        <v>568</v>
      </c>
      <c r="C17" s="1149">
        <f>RESULTADOS!C56</f>
        <v>1000</v>
      </c>
      <c r="D17" s="1150">
        <f>RESULTADOS!E56</f>
        <v>1000</v>
      </c>
      <c r="E17" s="1150">
        <f>RESULTADOS!G56</f>
        <v>1000</v>
      </c>
      <c r="F17" s="1150">
        <f>RESULTADOS!I56</f>
        <v>1000</v>
      </c>
      <c r="G17" s="1150">
        <f>RESULTADOS!K56</f>
        <v>1000</v>
      </c>
      <c r="H17" s="1151">
        <f>RESULTADOS!M56</f>
        <v>1000</v>
      </c>
      <c r="I17" s="138"/>
      <c r="J17" s="138"/>
      <c r="K17" s="138"/>
      <c r="L17" s="138"/>
      <c r="M17" s="138"/>
      <c r="N17" s="138"/>
      <c r="O17" s="138"/>
      <c r="P17" s="138"/>
      <c r="Q17" s="138"/>
      <c r="R17" s="138"/>
      <c r="S17" s="138"/>
      <c r="T17" s="138"/>
      <c r="U17" s="138"/>
      <c r="V17" s="138"/>
      <c r="W17" s="430"/>
      <c r="X17" s="430"/>
      <c r="Y17" s="138"/>
      <c r="Z17" s="138"/>
      <c r="AA17" s="138"/>
      <c r="AB17" s="138"/>
      <c r="AC17" s="138"/>
      <c r="AD17" s="138"/>
      <c r="AE17" s="138"/>
      <c r="AF17" s="138"/>
      <c r="AG17" s="138"/>
      <c r="AH17" s="138"/>
      <c r="AI17" s="138"/>
      <c r="AJ17" s="138"/>
      <c r="AK17" s="138"/>
      <c r="AL17" s="138"/>
      <c r="AM17" s="138"/>
      <c r="AN17" s="138"/>
      <c r="AO17" s="138"/>
      <c r="AP17" s="138"/>
      <c r="AQ17" s="138"/>
      <c r="AR17" s="138"/>
      <c r="AS17" s="138"/>
      <c r="AT17" s="138"/>
      <c r="AU17" s="138"/>
      <c r="AV17" s="138"/>
      <c r="AW17" s="138"/>
      <c r="AX17" s="138"/>
      <c r="AY17" s="138"/>
      <c r="AZ17" s="138"/>
      <c r="BA17" s="138"/>
      <c r="BB17" s="138"/>
      <c r="BC17" s="138"/>
      <c r="BD17" s="138"/>
      <c r="BE17" s="138"/>
      <c r="BF17" s="138"/>
      <c r="BG17" s="138"/>
      <c r="BH17" s="138"/>
      <c r="BI17" s="138"/>
      <c r="BJ17" s="138"/>
      <c r="BK17" s="138"/>
      <c r="BL17" s="138"/>
      <c r="BM17" s="138"/>
      <c r="BN17" s="138"/>
      <c r="BO17" s="138"/>
      <c r="BP17" s="138"/>
      <c r="BQ17" s="138"/>
      <c r="BR17" s="138"/>
      <c r="BS17" s="138"/>
      <c r="BT17" s="138"/>
      <c r="BU17" s="138"/>
      <c r="BV17" s="138"/>
      <c r="BW17" s="138"/>
      <c r="BX17" s="138"/>
      <c r="BY17" s="138"/>
      <c r="BZ17" s="138"/>
      <c r="CA17" s="138"/>
      <c r="CB17" s="138"/>
      <c r="CC17" s="138"/>
      <c r="CD17" s="138"/>
      <c r="CE17" s="138"/>
      <c r="CF17" s="138"/>
      <c r="CG17" s="138"/>
      <c r="CH17" s="138"/>
      <c r="CI17" s="138"/>
      <c r="CJ17" s="138"/>
      <c r="CK17" s="138"/>
      <c r="CL17" s="138"/>
      <c r="CM17" s="138"/>
      <c r="CN17" s="138"/>
      <c r="CO17" s="138"/>
      <c r="CP17" s="138"/>
      <c r="CQ17" s="138"/>
      <c r="CR17" s="138"/>
      <c r="CS17" s="138"/>
      <c r="CT17" s="138"/>
      <c r="CU17" s="138"/>
      <c r="CV17" s="138"/>
      <c r="CW17" s="138"/>
      <c r="CX17" s="138"/>
      <c r="CY17" s="138"/>
      <c r="CZ17" s="138"/>
    </row>
    <row r="18" spans="1:104" s="6" customFormat="1" ht="26.1" customHeight="1" x14ac:dyDescent="0.25">
      <c r="A18" s="472"/>
      <c r="B18" s="1152" t="s">
        <v>569</v>
      </c>
      <c r="C18" s="1153">
        <f t="shared" ref="C18:H18" si="0">C16/12</f>
        <v>83.333333333333329</v>
      </c>
      <c r="D18" s="1154">
        <f t="shared" si="0"/>
        <v>0</v>
      </c>
      <c r="E18" s="1154">
        <f t="shared" si="0"/>
        <v>0</v>
      </c>
      <c r="F18" s="1154">
        <f t="shared" si="0"/>
        <v>0</v>
      </c>
      <c r="G18" s="1154">
        <f t="shared" si="0"/>
        <v>0</v>
      </c>
      <c r="H18" s="1155">
        <f t="shared" si="0"/>
        <v>0</v>
      </c>
      <c r="I18" s="472"/>
      <c r="J18" s="472"/>
      <c r="K18" s="138"/>
      <c r="L18" s="138"/>
      <c r="M18" s="138"/>
      <c r="N18" s="138"/>
      <c r="O18" s="138"/>
      <c r="P18" s="138"/>
      <c r="Q18" s="138"/>
      <c r="R18" s="138"/>
      <c r="S18" s="138"/>
      <c r="T18" s="138"/>
      <c r="U18" s="138"/>
      <c r="V18" s="138"/>
      <c r="W18" s="138"/>
      <c r="X18" s="138"/>
      <c r="Y18" s="138"/>
      <c r="Z18" s="138"/>
      <c r="AA18" s="138"/>
      <c r="AB18" s="138"/>
      <c r="AC18" s="138"/>
      <c r="AD18" s="138"/>
      <c r="AE18" s="138"/>
      <c r="AF18" s="138"/>
      <c r="AG18" s="138"/>
      <c r="AH18" s="138"/>
      <c r="AI18" s="138"/>
      <c r="AJ18" s="138"/>
      <c r="AK18" s="472"/>
      <c r="AL18" s="472"/>
      <c r="AM18" s="472"/>
      <c r="AN18" s="472"/>
      <c r="AO18" s="472"/>
      <c r="AP18" s="472"/>
      <c r="AQ18" s="472"/>
      <c r="AR18" s="472"/>
      <c r="AS18" s="472"/>
      <c r="AT18" s="472"/>
      <c r="AU18" s="472"/>
      <c r="AV18" s="472"/>
      <c r="AW18" s="472"/>
      <c r="AX18" s="472"/>
      <c r="AY18" s="472"/>
      <c r="AZ18" s="472"/>
      <c r="BA18" s="472"/>
      <c r="BB18" s="472"/>
      <c r="BC18" s="472"/>
      <c r="BD18" s="472"/>
      <c r="BE18" s="472"/>
      <c r="BF18" s="472"/>
      <c r="BG18" s="472"/>
      <c r="BH18" s="472"/>
      <c r="BI18" s="472"/>
      <c r="BJ18" s="472"/>
      <c r="BK18" s="472"/>
      <c r="BL18" s="472"/>
      <c r="BM18" s="472"/>
      <c r="BN18" s="472"/>
      <c r="BO18" s="472"/>
      <c r="BP18" s="472"/>
      <c r="BQ18" s="472"/>
      <c r="BR18" s="472"/>
      <c r="BS18" s="472"/>
      <c r="BT18" s="472"/>
      <c r="BU18" s="472"/>
      <c r="BV18" s="472"/>
      <c r="BW18" s="797"/>
      <c r="BX18" s="138"/>
      <c r="BY18" s="138"/>
      <c r="BZ18" s="138"/>
      <c r="CA18" s="138"/>
      <c r="CB18" s="138"/>
      <c r="CC18" s="138"/>
      <c r="CD18" s="138"/>
      <c r="CE18" s="138"/>
      <c r="CF18" s="138"/>
      <c r="CG18" s="138"/>
      <c r="CH18" s="138"/>
      <c r="CI18" s="138"/>
      <c r="CJ18" s="138"/>
      <c r="CK18" s="138"/>
      <c r="CL18" s="138"/>
      <c r="CM18" s="138"/>
      <c r="CN18" s="138"/>
      <c r="CO18" s="138"/>
      <c r="CP18" s="138"/>
      <c r="CQ18" s="138"/>
      <c r="CR18" s="138"/>
      <c r="CS18" s="138"/>
      <c r="CT18" s="138"/>
      <c r="CU18" s="138"/>
      <c r="CV18" s="138"/>
      <c r="CW18" s="138"/>
      <c r="CX18" s="138"/>
      <c r="CY18" s="138"/>
      <c r="CZ18" s="138"/>
    </row>
    <row r="19" spans="1:104" s="6" customFormat="1" ht="15" customHeight="1" x14ac:dyDescent="0.25">
      <c r="A19" s="472"/>
      <c r="B19" s="1156"/>
      <c r="C19" s="1157"/>
      <c r="D19" s="1157"/>
      <c r="E19" s="1157"/>
      <c r="F19" s="1157"/>
      <c r="G19" s="1157"/>
      <c r="H19" s="1157"/>
      <c r="I19" s="472"/>
      <c r="J19" s="472"/>
      <c r="K19" s="138"/>
      <c r="L19" s="138"/>
      <c r="M19" s="138"/>
      <c r="N19" s="138"/>
      <c r="O19" s="138"/>
      <c r="P19" s="138"/>
      <c r="Q19" s="138"/>
      <c r="R19" s="138"/>
      <c r="S19" s="138"/>
      <c r="T19" s="138"/>
      <c r="U19" s="138"/>
      <c r="V19" s="138"/>
      <c r="W19" s="138"/>
      <c r="X19" s="138"/>
      <c r="Y19" s="138"/>
      <c r="Z19" s="138"/>
      <c r="AA19" s="138"/>
      <c r="AB19" s="138"/>
      <c r="AC19" s="138"/>
      <c r="AD19" s="138"/>
      <c r="AE19" s="138"/>
      <c r="AF19" s="138"/>
      <c r="AG19" s="138"/>
      <c r="AH19" s="138"/>
      <c r="AI19" s="138"/>
      <c r="AJ19" s="138"/>
      <c r="AK19" s="472"/>
      <c r="AL19" s="472"/>
      <c r="AM19" s="472"/>
      <c r="AN19" s="472"/>
      <c r="AO19" s="472"/>
      <c r="AP19" s="472"/>
      <c r="AQ19" s="472"/>
      <c r="AR19" s="472"/>
      <c r="AS19" s="472"/>
      <c r="AT19" s="472"/>
      <c r="AU19" s="472"/>
      <c r="AV19" s="472"/>
      <c r="AW19" s="472"/>
      <c r="AX19" s="472"/>
      <c r="AY19" s="472"/>
      <c r="AZ19" s="472"/>
      <c r="BA19" s="472"/>
      <c r="BB19" s="472"/>
      <c r="BC19" s="472"/>
      <c r="BD19" s="472"/>
      <c r="BE19" s="472"/>
      <c r="BF19" s="472"/>
      <c r="BG19" s="472"/>
      <c r="BH19" s="472"/>
      <c r="BI19" s="472"/>
      <c r="BJ19" s="472"/>
      <c r="BK19" s="472"/>
      <c r="BL19" s="472"/>
      <c r="BM19" s="472"/>
      <c r="BN19" s="472"/>
      <c r="BO19" s="472"/>
      <c r="BP19" s="472"/>
      <c r="BQ19" s="472"/>
      <c r="BR19" s="472"/>
      <c r="BS19" s="472"/>
      <c r="BT19" s="472"/>
      <c r="BU19" s="472"/>
      <c r="BV19" s="472"/>
      <c r="BW19" s="797"/>
      <c r="BX19" s="138"/>
      <c r="BY19" s="138"/>
      <c r="BZ19" s="138"/>
      <c r="CA19" s="138"/>
      <c r="CB19" s="138"/>
      <c r="CC19" s="138"/>
      <c r="CD19" s="138"/>
      <c r="CE19" s="138"/>
      <c r="CF19" s="138"/>
      <c r="CG19" s="138"/>
      <c r="CH19" s="138"/>
      <c r="CI19" s="138"/>
      <c r="CJ19" s="138"/>
      <c r="CK19" s="138"/>
      <c r="CL19" s="138"/>
      <c r="CM19" s="138"/>
      <c r="CN19" s="138"/>
      <c r="CO19" s="138"/>
      <c r="CP19" s="138"/>
      <c r="CQ19" s="138"/>
      <c r="CR19" s="138"/>
      <c r="CS19" s="138"/>
      <c r="CT19" s="138"/>
      <c r="CU19" s="138"/>
      <c r="CV19" s="138"/>
      <c r="CW19" s="138"/>
      <c r="CX19" s="138"/>
      <c r="CY19" s="138"/>
      <c r="CZ19" s="138"/>
    </row>
    <row r="20" spans="1:104" s="6" customFormat="1" ht="45.95" customHeight="1" x14ac:dyDescent="0.25">
      <c r="A20" s="472"/>
      <c r="B20" s="1158" t="s">
        <v>570</v>
      </c>
      <c r="C20" s="1159" t="s">
        <v>454</v>
      </c>
      <c r="D20" s="1159" t="s">
        <v>455</v>
      </c>
      <c r="E20" s="1159" t="s">
        <v>456</v>
      </c>
      <c r="F20" s="1159" t="s">
        <v>457</v>
      </c>
      <c r="G20" s="1159" t="s">
        <v>458</v>
      </c>
      <c r="H20" s="1159" t="s">
        <v>459</v>
      </c>
      <c r="I20" s="472"/>
      <c r="J20" s="472"/>
      <c r="K20" s="138"/>
      <c r="L20" s="138"/>
      <c r="M20" s="138"/>
      <c r="N20" s="138"/>
      <c r="O20" s="138"/>
      <c r="P20" s="138"/>
      <c r="Q20" s="138"/>
      <c r="R20" s="138"/>
      <c r="S20" s="138"/>
      <c r="T20" s="138"/>
      <c r="U20" s="138"/>
      <c r="V20" s="138"/>
      <c r="W20" s="138"/>
      <c r="X20" s="138"/>
      <c r="Y20" s="138"/>
      <c r="Z20" s="138"/>
      <c r="AA20" s="138"/>
      <c r="AB20" s="138"/>
      <c r="AC20" s="138"/>
      <c r="AD20" s="138"/>
      <c r="AE20" s="138"/>
      <c r="AF20" s="138"/>
      <c r="AG20" s="138"/>
      <c r="AH20" s="138"/>
      <c r="AI20" s="138"/>
      <c r="AJ20" s="138"/>
      <c r="AK20" s="472"/>
      <c r="AL20" s="472"/>
      <c r="AM20" s="472"/>
      <c r="AN20" s="472"/>
      <c r="AO20" s="472"/>
      <c r="AP20" s="472"/>
      <c r="AQ20" s="472"/>
      <c r="AR20" s="472"/>
      <c r="AS20" s="472"/>
      <c r="AT20" s="472"/>
      <c r="AU20" s="472"/>
      <c r="AV20" s="472"/>
      <c r="AW20" s="472"/>
      <c r="AX20" s="472"/>
      <c r="AY20" s="472"/>
      <c r="AZ20" s="472"/>
      <c r="BA20" s="472"/>
      <c r="BB20" s="472"/>
      <c r="BC20" s="472"/>
      <c r="BD20" s="472"/>
      <c r="BE20" s="472"/>
      <c r="BF20" s="472"/>
      <c r="BG20" s="472"/>
      <c r="BH20" s="472"/>
      <c r="BI20" s="472"/>
      <c r="BJ20" s="472"/>
      <c r="BK20" s="472"/>
      <c r="BL20" s="472"/>
      <c r="BM20" s="472"/>
      <c r="BN20" s="472"/>
      <c r="BO20" s="472"/>
      <c r="BP20" s="472"/>
      <c r="BQ20" s="472"/>
      <c r="BR20" s="472"/>
      <c r="BS20" s="472"/>
      <c r="BT20" s="472"/>
      <c r="BU20" s="472"/>
      <c r="BV20" s="472"/>
      <c r="BW20" s="797"/>
      <c r="BX20" s="138"/>
      <c r="BY20" s="138"/>
      <c r="BZ20" s="138"/>
      <c r="CA20" s="138"/>
      <c r="CB20" s="138"/>
      <c r="CC20" s="138"/>
      <c r="CD20" s="138"/>
      <c r="CE20" s="138"/>
      <c r="CF20" s="138"/>
      <c r="CG20" s="138"/>
      <c r="CH20" s="138"/>
      <c r="CI20" s="138"/>
      <c r="CJ20" s="138"/>
      <c r="CK20" s="138"/>
      <c r="CL20" s="138"/>
      <c r="CM20" s="138"/>
      <c r="CN20" s="138"/>
      <c r="CO20" s="138"/>
      <c r="CP20" s="138"/>
      <c r="CQ20" s="138"/>
      <c r="CR20" s="138"/>
      <c r="CS20" s="138"/>
      <c r="CT20" s="138"/>
      <c r="CU20" s="138"/>
      <c r="CV20" s="138"/>
      <c r="CW20" s="138"/>
      <c r="CX20" s="138"/>
      <c r="CY20" s="138"/>
      <c r="CZ20" s="138"/>
    </row>
    <row r="21" spans="1:104" s="6" customFormat="1" ht="17.100000000000001" customHeight="1" x14ac:dyDescent="0.25">
      <c r="A21" s="472"/>
      <c r="B21" s="1160" t="s">
        <v>571</v>
      </c>
      <c r="C21" s="1147">
        <f>RESULTADOS!C47</f>
        <v>0</v>
      </c>
      <c r="D21" s="1161"/>
      <c r="E21" s="1161"/>
      <c r="F21" s="1161"/>
      <c r="G21" s="1161"/>
      <c r="H21" s="1162"/>
      <c r="I21" s="472"/>
      <c r="J21" s="472"/>
      <c r="K21" s="138"/>
      <c r="L21" s="138"/>
      <c r="M21" s="138"/>
      <c r="N21" s="138"/>
      <c r="O21" s="138"/>
      <c r="P21" s="138"/>
      <c r="Q21" s="138"/>
      <c r="R21" s="138"/>
      <c r="S21" s="138"/>
      <c r="T21" s="138"/>
      <c r="U21" s="138"/>
      <c r="V21" s="138"/>
      <c r="W21" s="138"/>
      <c r="X21" s="138"/>
      <c r="Y21" s="138"/>
      <c r="Z21" s="138"/>
      <c r="AA21" s="138"/>
      <c r="AB21" s="138"/>
      <c r="AC21" s="138"/>
      <c r="AD21" s="138"/>
      <c r="AE21" s="138"/>
      <c r="AF21" s="138"/>
      <c r="AG21" s="138"/>
      <c r="AH21" s="138"/>
      <c r="AI21" s="138"/>
      <c r="AJ21" s="138"/>
      <c r="AK21" s="472"/>
      <c r="AL21" s="472"/>
      <c r="AM21" s="472"/>
      <c r="AN21" s="472"/>
      <c r="AO21" s="472"/>
      <c r="AP21" s="472"/>
      <c r="AQ21" s="472"/>
      <c r="AR21" s="472"/>
      <c r="AS21" s="472"/>
      <c r="AT21" s="472"/>
      <c r="AU21" s="472"/>
      <c r="AV21" s="472"/>
      <c r="AW21" s="472"/>
      <c r="AX21" s="472"/>
      <c r="AY21" s="472"/>
      <c r="AZ21" s="472"/>
      <c r="BA21" s="472"/>
      <c r="BB21" s="472"/>
      <c r="BC21" s="472"/>
      <c r="BD21" s="472"/>
      <c r="BE21" s="472"/>
      <c r="BF21" s="472"/>
      <c r="BG21" s="472"/>
      <c r="BH21" s="472"/>
      <c r="BI21" s="472"/>
      <c r="BJ21" s="472"/>
      <c r="BK21" s="472"/>
      <c r="BL21" s="472"/>
      <c r="BM21" s="472"/>
      <c r="BN21" s="472"/>
      <c r="BO21" s="472"/>
      <c r="BP21" s="472"/>
      <c r="BQ21" s="472"/>
      <c r="BR21" s="472"/>
      <c r="BS21" s="472"/>
      <c r="BT21" s="472"/>
      <c r="BU21" s="472"/>
      <c r="BV21" s="472"/>
      <c r="BW21" s="797"/>
      <c r="BX21" s="138"/>
      <c r="BY21" s="138"/>
      <c r="BZ21" s="138"/>
      <c r="CA21" s="138"/>
      <c r="CB21" s="138"/>
      <c r="CC21" s="138"/>
      <c r="CD21" s="138"/>
      <c r="CE21" s="138"/>
      <c r="CF21" s="138"/>
      <c r="CG21" s="138"/>
      <c r="CH21" s="138"/>
      <c r="CI21" s="138"/>
      <c r="CJ21" s="138"/>
      <c r="CK21" s="138"/>
      <c r="CL21" s="138"/>
      <c r="CM21" s="138"/>
      <c r="CN21" s="138"/>
      <c r="CO21" s="138"/>
      <c r="CP21" s="138"/>
      <c r="CQ21" s="138"/>
      <c r="CR21" s="138"/>
      <c r="CS21" s="138"/>
      <c r="CT21" s="138"/>
      <c r="CU21" s="138"/>
      <c r="CV21" s="138"/>
      <c r="CW21" s="138"/>
      <c r="CX21" s="138"/>
      <c r="CY21" s="138"/>
      <c r="CZ21" s="138"/>
    </row>
    <row r="22" spans="1:104" s="6" customFormat="1" ht="17.100000000000001" customHeight="1" x14ac:dyDescent="0.25">
      <c r="A22" s="472"/>
      <c r="B22" s="1160" t="s">
        <v>572</v>
      </c>
      <c r="C22" s="1161"/>
      <c r="D22" s="1147">
        <f>RESULTADOS!E55</f>
        <v>0</v>
      </c>
      <c r="E22" s="1147">
        <f>RESULTADOS!G55</f>
        <v>0</v>
      </c>
      <c r="F22" s="1147">
        <f>RESULTADOS!I55</f>
        <v>0</v>
      </c>
      <c r="G22" s="1147">
        <f>RESULTADOS!K55</f>
        <v>0</v>
      </c>
      <c r="H22" s="1148">
        <f>RESULTADOS!M55</f>
        <v>0</v>
      </c>
      <c r="I22" s="472"/>
      <c r="J22" s="472"/>
      <c r="K22" s="138"/>
      <c r="L22" s="138"/>
      <c r="M22" s="138"/>
      <c r="N22" s="138"/>
      <c r="O22" s="138"/>
      <c r="P22" s="138"/>
      <c r="Q22" s="138"/>
      <c r="R22" s="138"/>
      <c r="S22" s="138"/>
      <c r="T22" s="138"/>
      <c r="U22" s="138"/>
      <c r="V22" s="138"/>
      <c r="W22" s="138"/>
      <c r="X22" s="138"/>
      <c r="Y22" s="138"/>
      <c r="Z22" s="138"/>
      <c r="AA22" s="138"/>
      <c r="AB22" s="138"/>
      <c r="AC22" s="138"/>
      <c r="AD22" s="138"/>
      <c r="AE22" s="138"/>
      <c r="AF22" s="138"/>
      <c r="AG22" s="138"/>
      <c r="AH22" s="138"/>
      <c r="AI22" s="138"/>
      <c r="AJ22" s="138"/>
      <c r="AK22" s="472"/>
      <c r="AL22" s="472"/>
      <c r="AM22" s="472"/>
      <c r="AN22" s="472"/>
      <c r="AO22" s="472"/>
      <c r="AP22" s="472"/>
      <c r="AQ22" s="472"/>
      <c r="AR22" s="472"/>
      <c r="AS22" s="472"/>
      <c r="AT22" s="472"/>
      <c r="AU22" s="472"/>
      <c r="AV22" s="472"/>
      <c r="AW22" s="472"/>
      <c r="AX22" s="472"/>
      <c r="AY22" s="472"/>
      <c r="AZ22" s="472"/>
      <c r="BA22" s="472"/>
      <c r="BB22" s="472"/>
      <c r="BC22" s="472"/>
      <c r="BD22" s="472"/>
      <c r="BE22" s="472"/>
      <c r="BF22" s="472"/>
      <c r="BG22" s="472"/>
      <c r="BH22" s="472"/>
      <c r="BI22" s="472"/>
      <c r="BJ22" s="472"/>
      <c r="BK22" s="472"/>
      <c r="BL22" s="472"/>
      <c r="BM22" s="472"/>
      <c r="BN22" s="472"/>
      <c r="BO22" s="472"/>
      <c r="BP22" s="472"/>
      <c r="BQ22" s="472"/>
      <c r="BR22" s="472"/>
      <c r="BS22" s="472"/>
      <c r="BT22" s="472"/>
      <c r="BU22" s="472"/>
      <c r="BV22" s="472"/>
      <c r="BW22" s="797"/>
      <c r="BX22" s="138"/>
      <c r="BY22" s="138"/>
      <c r="BZ22" s="138"/>
      <c r="CA22" s="138"/>
      <c r="CB22" s="138"/>
      <c r="CC22" s="138"/>
      <c r="CD22" s="138"/>
      <c r="CE22" s="138"/>
      <c r="CF22" s="138"/>
      <c r="CG22" s="138"/>
      <c r="CH22" s="138"/>
      <c r="CI22" s="138"/>
      <c r="CJ22" s="138"/>
      <c r="CK22" s="138"/>
      <c r="CL22" s="138"/>
      <c r="CM22" s="138"/>
      <c r="CN22" s="138"/>
      <c r="CO22" s="138"/>
      <c r="CP22" s="138"/>
      <c r="CQ22" s="138"/>
      <c r="CR22" s="138"/>
      <c r="CS22" s="138"/>
      <c r="CT22" s="138"/>
      <c r="CU22" s="138"/>
      <c r="CV22" s="138"/>
      <c r="CW22" s="138"/>
      <c r="CX22" s="138"/>
      <c r="CY22" s="138"/>
      <c r="CZ22" s="138"/>
    </row>
    <row r="23" spans="1:104" s="6" customFormat="1" ht="17.100000000000001" customHeight="1" x14ac:dyDescent="0.25">
      <c r="A23" s="472"/>
      <c r="B23" s="1163" t="s">
        <v>0</v>
      </c>
      <c r="C23" s="1164">
        <f t="shared" ref="C23:H23" si="1">C21+C22</f>
        <v>0</v>
      </c>
      <c r="D23" s="1164">
        <f t="shared" si="1"/>
        <v>0</v>
      </c>
      <c r="E23" s="1164">
        <f t="shared" si="1"/>
        <v>0</v>
      </c>
      <c r="F23" s="1164">
        <f t="shared" si="1"/>
        <v>0</v>
      </c>
      <c r="G23" s="1164">
        <f t="shared" si="1"/>
        <v>0</v>
      </c>
      <c r="H23" s="1165">
        <f t="shared" si="1"/>
        <v>0</v>
      </c>
      <c r="I23" s="138"/>
      <c r="J23" s="472"/>
      <c r="K23" s="138"/>
      <c r="L23" s="138"/>
      <c r="M23" s="138"/>
      <c r="N23" s="138"/>
      <c r="O23" s="138"/>
      <c r="P23" s="138"/>
      <c r="Q23" s="138"/>
      <c r="R23" s="138"/>
      <c r="S23" s="138"/>
      <c r="T23" s="138"/>
      <c r="U23" s="138"/>
      <c r="V23" s="138"/>
      <c r="W23" s="296"/>
      <c r="X23" s="296"/>
      <c r="Y23" s="138"/>
      <c r="Z23" s="138"/>
      <c r="AA23" s="138"/>
      <c r="AB23" s="138"/>
      <c r="AC23" s="138"/>
      <c r="AD23" s="138"/>
      <c r="AE23" s="138"/>
      <c r="AF23" s="138"/>
      <c r="AG23" s="138"/>
      <c r="AH23" s="138"/>
      <c r="AI23" s="138"/>
      <c r="AJ23" s="138"/>
      <c r="AK23" s="472"/>
      <c r="AL23" s="472"/>
      <c r="AM23" s="472"/>
      <c r="AN23" s="472"/>
      <c r="AO23" s="472"/>
      <c r="AP23" s="472"/>
      <c r="AQ23" s="472"/>
      <c r="AR23" s="472"/>
      <c r="AS23" s="472"/>
      <c r="AT23" s="472"/>
      <c r="AU23" s="472"/>
      <c r="AV23" s="472"/>
      <c r="AW23" s="472"/>
      <c r="AX23" s="472"/>
      <c r="AY23" s="472"/>
      <c r="AZ23" s="472"/>
      <c r="BA23" s="472"/>
      <c r="BB23" s="472"/>
      <c r="BC23" s="472"/>
      <c r="BD23" s="472"/>
      <c r="BE23" s="472"/>
      <c r="BF23" s="472"/>
      <c r="BG23" s="472"/>
      <c r="BH23" s="472"/>
      <c r="BI23" s="472"/>
      <c r="BJ23" s="472"/>
      <c r="BK23" s="472"/>
      <c r="BL23" s="472"/>
      <c r="BM23" s="472"/>
      <c r="BN23" s="472"/>
      <c r="BO23" s="472"/>
      <c r="BP23" s="472"/>
      <c r="BQ23" s="472"/>
      <c r="BR23" s="472"/>
      <c r="BS23" s="472"/>
      <c r="BT23" s="472"/>
      <c r="BU23" s="472"/>
      <c r="BV23" s="472"/>
      <c r="BW23" s="797"/>
      <c r="BX23" s="138"/>
      <c r="BY23" s="138"/>
      <c r="BZ23" s="138"/>
      <c r="CA23" s="138"/>
      <c r="CB23" s="138"/>
      <c r="CC23" s="138"/>
      <c r="CD23" s="138"/>
      <c r="CE23" s="138"/>
      <c r="CF23" s="138"/>
      <c r="CG23" s="138"/>
      <c r="CH23" s="138"/>
      <c r="CI23" s="138"/>
      <c r="CJ23" s="138"/>
      <c r="CK23" s="138"/>
      <c r="CL23" s="138"/>
      <c r="CM23" s="138"/>
      <c r="CN23" s="138"/>
      <c r="CO23" s="138"/>
      <c r="CP23" s="138"/>
      <c r="CQ23" s="138"/>
      <c r="CR23" s="138"/>
      <c r="CS23" s="138"/>
      <c r="CT23" s="138"/>
      <c r="CU23" s="138"/>
      <c r="CV23" s="138"/>
      <c r="CW23" s="138"/>
      <c r="CX23" s="138"/>
      <c r="CY23" s="138"/>
      <c r="CZ23" s="138"/>
    </row>
    <row r="24" spans="1:104" s="5" customFormat="1" ht="17.100000000000001" customHeight="1" x14ac:dyDescent="0.25">
      <c r="A24" s="1096"/>
      <c r="B24" s="1166" t="s">
        <v>573</v>
      </c>
      <c r="C24" s="1594">
        <f>IFERROR(IRR(C23:H23),0)</f>
        <v>0</v>
      </c>
      <c r="D24" s="1595"/>
      <c r="E24" s="1595"/>
      <c r="F24" s="1595"/>
      <c r="G24" s="1595"/>
      <c r="H24" s="1596"/>
      <c r="I24" s="1167" t="s">
        <v>574</v>
      </c>
      <c r="J24" s="472"/>
      <c r="K24" s="430"/>
      <c r="L24" s="430"/>
      <c r="M24" s="430"/>
      <c r="N24" s="430"/>
      <c r="O24" s="430"/>
      <c r="P24" s="430"/>
      <c r="Q24" s="430"/>
      <c r="R24" s="430"/>
      <c r="S24" s="430"/>
      <c r="T24" s="430"/>
      <c r="U24" s="430"/>
      <c r="V24" s="430"/>
      <c r="W24" s="430"/>
      <c r="X24" s="430"/>
      <c r="Y24" s="138"/>
      <c r="Z24" s="138"/>
      <c r="AA24" s="138"/>
      <c r="AB24" s="138"/>
      <c r="AC24" s="138"/>
      <c r="AD24" s="138"/>
      <c r="AE24" s="138"/>
      <c r="AF24" s="138"/>
      <c r="AG24" s="138"/>
      <c r="AH24" s="138"/>
      <c r="AI24" s="138"/>
      <c r="AJ24" s="138"/>
      <c r="AK24" s="297"/>
      <c r="AL24" s="297"/>
      <c r="AM24" s="297"/>
      <c r="AN24" s="297"/>
      <c r="AO24" s="297"/>
      <c r="AP24" s="297"/>
      <c r="AQ24" s="297"/>
      <c r="AR24" s="297"/>
      <c r="AS24" s="297"/>
      <c r="AT24" s="297"/>
      <c r="AU24" s="297"/>
      <c r="AV24" s="297"/>
      <c r="AW24" s="297"/>
      <c r="AX24" s="297"/>
      <c r="AY24" s="297"/>
      <c r="AZ24" s="297"/>
      <c r="BA24" s="297"/>
      <c r="BB24" s="297"/>
      <c r="BC24" s="297"/>
      <c r="BD24" s="297"/>
      <c r="BE24" s="297"/>
      <c r="BF24" s="297"/>
      <c r="BG24" s="297"/>
      <c r="BH24" s="297"/>
      <c r="BI24" s="297"/>
      <c r="BJ24" s="297"/>
      <c r="BK24" s="297"/>
      <c r="BL24" s="297"/>
      <c r="BM24" s="297"/>
      <c r="BN24" s="297"/>
      <c r="BO24" s="297"/>
      <c r="BP24" s="297"/>
      <c r="BQ24" s="297"/>
      <c r="BR24" s="297"/>
      <c r="BS24" s="297"/>
      <c r="BT24" s="297"/>
      <c r="BU24" s="297"/>
      <c r="BV24" s="297"/>
      <c r="BW24" s="787"/>
      <c r="BX24" s="138"/>
      <c r="BY24" s="138"/>
      <c r="BZ24" s="138"/>
      <c r="CA24" s="138"/>
      <c r="CB24" s="138"/>
      <c r="CC24" s="138"/>
      <c r="CD24" s="138"/>
      <c r="CE24" s="138"/>
      <c r="CF24" s="138"/>
      <c r="CG24" s="138"/>
      <c r="CH24" s="138"/>
      <c r="CI24" s="138"/>
      <c r="CJ24" s="138"/>
      <c r="CK24" s="138"/>
      <c r="CL24" s="138"/>
      <c r="CM24" s="138"/>
      <c r="CN24" s="138"/>
      <c r="CO24" s="138"/>
      <c r="CP24" s="138"/>
      <c r="CQ24" s="138"/>
      <c r="CR24" s="138"/>
      <c r="CS24" s="138"/>
      <c r="CT24" s="138"/>
      <c r="CU24" s="138"/>
      <c r="CV24" s="138"/>
      <c r="CW24" s="138"/>
      <c r="CX24" s="138"/>
      <c r="CY24" s="138"/>
      <c r="CZ24" s="138"/>
    </row>
    <row r="25" spans="1:104" s="6" customFormat="1" ht="17.100000000000001" customHeight="1" x14ac:dyDescent="0.25">
      <c r="A25" s="472"/>
      <c r="B25" s="1166" t="s">
        <v>575</v>
      </c>
      <c r="C25" s="1168">
        <f>NPV($I$25,D23,E23,F23,G23,H23)+C23</f>
        <v>0</v>
      </c>
      <c r="D25" s="1168">
        <f>NPV($I$25,E23,F23,G23,H23)+D23</f>
        <v>0</v>
      </c>
      <c r="E25" s="1168">
        <f>NPV($I$25,F23,G23,H23)+E23</f>
        <v>0</v>
      </c>
      <c r="F25" s="1168">
        <f>NPV($I$25,G23,H23)+F23</f>
        <v>0</v>
      </c>
      <c r="G25" s="1168">
        <f>NPV($I$25,H23)+G23</f>
        <v>0</v>
      </c>
      <c r="H25" s="1168">
        <f>NPV($I$25,0)+H23</f>
        <v>0</v>
      </c>
      <c r="I25" s="27">
        <v>0.1</v>
      </c>
      <c r="J25" s="472"/>
      <c r="K25" s="138"/>
      <c r="L25" s="138"/>
      <c r="M25" s="138"/>
      <c r="N25" s="138"/>
      <c r="O25" s="138"/>
      <c r="P25" s="138"/>
      <c r="Q25" s="138"/>
      <c r="R25" s="138"/>
      <c r="S25" s="138"/>
      <c r="T25" s="138"/>
      <c r="U25" s="138"/>
      <c r="V25" s="138"/>
      <c r="W25" s="138"/>
      <c r="X25" s="138"/>
      <c r="Y25" s="138"/>
      <c r="Z25" s="138"/>
      <c r="AA25" s="138"/>
      <c r="AB25" s="138"/>
      <c r="AC25" s="138"/>
      <c r="AD25" s="138"/>
      <c r="AE25" s="138"/>
      <c r="AF25" s="138"/>
      <c r="AG25" s="138"/>
      <c r="AH25" s="138"/>
      <c r="AI25" s="138"/>
      <c r="AJ25" s="138"/>
      <c r="AK25" s="472"/>
      <c r="AL25" s="472"/>
      <c r="AM25" s="472"/>
      <c r="AN25" s="472"/>
      <c r="AO25" s="472"/>
      <c r="AP25" s="472"/>
      <c r="AQ25" s="472"/>
      <c r="AR25" s="472"/>
      <c r="AS25" s="472"/>
      <c r="AT25" s="472"/>
      <c r="AU25" s="472"/>
      <c r="AV25" s="472"/>
      <c r="AW25" s="472"/>
      <c r="AX25" s="472"/>
      <c r="AY25" s="472"/>
      <c r="AZ25" s="472"/>
      <c r="BA25" s="472"/>
      <c r="BB25" s="472"/>
      <c r="BC25" s="472"/>
      <c r="BD25" s="472"/>
      <c r="BE25" s="472"/>
      <c r="BF25" s="472"/>
      <c r="BG25" s="472"/>
      <c r="BH25" s="472"/>
      <c r="BI25" s="472"/>
      <c r="BJ25" s="472"/>
      <c r="BK25" s="472"/>
      <c r="BL25" s="472"/>
      <c r="BM25" s="472"/>
      <c r="BN25" s="472"/>
      <c r="BO25" s="472"/>
      <c r="BP25" s="472"/>
      <c r="BQ25" s="472"/>
      <c r="BR25" s="472"/>
      <c r="BS25" s="472"/>
      <c r="BT25" s="472"/>
      <c r="BU25" s="472"/>
      <c r="BV25" s="472"/>
      <c r="BW25" s="797"/>
      <c r="BX25" s="138"/>
      <c r="BY25" s="138"/>
      <c r="BZ25" s="138"/>
      <c r="CA25" s="138"/>
      <c r="CB25" s="138"/>
      <c r="CC25" s="138"/>
      <c r="CD25" s="138"/>
      <c r="CE25" s="138"/>
      <c r="CF25" s="138"/>
      <c r="CG25" s="138"/>
      <c r="CH25" s="138"/>
      <c r="CI25" s="138"/>
      <c r="CJ25" s="138"/>
      <c r="CK25" s="138"/>
      <c r="CL25" s="138"/>
      <c r="CM25" s="138"/>
      <c r="CN25" s="138"/>
      <c r="CO25" s="138"/>
      <c r="CP25" s="138"/>
      <c r="CQ25" s="138"/>
      <c r="CR25" s="138"/>
      <c r="CS25" s="138"/>
      <c r="CT25" s="138"/>
      <c r="CU25" s="138"/>
      <c r="CV25" s="138"/>
      <c r="CW25" s="138"/>
      <c r="CX25" s="138"/>
      <c r="CY25" s="138"/>
      <c r="CZ25" s="138"/>
    </row>
    <row r="26" spans="1:104" s="6" customFormat="1" x14ac:dyDescent="0.25">
      <c r="A26" s="472"/>
      <c r="B26" s="1169"/>
      <c r="C26" s="1170"/>
      <c r="D26" s="1170"/>
      <c r="E26" s="1170"/>
      <c r="F26" s="1170"/>
      <c r="G26" s="1170"/>
      <c r="H26" s="1170"/>
      <c r="I26" s="28"/>
      <c r="J26" s="472"/>
      <c r="K26" s="138"/>
      <c r="L26" s="138"/>
      <c r="M26" s="138"/>
      <c r="N26" s="138"/>
      <c r="O26" s="138"/>
      <c r="P26" s="138"/>
      <c r="Q26" s="138"/>
      <c r="R26" s="138"/>
      <c r="S26" s="138"/>
      <c r="T26" s="138"/>
      <c r="U26" s="138"/>
      <c r="V26" s="138"/>
      <c r="W26" s="138"/>
      <c r="X26" s="138"/>
      <c r="Y26" s="138"/>
      <c r="Z26" s="138"/>
      <c r="AA26" s="138"/>
      <c r="AB26" s="138"/>
      <c r="AC26" s="138"/>
      <c r="AD26" s="138"/>
      <c r="AE26" s="138"/>
      <c r="AF26" s="138"/>
      <c r="AG26" s="138"/>
      <c r="AH26" s="138"/>
      <c r="AI26" s="138"/>
      <c r="AJ26" s="138"/>
      <c r="AK26" s="472"/>
      <c r="AL26" s="472"/>
      <c r="AM26" s="472"/>
      <c r="AN26" s="472"/>
      <c r="AO26" s="472"/>
      <c r="AP26" s="472"/>
      <c r="AQ26" s="472"/>
      <c r="AR26" s="472"/>
      <c r="AS26" s="472"/>
      <c r="AT26" s="472"/>
      <c r="AU26" s="472"/>
      <c r="AV26" s="472"/>
      <c r="AW26" s="472"/>
      <c r="AX26" s="472"/>
      <c r="AY26" s="472"/>
      <c r="AZ26" s="472"/>
      <c r="BA26" s="472"/>
      <c r="BB26" s="472"/>
      <c r="BC26" s="472"/>
      <c r="BD26" s="472"/>
      <c r="BE26" s="472"/>
      <c r="BF26" s="472"/>
      <c r="BG26" s="472"/>
      <c r="BH26" s="472"/>
      <c r="BI26" s="472"/>
      <c r="BJ26" s="472"/>
      <c r="BK26" s="472"/>
      <c r="BL26" s="472"/>
      <c r="BM26" s="472"/>
      <c r="BN26" s="472"/>
      <c r="BO26" s="472"/>
      <c r="BP26" s="472"/>
      <c r="BQ26" s="472"/>
      <c r="BR26" s="472"/>
      <c r="BS26" s="472"/>
      <c r="BT26" s="472"/>
      <c r="BU26" s="472"/>
      <c r="BV26" s="472"/>
      <c r="BW26" s="797"/>
      <c r="BX26" s="138"/>
      <c r="BY26" s="138"/>
      <c r="BZ26" s="138"/>
      <c r="CA26" s="138"/>
      <c r="CB26" s="138"/>
      <c r="CC26" s="138"/>
      <c r="CD26" s="138"/>
      <c r="CE26" s="138"/>
      <c r="CF26" s="138"/>
      <c r="CG26" s="138"/>
      <c r="CH26" s="138"/>
      <c r="CI26" s="138"/>
      <c r="CJ26" s="138"/>
      <c r="CK26" s="138"/>
      <c r="CL26" s="138"/>
      <c r="CM26" s="138"/>
      <c r="CN26" s="138"/>
      <c r="CO26" s="138"/>
      <c r="CP26" s="138"/>
      <c r="CQ26" s="138"/>
      <c r="CR26" s="138"/>
      <c r="CS26" s="138"/>
      <c r="CT26" s="138"/>
      <c r="CU26" s="138"/>
      <c r="CV26" s="138"/>
      <c r="CW26" s="138"/>
      <c r="CX26" s="138"/>
      <c r="CY26" s="138"/>
      <c r="CZ26" s="138"/>
    </row>
    <row r="27" spans="1:104" s="6" customFormat="1" ht="45" customHeight="1" x14ac:dyDescent="0.25">
      <c r="A27" s="472"/>
      <c r="B27" s="1166" t="s">
        <v>576</v>
      </c>
      <c r="C27" s="1159" t="s">
        <v>454</v>
      </c>
      <c r="D27" s="1159" t="s">
        <v>455</v>
      </c>
      <c r="E27" s="1159" t="s">
        <v>456</v>
      </c>
      <c r="F27" s="1159" t="s">
        <v>457</v>
      </c>
      <c r="G27" s="1159" t="s">
        <v>458</v>
      </c>
      <c r="H27" s="1159" t="s">
        <v>459</v>
      </c>
      <c r="I27" s="29" t="s">
        <v>577</v>
      </c>
      <c r="J27" s="472"/>
      <c r="K27" s="138"/>
      <c r="L27" s="138"/>
      <c r="M27" s="138"/>
      <c r="N27" s="138"/>
      <c r="O27" s="138"/>
      <c r="P27" s="138"/>
      <c r="Q27" s="138"/>
      <c r="R27" s="138"/>
      <c r="S27" s="138"/>
      <c r="T27" s="138"/>
      <c r="U27" s="138"/>
      <c r="V27" s="138"/>
      <c r="W27" s="138"/>
      <c r="X27" s="138"/>
      <c r="Y27" s="138"/>
      <c r="Z27" s="138"/>
      <c r="AA27" s="138"/>
      <c r="AB27" s="138"/>
      <c r="AC27" s="138"/>
      <c r="AD27" s="138"/>
      <c r="AE27" s="138"/>
      <c r="AF27" s="138"/>
      <c r="AG27" s="138"/>
      <c r="AH27" s="138"/>
      <c r="AI27" s="138"/>
      <c r="AJ27" s="138"/>
      <c r="AK27" s="472"/>
      <c r="AL27" s="472"/>
      <c r="AM27" s="472"/>
      <c r="AN27" s="472"/>
      <c r="AO27" s="472"/>
      <c r="AP27" s="472"/>
      <c r="AQ27" s="472"/>
      <c r="AR27" s="472"/>
      <c r="AS27" s="472"/>
      <c r="AT27" s="472"/>
      <c r="AU27" s="472"/>
      <c r="AV27" s="472"/>
      <c r="AW27" s="472"/>
      <c r="AX27" s="472"/>
      <c r="AY27" s="472"/>
      <c r="AZ27" s="472"/>
      <c r="BA27" s="472"/>
      <c r="BB27" s="472"/>
      <c r="BC27" s="472"/>
      <c r="BD27" s="472"/>
      <c r="BE27" s="472"/>
      <c r="BF27" s="472"/>
      <c r="BG27" s="472"/>
      <c r="BH27" s="472"/>
      <c r="BI27" s="472"/>
      <c r="BJ27" s="472"/>
      <c r="BK27" s="472"/>
      <c r="BL27" s="472"/>
      <c r="BM27" s="472"/>
      <c r="BN27" s="472"/>
      <c r="BO27" s="472"/>
      <c r="BP27" s="472"/>
      <c r="BQ27" s="472"/>
      <c r="BR27" s="472"/>
      <c r="BS27" s="472"/>
      <c r="BT27" s="472"/>
      <c r="BU27" s="472"/>
      <c r="BV27" s="472"/>
      <c r="BW27" s="797"/>
      <c r="BX27" s="138"/>
      <c r="BY27" s="138"/>
      <c r="BZ27" s="138"/>
      <c r="CA27" s="138"/>
      <c r="CB27" s="138"/>
      <c r="CC27" s="138"/>
      <c r="CD27" s="138"/>
      <c r="CE27" s="138"/>
      <c r="CF27" s="138"/>
      <c r="CG27" s="138"/>
      <c r="CH27" s="138"/>
      <c r="CI27" s="138"/>
      <c r="CJ27" s="138"/>
      <c r="CK27" s="138"/>
      <c r="CL27" s="138"/>
      <c r="CM27" s="138"/>
      <c r="CN27" s="138"/>
      <c r="CO27" s="138"/>
      <c r="CP27" s="138"/>
      <c r="CQ27" s="138"/>
      <c r="CR27" s="138"/>
      <c r="CS27" s="138"/>
      <c r="CT27" s="138"/>
      <c r="CU27" s="138"/>
      <c r="CV27" s="138"/>
      <c r="CW27" s="138"/>
      <c r="CX27" s="138"/>
      <c r="CY27" s="138"/>
      <c r="CZ27" s="138"/>
    </row>
    <row r="28" spans="1:104" s="6" customFormat="1" ht="17.100000000000001" customHeight="1" x14ac:dyDescent="0.25">
      <c r="A28" s="472"/>
      <c r="B28" s="1171" t="s">
        <v>578</v>
      </c>
      <c r="C28" s="1172">
        <f>RESULTADOS!C24</f>
        <v>0</v>
      </c>
      <c r="D28" s="1173">
        <f>RESULTADOS!E24</f>
        <v>0</v>
      </c>
      <c r="E28" s="1173">
        <f>RESULTADOS!G24</f>
        <v>0</v>
      </c>
      <c r="F28" s="1173">
        <f>RESULTADOS!I24</f>
        <v>0</v>
      </c>
      <c r="G28" s="1173">
        <f>RESULTADOS!K24</f>
        <v>0</v>
      </c>
      <c r="H28" s="1173">
        <f>RESULTADOS!M24</f>
        <v>0</v>
      </c>
      <c r="I28" s="53">
        <v>10</v>
      </c>
      <c r="J28" s="472"/>
      <c r="K28" s="138"/>
      <c r="L28" s="138"/>
      <c r="M28" s="138"/>
      <c r="N28" s="138"/>
      <c r="O28" s="138"/>
      <c r="P28" s="138"/>
      <c r="Q28" s="138"/>
      <c r="R28" s="138"/>
      <c r="S28" s="138"/>
      <c r="T28" s="138"/>
      <c r="U28" s="138"/>
      <c r="V28" s="138"/>
      <c r="W28" s="138"/>
      <c r="X28" s="138"/>
      <c r="Y28" s="138"/>
      <c r="Z28" s="138"/>
      <c r="AA28" s="138"/>
      <c r="AB28" s="138"/>
      <c r="AC28" s="138"/>
      <c r="AD28" s="138"/>
      <c r="AE28" s="138"/>
      <c r="AF28" s="138"/>
      <c r="AG28" s="138"/>
      <c r="AH28" s="138"/>
      <c r="AI28" s="138"/>
      <c r="AJ28" s="138"/>
      <c r="AK28" s="472"/>
      <c r="AL28" s="472"/>
      <c r="AM28" s="472"/>
      <c r="AN28" s="472"/>
      <c r="AO28" s="472"/>
      <c r="AP28" s="472"/>
      <c r="AQ28" s="472"/>
      <c r="AR28" s="472"/>
      <c r="AS28" s="472"/>
      <c r="AT28" s="472"/>
      <c r="AU28" s="472"/>
      <c r="AV28" s="472"/>
      <c r="AW28" s="472"/>
      <c r="AX28" s="472"/>
      <c r="AY28" s="472"/>
      <c r="AZ28" s="472"/>
      <c r="BA28" s="472"/>
      <c r="BB28" s="472"/>
      <c r="BC28" s="472"/>
      <c r="BD28" s="472"/>
      <c r="BE28" s="472"/>
      <c r="BF28" s="472"/>
      <c r="BG28" s="472"/>
      <c r="BH28" s="472"/>
      <c r="BI28" s="472"/>
      <c r="BJ28" s="472"/>
      <c r="BK28" s="472"/>
      <c r="BL28" s="472"/>
      <c r="BM28" s="472"/>
      <c r="BN28" s="472"/>
      <c r="BO28" s="472"/>
      <c r="BP28" s="472"/>
      <c r="BQ28" s="472"/>
      <c r="BR28" s="472"/>
      <c r="BS28" s="472"/>
      <c r="BT28" s="472"/>
      <c r="BU28" s="472"/>
      <c r="BV28" s="472"/>
      <c r="BW28" s="797"/>
      <c r="BX28" s="138"/>
      <c r="BY28" s="138"/>
      <c r="BZ28" s="138"/>
      <c r="CA28" s="138"/>
      <c r="CB28" s="138"/>
      <c r="CC28" s="138"/>
      <c r="CD28" s="138"/>
      <c r="CE28" s="138"/>
      <c r="CF28" s="138"/>
      <c r="CG28" s="138"/>
      <c r="CH28" s="138"/>
      <c r="CI28" s="138"/>
      <c r="CJ28" s="138"/>
      <c r="CK28" s="138"/>
      <c r="CL28" s="138"/>
      <c r="CM28" s="138"/>
      <c r="CN28" s="138"/>
      <c r="CO28" s="138"/>
      <c r="CP28" s="138"/>
      <c r="CQ28" s="138"/>
      <c r="CR28" s="138"/>
      <c r="CS28" s="138"/>
      <c r="CT28" s="138"/>
      <c r="CU28" s="138"/>
      <c r="CV28" s="138"/>
      <c r="CW28" s="138"/>
      <c r="CX28" s="138"/>
      <c r="CY28" s="138"/>
      <c r="CZ28" s="138"/>
    </row>
    <row r="29" spans="1:104" s="6" customFormat="1" ht="17.100000000000001" customHeight="1" x14ac:dyDescent="0.25">
      <c r="A29" s="472"/>
      <c r="B29" s="1171" t="s">
        <v>579</v>
      </c>
      <c r="C29" s="1174">
        <f t="shared" ref="C29:H29" si="2">IF(C28&gt;0,C28*$I$28,0)</f>
        <v>0</v>
      </c>
      <c r="D29" s="1175">
        <f t="shared" si="2"/>
        <v>0</v>
      </c>
      <c r="E29" s="1175">
        <f t="shared" si="2"/>
        <v>0</v>
      </c>
      <c r="F29" s="1175">
        <f t="shared" si="2"/>
        <v>0</v>
      </c>
      <c r="G29" s="1175">
        <f t="shared" si="2"/>
        <v>0</v>
      </c>
      <c r="H29" s="1176">
        <f t="shared" si="2"/>
        <v>0</v>
      </c>
      <c r="I29" s="28"/>
      <c r="J29" s="297"/>
      <c r="K29" s="296"/>
      <c r="L29" s="296"/>
      <c r="M29" s="296"/>
      <c r="N29" s="296"/>
      <c r="O29" s="296"/>
      <c r="P29" s="296"/>
      <c r="Q29" s="296"/>
      <c r="R29" s="296"/>
      <c r="S29" s="296"/>
      <c r="T29" s="296"/>
      <c r="U29" s="296"/>
      <c r="V29" s="296"/>
      <c r="W29" s="296"/>
      <c r="X29" s="296"/>
      <c r="Y29" s="138"/>
      <c r="Z29" s="138"/>
      <c r="AA29" s="138"/>
      <c r="AB29" s="138"/>
      <c r="AC29" s="138"/>
      <c r="AD29" s="138"/>
      <c r="AE29" s="138"/>
      <c r="AF29" s="138"/>
      <c r="AG29" s="138"/>
      <c r="AH29" s="138"/>
      <c r="AI29" s="138"/>
      <c r="AJ29" s="138"/>
      <c r="AK29" s="472"/>
      <c r="AL29" s="472"/>
      <c r="AM29" s="472"/>
      <c r="AN29" s="472"/>
      <c r="AO29" s="472"/>
      <c r="AP29" s="472"/>
      <c r="AQ29" s="472"/>
      <c r="AR29" s="472"/>
      <c r="AS29" s="472"/>
      <c r="AT29" s="472"/>
      <c r="AU29" s="472"/>
      <c r="AV29" s="472"/>
      <c r="AW29" s="472"/>
      <c r="AX29" s="472"/>
      <c r="AY29" s="472"/>
      <c r="AZ29" s="472"/>
      <c r="BA29" s="472"/>
      <c r="BB29" s="472"/>
      <c r="BC29" s="472"/>
      <c r="BD29" s="472"/>
      <c r="BE29" s="472"/>
      <c r="BF29" s="472"/>
      <c r="BG29" s="472"/>
      <c r="BH29" s="472"/>
      <c r="BI29" s="472"/>
      <c r="BJ29" s="472"/>
      <c r="BK29" s="472"/>
      <c r="BL29" s="472"/>
      <c r="BM29" s="472"/>
      <c r="BN29" s="472"/>
      <c r="BO29" s="472"/>
      <c r="BP29" s="472"/>
      <c r="BQ29" s="472"/>
      <c r="BR29" s="472"/>
      <c r="BS29" s="472"/>
      <c r="BT29" s="472"/>
      <c r="BU29" s="472"/>
      <c r="BV29" s="472"/>
      <c r="BW29" s="797"/>
      <c r="BX29" s="138"/>
      <c r="BY29" s="138"/>
      <c r="BZ29" s="138"/>
      <c r="CA29" s="138"/>
      <c r="CB29" s="138"/>
      <c r="CC29" s="138"/>
      <c r="CD29" s="138"/>
      <c r="CE29" s="138"/>
      <c r="CF29" s="138"/>
      <c r="CG29" s="138"/>
      <c r="CH29" s="138"/>
      <c r="CI29" s="138"/>
      <c r="CJ29" s="138"/>
      <c r="CK29" s="138"/>
      <c r="CL29" s="138"/>
      <c r="CM29" s="138"/>
      <c r="CN29" s="138"/>
      <c r="CO29" s="138"/>
      <c r="CP29" s="138"/>
      <c r="CQ29" s="138"/>
      <c r="CR29" s="138"/>
      <c r="CS29" s="138"/>
      <c r="CT29" s="138"/>
      <c r="CU29" s="138"/>
      <c r="CV29" s="138"/>
      <c r="CW29" s="138"/>
      <c r="CX29" s="138"/>
      <c r="CY29" s="138"/>
      <c r="CZ29" s="138"/>
    </row>
    <row r="30" spans="1:104" s="5" customFormat="1" ht="27" customHeight="1" thickBot="1" x14ac:dyDescent="0.3">
      <c r="A30" s="1101"/>
      <c r="B30" s="1177"/>
      <c r="C30" s="1097"/>
      <c r="D30" s="1097"/>
      <c r="E30" s="1097"/>
      <c r="F30" s="1097"/>
      <c r="G30" s="1097"/>
      <c r="H30" s="1097"/>
      <c r="I30" s="297"/>
      <c r="J30" s="297"/>
      <c r="K30" s="138"/>
      <c r="L30" s="138"/>
      <c r="M30" s="138"/>
      <c r="N30" s="138"/>
      <c r="O30" s="138"/>
      <c r="P30" s="138"/>
      <c r="Q30" s="138"/>
      <c r="R30" s="138"/>
      <c r="S30" s="138"/>
      <c r="T30" s="138"/>
      <c r="U30" s="138"/>
      <c r="V30" s="138"/>
      <c r="W30" s="138"/>
      <c r="X30" s="138"/>
      <c r="Y30" s="138"/>
      <c r="Z30" s="138"/>
      <c r="AA30" s="138"/>
      <c r="AB30" s="138"/>
      <c r="AC30" s="138"/>
      <c r="AD30" s="138"/>
      <c r="AE30" s="138"/>
      <c r="AF30" s="138"/>
      <c r="AG30" s="138"/>
      <c r="AH30" s="138"/>
      <c r="AI30" s="138"/>
      <c r="AJ30" s="138"/>
      <c r="AK30" s="297"/>
      <c r="AL30" s="297"/>
      <c r="AM30" s="297"/>
      <c r="AN30" s="297"/>
      <c r="AO30" s="297"/>
      <c r="AP30" s="297"/>
      <c r="AQ30" s="297"/>
      <c r="AR30" s="297"/>
      <c r="AS30" s="297"/>
      <c r="AT30" s="297"/>
      <c r="AU30" s="297"/>
      <c r="AV30" s="297"/>
      <c r="AW30" s="297"/>
      <c r="AX30" s="297"/>
      <c r="AY30" s="297"/>
      <c r="AZ30" s="297"/>
      <c r="BA30" s="297"/>
      <c r="BB30" s="297"/>
      <c r="BC30" s="297"/>
      <c r="BD30" s="297"/>
      <c r="BE30" s="297"/>
      <c r="BF30" s="297"/>
      <c r="BG30" s="297"/>
      <c r="BH30" s="297"/>
      <c r="BI30" s="297"/>
      <c r="BJ30" s="297"/>
      <c r="BK30" s="297"/>
      <c r="BL30" s="297"/>
      <c r="BM30" s="297"/>
      <c r="BN30" s="297"/>
      <c r="BO30" s="297"/>
      <c r="BP30" s="297"/>
      <c r="BQ30" s="297"/>
      <c r="BR30" s="297"/>
      <c r="BS30" s="297"/>
      <c r="BT30" s="297"/>
      <c r="BU30" s="297"/>
      <c r="BV30" s="297"/>
      <c r="BW30" s="787"/>
      <c r="BX30" s="138"/>
      <c r="BY30" s="138"/>
      <c r="BZ30" s="138"/>
      <c r="CA30" s="138"/>
      <c r="CB30" s="138"/>
      <c r="CC30" s="138"/>
      <c r="CD30" s="138"/>
      <c r="CE30" s="138"/>
      <c r="CF30" s="138"/>
      <c r="CG30" s="138"/>
      <c r="CH30" s="138"/>
      <c r="CI30" s="138"/>
      <c r="CJ30" s="138"/>
      <c r="CK30" s="138"/>
      <c r="CL30" s="138"/>
      <c r="CM30" s="138"/>
      <c r="CN30" s="138"/>
      <c r="CO30" s="138"/>
      <c r="CP30" s="138"/>
      <c r="CQ30" s="138"/>
      <c r="CR30" s="138"/>
      <c r="CS30" s="138"/>
      <c r="CT30" s="138"/>
      <c r="CU30" s="138"/>
      <c r="CV30" s="138"/>
      <c r="CW30" s="138"/>
      <c r="CX30" s="138"/>
      <c r="CY30" s="138"/>
      <c r="CZ30" s="138"/>
    </row>
    <row r="31" spans="1:104" s="5" customFormat="1" ht="47.1" customHeight="1" thickBot="1" x14ac:dyDescent="0.3">
      <c r="A31" s="1178" t="s">
        <v>245</v>
      </c>
      <c r="B31" s="1100" t="s">
        <v>580</v>
      </c>
      <c r="C31" s="1179"/>
      <c r="D31" s="1097"/>
      <c r="E31" s="1097"/>
      <c r="F31" s="1097"/>
      <c r="G31" s="1097"/>
      <c r="H31" s="1097"/>
      <c r="I31" s="811" t="str">
        <f>IFERROR(RESULTADOS!O17/I2,"-")</f>
        <v>-</v>
      </c>
      <c r="J31" s="297"/>
      <c r="K31" s="138"/>
      <c r="L31" s="138"/>
      <c r="M31" s="138"/>
      <c r="N31" s="138"/>
      <c r="O31" s="138"/>
      <c r="P31" s="138"/>
      <c r="Q31" s="138"/>
      <c r="R31" s="138"/>
      <c r="S31" s="138"/>
      <c r="T31" s="138"/>
      <c r="U31" s="138"/>
      <c r="V31" s="138"/>
      <c r="W31" s="138"/>
      <c r="X31" s="138"/>
      <c r="Y31" s="138"/>
      <c r="Z31" s="138"/>
      <c r="AA31" s="138"/>
      <c r="AB31" s="138"/>
      <c r="AC31" s="138"/>
      <c r="AD31" s="138"/>
      <c r="AE31" s="138"/>
      <c r="AF31" s="138"/>
      <c r="AG31" s="138"/>
      <c r="AH31" s="138"/>
      <c r="AI31" s="138"/>
      <c r="AJ31" s="138"/>
      <c r="AK31" s="297"/>
      <c r="AL31" s="138"/>
      <c r="AM31" s="138"/>
      <c r="AN31" s="138"/>
      <c r="AO31" s="138"/>
      <c r="AP31" s="138"/>
      <c r="AQ31" s="138"/>
      <c r="AR31" s="138"/>
      <c r="AS31" s="138"/>
      <c r="AT31" s="138"/>
      <c r="AU31" s="138"/>
      <c r="AV31" s="138"/>
      <c r="AW31" s="138"/>
      <c r="AX31" s="138"/>
      <c r="AY31" s="138"/>
      <c r="AZ31" s="138"/>
      <c r="BA31" s="138"/>
      <c r="BB31" s="138"/>
      <c r="BC31" s="138"/>
      <c r="BD31" s="138"/>
      <c r="BE31" s="138"/>
      <c r="BF31" s="138"/>
      <c r="BG31" s="138"/>
      <c r="BH31" s="138"/>
      <c r="BI31" s="138"/>
      <c r="BJ31" s="138"/>
      <c r="BK31" s="138"/>
      <c r="BL31" s="138"/>
      <c r="BM31" s="138"/>
      <c r="BN31" s="297"/>
      <c r="BO31" s="297"/>
      <c r="BP31" s="297"/>
      <c r="BQ31" s="297"/>
      <c r="BR31" s="297"/>
      <c r="BS31" s="297"/>
      <c r="BT31" s="297"/>
      <c r="BU31" s="297"/>
      <c r="BV31" s="297"/>
      <c r="BW31" s="787"/>
      <c r="BX31" s="138"/>
      <c r="BY31" s="138"/>
      <c r="BZ31" s="138"/>
      <c r="CA31" s="138"/>
      <c r="CB31" s="138"/>
      <c r="CC31" s="138"/>
      <c r="CD31" s="138"/>
      <c r="CE31" s="138"/>
      <c r="CF31" s="138"/>
      <c r="CG31" s="138"/>
      <c r="CH31" s="138"/>
      <c r="CI31" s="138"/>
      <c r="CJ31" s="138"/>
      <c r="CK31" s="138"/>
      <c r="CL31" s="138"/>
      <c r="CM31" s="138"/>
      <c r="CN31" s="138"/>
      <c r="CO31" s="138"/>
      <c r="CP31" s="138"/>
      <c r="CQ31" s="138"/>
      <c r="CR31" s="138"/>
      <c r="CS31" s="138"/>
      <c r="CT31" s="138"/>
      <c r="CU31" s="138"/>
      <c r="CV31" s="138"/>
      <c r="CW31" s="138"/>
      <c r="CX31" s="138"/>
      <c r="CY31" s="138"/>
      <c r="CZ31" s="138"/>
    </row>
    <row r="32" spans="1:104" s="5" customFormat="1" ht="30.95" customHeight="1" x14ac:dyDescent="0.45">
      <c r="A32" s="297"/>
      <c r="B32" s="1180"/>
      <c r="C32" s="297"/>
      <c r="D32" s="297"/>
      <c r="E32" s="297"/>
      <c r="F32" s="297"/>
      <c r="G32" s="297"/>
      <c r="H32" s="297"/>
      <c r="I32" s="297"/>
      <c r="J32" s="1607" t="s">
        <v>581</v>
      </c>
      <c r="K32" s="1399"/>
      <c r="L32" s="1399"/>
      <c r="M32" s="1399"/>
      <c r="N32" s="1399"/>
      <c r="O32" s="1399"/>
      <c r="P32" s="1399"/>
      <c r="Q32" s="1399"/>
      <c r="R32" s="1399"/>
      <c r="S32" s="1399"/>
      <c r="T32" s="1399"/>
      <c r="U32" s="1399"/>
      <c r="V32" s="1399"/>
      <c r="W32" s="1399"/>
      <c r="X32" s="1399"/>
      <c r="Y32" s="1399"/>
      <c r="Z32" s="1399"/>
      <c r="AA32" s="1399"/>
      <c r="AB32" s="1399"/>
      <c r="AC32" s="1181"/>
      <c r="AD32" s="1181"/>
      <c r="AE32" s="1181"/>
      <c r="AF32" s="1181"/>
      <c r="AG32" s="1181"/>
      <c r="AH32" s="1181"/>
      <c r="AI32" s="1181"/>
      <c r="AJ32" s="138"/>
      <c r="AK32" s="297"/>
      <c r="AL32" s="138"/>
      <c r="AM32" s="138"/>
      <c r="AN32" s="138"/>
      <c r="AO32" s="138"/>
      <c r="AP32" s="138"/>
      <c r="AQ32" s="138"/>
      <c r="AR32" s="138"/>
      <c r="AS32" s="138"/>
      <c r="AT32" s="138"/>
      <c r="AU32" s="138"/>
      <c r="AV32" s="138"/>
      <c r="AW32" s="138"/>
      <c r="AX32" s="138"/>
      <c r="AY32" s="138"/>
      <c r="AZ32" s="138"/>
      <c r="BA32" s="138"/>
      <c r="BB32" s="138"/>
      <c r="BC32" s="138"/>
      <c r="BD32" s="138"/>
      <c r="BE32" s="138"/>
      <c r="BF32" s="138"/>
      <c r="BG32" s="138"/>
      <c r="BH32" s="138"/>
      <c r="BI32" s="138"/>
      <c r="BJ32" s="138"/>
      <c r="BK32" s="138"/>
      <c r="BL32" s="138"/>
      <c r="BM32" s="138"/>
      <c r="BN32" s="297"/>
      <c r="BO32" s="297"/>
      <c r="BP32" s="297"/>
      <c r="BQ32" s="297"/>
      <c r="BR32" s="297"/>
      <c r="BS32" s="297"/>
      <c r="BT32" s="297"/>
      <c r="BU32" s="297"/>
      <c r="BV32" s="297"/>
      <c r="BW32" s="787"/>
      <c r="BX32" s="138"/>
      <c r="BY32" s="138"/>
      <c r="BZ32" s="138"/>
      <c r="CA32" s="138"/>
      <c r="CB32" s="138"/>
      <c r="CC32" s="138"/>
      <c r="CD32" s="138"/>
      <c r="CE32" s="138"/>
      <c r="CF32" s="138"/>
      <c r="CG32" s="138"/>
      <c r="CH32" s="138"/>
      <c r="CI32" s="138"/>
      <c r="CJ32" s="138"/>
      <c r="CK32" s="138"/>
      <c r="CL32" s="138"/>
      <c r="CM32" s="138"/>
      <c r="CN32" s="138"/>
      <c r="CO32" s="138"/>
      <c r="CP32" s="138"/>
      <c r="CQ32" s="138"/>
      <c r="CR32" s="138"/>
      <c r="CS32" s="138"/>
      <c r="CT32" s="138"/>
      <c r="CU32" s="138"/>
      <c r="CV32" s="138"/>
      <c r="CW32" s="138"/>
      <c r="CX32" s="138"/>
      <c r="CY32" s="138"/>
      <c r="CZ32" s="138"/>
    </row>
    <row r="33" spans="1:104" s="6" customFormat="1" ht="17.100000000000001" customHeight="1" x14ac:dyDescent="0.25">
      <c r="A33" s="297"/>
      <c r="B33" s="1182" t="s">
        <v>582</v>
      </c>
      <c r="C33" s="1105" t="s">
        <v>455</v>
      </c>
      <c r="D33" s="1105" t="s">
        <v>456</v>
      </c>
      <c r="E33" s="1105" t="s">
        <v>457</v>
      </c>
      <c r="F33" s="1105" t="s">
        <v>458</v>
      </c>
      <c r="G33" s="1183" t="s">
        <v>459</v>
      </c>
      <c r="H33" s="1184"/>
      <c r="I33" s="472"/>
      <c r="J33" s="296"/>
      <c r="K33" s="296"/>
      <c r="L33" s="296"/>
      <c r="M33" s="296"/>
      <c r="N33" s="296"/>
      <c r="O33" s="296"/>
      <c r="P33" s="296"/>
      <c r="Q33" s="138"/>
      <c r="R33" s="138"/>
      <c r="S33" s="138"/>
      <c r="T33" s="138"/>
      <c r="U33" s="138"/>
      <c r="V33" s="138"/>
      <c r="W33" s="138"/>
      <c r="X33" s="138"/>
      <c r="Y33" s="138"/>
      <c r="Z33" s="296"/>
      <c r="AA33" s="296"/>
      <c r="AB33" s="296"/>
      <c r="AC33" s="296"/>
      <c r="AD33" s="296"/>
      <c r="AE33" s="296"/>
      <c r="AF33" s="296"/>
      <c r="AG33" s="296"/>
      <c r="AH33" s="296"/>
      <c r="AI33" s="296"/>
      <c r="AJ33" s="138"/>
      <c r="AK33" s="472"/>
      <c r="AL33" s="138"/>
      <c r="AM33" s="138"/>
      <c r="AN33" s="138"/>
      <c r="AO33" s="138"/>
      <c r="AP33" s="138"/>
      <c r="AQ33" s="138"/>
      <c r="AR33" s="138"/>
      <c r="AS33" s="138"/>
      <c r="AT33" s="138"/>
      <c r="AU33" s="138"/>
      <c r="AV33" s="138"/>
      <c r="AW33" s="138"/>
      <c r="AX33" s="138"/>
      <c r="AY33" s="138"/>
      <c r="AZ33" s="138"/>
      <c r="BA33" s="138"/>
      <c r="BB33" s="138"/>
      <c r="BC33" s="138"/>
      <c r="BD33" s="138"/>
      <c r="BE33" s="138"/>
      <c r="BF33" s="138"/>
      <c r="BG33" s="138"/>
      <c r="BH33" s="138"/>
      <c r="BI33" s="138"/>
      <c r="BJ33" s="138"/>
      <c r="BK33" s="138"/>
      <c r="BL33" s="138"/>
      <c r="BM33" s="138"/>
      <c r="BN33" s="472"/>
      <c r="BO33" s="472"/>
      <c r="BP33" s="472"/>
      <c r="BQ33" s="472"/>
      <c r="BR33" s="472"/>
      <c r="BS33" s="472"/>
      <c r="BT33" s="472"/>
      <c r="BU33" s="472"/>
      <c r="BV33" s="797"/>
      <c r="BW33" s="138"/>
      <c r="BX33" s="138"/>
      <c r="BY33" s="138"/>
      <c r="BZ33" s="138"/>
      <c r="CA33" s="138"/>
      <c r="CB33" s="138"/>
      <c r="CC33" s="138"/>
      <c r="CD33" s="138"/>
      <c r="CE33" s="138"/>
      <c r="CF33" s="138"/>
      <c r="CG33" s="138"/>
      <c r="CH33" s="138"/>
      <c r="CI33" s="138"/>
      <c r="CJ33" s="138"/>
      <c r="CK33" s="138"/>
      <c r="CL33" s="138"/>
      <c r="CM33" s="138"/>
      <c r="CN33" s="138"/>
      <c r="CO33" s="138"/>
      <c r="CP33" s="138"/>
      <c r="CQ33" s="138"/>
      <c r="CR33" s="138"/>
      <c r="CS33" s="138"/>
      <c r="CT33" s="138"/>
      <c r="CU33" s="138"/>
      <c r="CV33" s="138"/>
      <c r="CW33" s="138"/>
      <c r="CX33" s="138"/>
      <c r="CY33" s="138"/>
      <c r="CZ33" s="138"/>
    </row>
    <row r="34" spans="1:104" s="6" customFormat="1" ht="29.1" customHeight="1" x14ac:dyDescent="0.45">
      <c r="A34" s="297"/>
      <c r="B34" s="1185" t="s">
        <v>583</v>
      </c>
      <c r="C34" s="1186">
        <f>RESULTADOS!E6</f>
        <v>0</v>
      </c>
      <c r="D34" s="1187">
        <f>RESULTADOS!G6</f>
        <v>0</v>
      </c>
      <c r="E34" s="1188">
        <f>RESULTADOS!I6</f>
        <v>0</v>
      </c>
      <c r="F34" s="1188">
        <f>RESULTADOS!K6</f>
        <v>0</v>
      </c>
      <c r="G34" s="1189">
        <f>RESULTADOS!M6</f>
        <v>0</v>
      </c>
      <c r="H34" s="1190"/>
      <c r="I34" s="472"/>
      <c r="J34" s="296"/>
      <c r="K34" s="296"/>
      <c r="L34" s="296"/>
      <c r="M34" s="296"/>
      <c r="N34" s="296"/>
      <c r="O34" s="296"/>
      <c r="P34" s="296"/>
      <c r="Q34" s="1191" t="str">
        <f>IDEA!C11</f>
        <v>Nombre_Proyecto</v>
      </c>
      <c r="R34" s="296"/>
      <c r="S34" s="296"/>
      <c r="T34" s="296"/>
      <c r="U34" s="296"/>
      <c r="V34" s="296"/>
      <c r="W34" s="296"/>
      <c r="X34" s="296"/>
      <c r="Y34" s="296"/>
      <c r="Z34" s="296"/>
      <c r="AA34" s="296"/>
      <c r="AB34" s="296"/>
      <c r="AC34" s="296"/>
      <c r="AD34" s="296"/>
      <c r="AE34" s="296"/>
      <c r="AF34" s="296"/>
      <c r="AG34" s="296"/>
      <c r="AH34" s="296"/>
      <c r="AI34" s="296"/>
      <c r="AJ34" s="138"/>
      <c r="AK34" s="472"/>
      <c r="AL34" s="138"/>
      <c r="AM34" s="138"/>
      <c r="AN34" s="138"/>
      <c r="AO34" s="138"/>
      <c r="AP34" s="138"/>
      <c r="AQ34" s="138"/>
      <c r="AR34" s="138"/>
      <c r="AS34" s="138"/>
      <c r="AT34" s="138"/>
      <c r="AU34" s="138"/>
      <c r="AV34" s="138"/>
      <c r="AW34" s="138"/>
      <c r="AX34" s="138"/>
      <c r="AY34" s="138"/>
      <c r="AZ34" s="138"/>
      <c r="BA34" s="138"/>
      <c r="BB34" s="138"/>
      <c r="BC34" s="138"/>
      <c r="BD34" s="138"/>
      <c r="BE34" s="138"/>
      <c r="BF34" s="138"/>
      <c r="BG34" s="138"/>
      <c r="BH34" s="138"/>
      <c r="BI34" s="138"/>
      <c r="BJ34" s="138"/>
      <c r="BK34" s="138"/>
      <c r="BL34" s="138"/>
      <c r="BM34" s="138"/>
      <c r="BN34" s="472"/>
      <c r="BO34" s="472"/>
      <c r="BP34" s="472"/>
      <c r="BQ34" s="472"/>
      <c r="BR34" s="472"/>
      <c r="BS34" s="472"/>
      <c r="BT34" s="472"/>
      <c r="BU34" s="472"/>
      <c r="BV34" s="797"/>
      <c r="BW34" s="138"/>
      <c r="BX34" s="138"/>
      <c r="BY34" s="138"/>
      <c r="BZ34" s="138"/>
      <c r="CA34" s="138"/>
      <c r="CB34" s="138"/>
      <c r="CC34" s="138"/>
      <c r="CD34" s="138"/>
      <c r="CE34" s="138"/>
      <c r="CF34" s="138"/>
      <c r="CG34" s="138"/>
      <c r="CH34" s="138"/>
      <c r="CI34" s="138"/>
      <c r="CJ34" s="138"/>
      <c r="CK34" s="138"/>
      <c r="CL34" s="138"/>
      <c r="CM34" s="138"/>
      <c r="CN34" s="138"/>
      <c r="CO34" s="138"/>
      <c r="CP34" s="138"/>
      <c r="CQ34" s="138"/>
      <c r="CR34" s="138"/>
      <c r="CS34" s="138"/>
      <c r="CT34" s="138"/>
      <c r="CU34" s="138"/>
      <c r="CV34" s="138"/>
      <c r="CW34" s="138"/>
      <c r="CX34" s="138"/>
      <c r="CY34" s="138"/>
      <c r="CZ34" s="138"/>
    </row>
    <row r="35" spans="1:104" s="6" customFormat="1" x14ac:dyDescent="0.25">
      <c r="A35" s="297"/>
      <c r="B35" s="1185" t="s">
        <v>584</v>
      </c>
      <c r="C35" s="1192" t="str">
        <f>IFERROR((C34-B34)/B34,"-")</f>
        <v>-</v>
      </c>
      <c r="D35" s="1192" t="str">
        <f>IFERROR((D34-C34)/C34,"-")</f>
        <v>-</v>
      </c>
      <c r="E35" s="1193" t="str">
        <f>IFERROR((E34-D34)/D34,"-")</f>
        <v>-</v>
      </c>
      <c r="F35" s="1193" t="str">
        <f>IFERROR((F34-E34)/E34,"-")</f>
        <v>-</v>
      </c>
      <c r="G35" s="1194" t="str">
        <f>IFERROR((G34-F34)/F34,"-")</f>
        <v>-</v>
      </c>
      <c r="H35" s="1195"/>
      <c r="I35" s="472"/>
      <c r="J35" s="296"/>
      <c r="K35" s="296"/>
      <c r="L35" s="296"/>
      <c r="M35" s="296"/>
      <c r="N35" s="296"/>
      <c r="O35" s="296"/>
      <c r="P35" s="296"/>
      <c r="Q35" s="296"/>
      <c r="R35" s="296"/>
      <c r="S35" s="296"/>
      <c r="T35" s="296"/>
      <c r="U35" s="296"/>
      <c r="V35" s="296"/>
      <c r="W35" s="296"/>
      <c r="X35" s="296"/>
      <c r="Y35" s="296"/>
      <c r="Z35" s="296"/>
      <c r="AA35" s="296"/>
      <c r="AB35" s="296"/>
      <c r="AC35" s="296"/>
      <c r="AD35" s="296"/>
      <c r="AE35" s="296"/>
      <c r="AF35" s="296"/>
      <c r="AG35" s="296"/>
      <c r="AH35" s="296"/>
      <c r="AI35" s="296"/>
      <c r="AJ35" s="138"/>
      <c r="AK35" s="472"/>
      <c r="AL35" s="138"/>
      <c r="AM35" s="138"/>
      <c r="AN35" s="138"/>
      <c r="AO35" s="138"/>
      <c r="AP35" s="138"/>
      <c r="AQ35" s="138"/>
      <c r="AR35" s="138"/>
      <c r="AS35" s="138"/>
      <c r="AT35" s="138"/>
      <c r="AU35" s="138"/>
      <c r="AV35" s="138"/>
      <c r="AW35" s="138"/>
      <c r="AX35" s="138"/>
      <c r="AY35" s="138"/>
      <c r="AZ35" s="138"/>
      <c r="BA35" s="138"/>
      <c r="BB35" s="138"/>
      <c r="BC35" s="138"/>
      <c r="BD35" s="138"/>
      <c r="BE35" s="138"/>
      <c r="BF35" s="138"/>
      <c r="BG35" s="138"/>
      <c r="BH35" s="138"/>
      <c r="BI35" s="138"/>
      <c r="BJ35" s="138"/>
      <c r="BK35" s="138"/>
      <c r="BL35" s="138"/>
      <c r="BM35" s="138"/>
      <c r="BN35" s="472"/>
      <c r="BO35" s="472"/>
      <c r="BP35" s="472"/>
      <c r="BQ35" s="472"/>
      <c r="BR35" s="472"/>
      <c r="BS35" s="472"/>
      <c r="BT35" s="472"/>
      <c r="BU35" s="472"/>
      <c r="BV35" s="797"/>
      <c r="BW35" s="138"/>
      <c r="BX35" s="138"/>
      <c r="BY35" s="138"/>
      <c r="BZ35" s="138"/>
      <c r="CA35" s="138"/>
      <c r="CB35" s="138"/>
      <c r="CC35" s="138"/>
      <c r="CD35" s="138"/>
      <c r="CE35" s="138"/>
      <c r="CF35" s="138"/>
      <c r="CG35" s="138"/>
      <c r="CH35" s="138"/>
      <c r="CI35" s="138"/>
      <c r="CJ35" s="138"/>
      <c r="CK35" s="138"/>
      <c r="CL35" s="138"/>
      <c r="CM35" s="138"/>
      <c r="CN35" s="138"/>
      <c r="CO35" s="138"/>
      <c r="CP35" s="138"/>
      <c r="CQ35" s="138"/>
      <c r="CR35" s="138"/>
      <c r="CS35" s="138"/>
      <c r="CT35" s="138"/>
      <c r="CU35" s="138"/>
      <c r="CV35" s="138"/>
      <c r="CW35" s="138"/>
      <c r="CX35" s="138"/>
      <c r="CY35" s="138"/>
      <c r="CZ35" s="138"/>
    </row>
    <row r="36" spans="1:104" s="5" customFormat="1" ht="29.1" customHeight="1" x14ac:dyDescent="0.45">
      <c r="A36" s="297"/>
      <c r="B36" s="1185" t="s">
        <v>585</v>
      </c>
      <c r="C36" s="1196" t="str">
        <f>IFERROR(RESULTADOS!E12/C34,"-")</f>
        <v>-</v>
      </c>
      <c r="D36" s="1197" t="str">
        <f>IFERROR(RESULTADOS!G12/D34,"-")</f>
        <v>-</v>
      </c>
      <c r="E36" s="1198" t="str">
        <f>IFERROR(RESULTADOS!I12/E34,"-")</f>
        <v>-</v>
      </c>
      <c r="F36" s="1198" t="str">
        <f>IFERROR(RESULTADOS!K12/F34,"-")</f>
        <v>-</v>
      </c>
      <c r="G36" s="1199" t="str">
        <f>IFERROR(RESULTADOS!M12/G34,"-")</f>
        <v>-</v>
      </c>
      <c r="H36" s="1200"/>
      <c r="I36" s="297"/>
      <c r="J36" s="138"/>
      <c r="K36" s="138"/>
      <c r="L36" s="1191"/>
      <c r="M36" s="1191"/>
      <c r="N36" s="1191"/>
      <c r="O36" s="1191"/>
      <c r="P36" s="1191"/>
      <c r="Q36" s="1191"/>
      <c r="R36" s="1191"/>
      <c r="S36" s="1191"/>
      <c r="T36" s="138"/>
      <c r="U36" s="138"/>
      <c r="V36" s="138"/>
      <c r="W36" s="138"/>
      <c r="X36" s="138"/>
      <c r="Y36" s="138"/>
      <c r="Z36" s="138"/>
      <c r="AA36" s="1201"/>
      <c r="AB36" s="138"/>
      <c r="AC36" s="138"/>
      <c r="AD36" s="138"/>
      <c r="AE36" s="138"/>
      <c r="AF36" s="138"/>
      <c r="AG36" s="138"/>
      <c r="AH36" s="138"/>
      <c r="AI36" s="138"/>
      <c r="AJ36" s="138"/>
      <c r="AK36" s="297"/>
      <c r="AL36" s="138"/>
      <c r="AM36" s="138"/>
      <c r="AN36" s="138"/>
      <c r="AO36" s="138"/>
      <c r="AP36" s="138"/>
      <c r="AQ36" s="138"/>
      <c r="AR36" s="138"/>
      <c r="AS36" s="138"/>
      <c r="AT36" s="138"/>
      <c r="AU36" s="138"/>
      <c r="AV36" s="138"/>
      <c r="AW36" s="138"/>
      <c r="AX36" s="138"/>
      <c r="AY36" s="138"/>
      <c r="AZ36" s="138"/>
      <c r="BA36" s="138"/>
      <c r="BB36" s="138"/>
      <c r="BC36" s="138"/>
      <c r="BD36" s="138"/>
      <c r="BE36" s="138"/>
      <c r="BF36" s="138"/>
      <c r="BG36" s="138"/>
      <c r="BH36" s="138"/>
      <c r="BI36" s="138"/>
      <c r="BJ36" s="138"/>
      <c r="BK36" s="138"/>
      <c r="BL36" s="138"/>
      <c r="BM36" s="138"/>
      <c r="BN36" s="297"/>
      <c r="BO36" s="297"/>
      <c r="BP36" s="297"/>
      <c r="BQ36" s="297"/>
      <c r="BR36" s="297"/>
      <c r="BS36" s="297"/>
      <c r="BT36" s="297"/>
      <c r="BU36" s="297"/>
      <c r="BV36" s="787"/>
      <c r="BW36" s="138"/>
      <c r="BX36" s="138"/>
      <c r="BY36" s="138"/>
      <c r="BZ36" s="138"/>
      <c r="CA36" s="138"/>
      <c r="CB36" s="138"/>
      <c r="CC36" s="138"/>
      <c r="CD36" s="138"/>
      <c r="CE36" s="138"/>
      <c r="CF36" s="138"/>
      <c r="CG36" s="138"/>
      <c r="CH36" s="138"/>
      <c r="CI36" s="138"/>
      <c r="CJ36" s="138"/>
      <c r="CK36" s="138"/>
      <c r="CL36" s="138"/>
      <c r="CM36" s="138"/>
      <c r="CN36" s="138"/>
      <c r="CO36" s="138"/>
      <c r="CP36" s="138"/>
      <c r="CQ36" s="138"/>
      <c r="CR36" s="138"/>
      <c r="CS36" s="138"/>
      <c r="CT36" s="138"/>
      <c r="CU36" s="138"/>
      <c r="CV36" s="138"/>
      <c r="CW36" s="138"/>
      <c r="CX36" s="138"/>
      <c r="CY36" s="138"/>
      <c r="CZ36" s="138"/>
    </row>
    <row r="37" spans="1:104" s="6" customFormat="1" ht="20.100000000000001" customHeight="1" x14ac:dyDescent="0.35">
      <c r="A37" s="297"/>
      <c r="B37" s="1185" t="s">
        <v>586</v>
      </c>
      <c r="C37" s="1196" t="str">
        <f>IFERROR(RESULTADOS!E17/C34,"-")</f>
        <v>-</v>
      </c>
      <c r="D37" s="1197" t="str">
        <f>IFERROR(RESULTADOS!G17/D34,"-")</f>
        <v>-</v>
      </c>
      <c r="E37" s="1198" t="str">
        <f>IFERROR(RESULTADOS!I17/E34,"-")</f>
        <v>-</v>
      </c>
      <c r="F37" s="1198" t="str">
        <f>IFERROR(RESULTADOS!K17/F34,"-")</f>
        <v>-</v>
      </c>
      <c r="G37" s="1199" t="str">
        <f>IFERROR(RESULTADOS!M17/G34,"-")</f>
        <v>-</v>
      </c>
      <c r="H37" s="1200"/>
      <c r="I37" s="472"/>
      <c r="J37" s="425"/>
      <c r="K37" s="425"/>
      <c r="L37" s="296"/>
      <c r="M37" s="296"/>
      <c r="N37" s="296"/>
      <c r="O37" s="296"/>
      <c r="P37" s="296"/>
      <c r="Q37" s="296"/>
      <c r="R37" s="296"/>
      <c r="S37" s="296"/>
      <c r="T37" s="296"/>
      <c r="U37" s="296"/>
      <c r="V37" s="296"/>
      <c r="W37" s="138"/>
      <c r="X37" s="138"/>
      <c r="Y37" s="138"/>
      <c r="Z37" s="138"/>
      <c r="AA37" s="1201"/>
      <c r="AB37" s="296"/>
      <c r="AC37" s="296"/>
      <c r="AD37" s="296"/>
      <c r="AE37" s="296"/>
      <c r="AF37" s="296"/>
      <c r="AG37" s="296"/>
      <c r="AH37" s="296"/>
      <c r="AI37" s="296"/>
      <c r="AJ37" s="138"/>
      <c r="AK37" s="472"/>
      <c r="AL37" s="138"/>
      <c r="AM37" s="138"/>
      <c r="AN37" s="138"/>
      <c r="AO37" s="138"/>
      <c r="AP37" s="138"/>
      <c r="AQ37" s="138"/>
      <c r="AR37" s="138"/>
      <c r="AS37" s="138"/>
      <c r="AT37" s="138"/>
      <c r="AU37" s="138"/>
      <c r="AV37" s="138"/>
      <c r="AW37" s="138"/>
      <c r="AX37" s="138"/>
      <c r="AY37" s="138"/>
      <c r="AZ37" s="138"/>
      <c r="BA37" s="138"/>
      <c r="BB37" s="138"/>
      <c r="BC37" s="138"/>
      <c r="BD37" s="138"/>
      <c r="BE37" s="138"/>
      <c r="BF37" s="138"/>
      <c r="BG37" s="138"/>
      <c r="BH37" s="138"/>
      <c r="BI37" s="138"/>
      <c r="BJ37" s="138"/>
      <c r="BK37" s="138"/>
      <c r="BL37" s="138"/>
      <c r="BM37" s="138"/>
      <c r="BN37" s="472"/>
      <c r="BO37" s="472"/>
      <c r="BP37" s="472"/>
      <c r="BQ37" s="472"/>
      <c r="BR37" s="472"/>
      <c r="BS37" s="472"/>
      <c r="BT37" s="472"/>
      <c r="BU37" s="472"/>
      <c r="BV37" s="797"/>
      <c r="BW37" s="138"/>
      <c r="BX37" s="138"/>
      <c r="BY37" s="138"/>
      <c r="BZ37" s="138"/>
      <c r="CA37" s="138"/>
      <c r="CB37" s="138"/>
      <c r="CC37" s="138"/>
      <c r="CD37" s="138"/>
      <c r="CE37" s="138"/>
      <c r="CF37" s="138"/>
      <c r="CG37" s="138"/>
      <c r="CH37" s="138"/>
      <c r="CI37" s="138"/>
      <c r="CJ37" s="138"/>
      <c r="CK37" s="138"/>
      <c r="CL37" s="138"/>
      <c r="CM37" s="138"/>
      <c r="CN37" s="138"/>
      <c r="CO37" s="138"/>
      <c r="CP37" s="138"/>
      <c r="CQ37" s="138"/>
      <c r="CR37" s="138"/>
      <c r="CS37" s="138"/>
      <c r="CT37" s="138"/>
      <c r="CU37" s="138"/>
      <c r="CV37" s="138"/>
      <c r="CW37" s="138"/>
      <c r="CX37" s="138"/>
      <c r="CY37" s="138"/>
      <c r="CZ37" s="138"/>
    </row>
    <row r="38" spans="1:104" s="6" customFormat="1" ht="21.95" customHeight="1" x14ac:dyDescent="0.25">
      <c r="A38" s="297"/>
      <c r="B38" s="1185" t="s">
        <v>587</v>
      </c>
      <c r="C38" s="1196" t="str">
        <f>IFERROR(RESULTADOS!E22/C34,"-")</f>
        <v>-</v>
      </c>
      <c r="D38" s="1197" t="str">
        <f>IFERROR(RESULTADOS!G22/D34,"-")</f>
        <v>-</v>
      </c>
      <c r="E38" s="1198" t="str">
        <f>IFERROR(RESULTADOS!I22/E34,"-")</f>
        <v>-</v>
      </c>
      <c r="F38" s="1198" t="str">
        <f>IFERROR(RESULTADOS!K22/F34,"-")</f>
        <v>-</v>
      </c>
      <c r="G38" s="1199" t="str">
        <f>IFERROR(RESULTADOS!M22/G34,"-")</f>
        <v>-</v>
      </c>
      <c r="H38" s="1200"/>
      <c r="I38" s="472"/>
      <c r="J38" s="425"/>
      <c r="K38" s="138"/>
      <c r="L38" s="296"/>
      <c r="M38" s="296"/>
      <c r="N38" s="296"/>
      <c r="O38" s="296"/>
      <c r="P38" s="296"/>
      <c r="Q38" s="296"/>
      <c r="R38" s="296"/>
      <c r="S38" s="296"/>
      <c r="T38" s="296"/>
      <c r="U38" s="296"/>
      <c r="V38" s="296"/>
      <c r="W38" s="138"/>
      <c r="X38" s="138"/>
      <c r="Y38" s="138"/>
      <c r="Z38" s="138"/>
      <c r="AA38" s="1202"/>
      <c r="AB38" s="296"/>
      <c r="AC38" s="296"/>
      <c r="AD38" s="296"/>
      <c r="AE38" s="296"/>
      <c r="AF38" s="296"/>
      <c r="AG38" s="296"/>
      <c r="AH38" s="296"/>
      <c r="AI38" s="296"/>
      <c r="AJ38" s="138"/>
      <c r="AK38" s="472"/>
      <c r="AL38" s="138"/>
      <c r="AM38" s="138"/>
      <c r="AN38" s="138"/>
      <c r="AO38" s="138"/>
      <c r="AP38" s="138"/>
      <c r="AQ38" s="138"/>
      <c r="AR38" s="138"/>
      <c r="AS38" s="138"/>
      <c r="AT38" s="138"/>
      <c r="AU38" s="138"/>
      <c r="AV38" s="138"/>
      <c r="AW38" s="138"/>
      <c r="AX38" s="138"/>
      <c r="AY38" s="138"/>
      <c r="AZ38" s="138"/>
      <c r="BA38" s="138"/>
      <c r="BB38" s="138"/>
      <c r="BC38" s="138"/>
      <c r="BD38" s="138"/>
      <c r="BE38" s="138"/>
      <c r="BF38" s="138"/>
      <c r="BG38" s="138"/>
      <c r="BH38" s="138"/>
      <c r="BI38" s="138"/>
      <c r="BJ38" s="138"/>
      <c r="BK38" s="138"/>
      <c r="BL38" s="138"/>
      <c r="BM38" s="138"/>
      <c r="BN38" s="472"/>
      <c r="BO38" s="472"/>
      <c r="BP38" s="472"/>
      <c r="BQ38" s="472"/>
      <c r="BR38" s="472"/>
      <c r="BS38" s="472"/>
      <c r="BT38" s="472"/>
      <c r="BU38" s="472"/>
      <c r="BV38" s="797"/>
      <c r="BW38" s="138"/>
      <c r="BX38" s="138"/>
      <c r="BY38" s="138"/>
      <c r="BZ38" s="138"/>
      <c r="CA38" s="138"/>
      <c r="CB38" s="138"/>
      <c r="CC38" s="138"/>
      <c r="CD38" s="138"/>
      <c r="CE38" s="138"/>
      <c r="CF38" s="138"/>
      <c r="CG38" s="138"/>
      <c r="CH38" s="138"/>
      <c r="CI38" s="138"/>
      <c r="CJ38" s="138"/>
      <c r="CK38" s="138"/>
      <c r="CL38" s="138"/>
      <c r="CM38" s="138"/>
      <c r="CN38" s="138"/>
      <c r="CO38" s="138"/>
      <c r="CP38" s="138"/>
      <c r="CQ38" s="138"/>
      <c r="CR38" s="138"/>
      <c r="CS38" s="138"/>
      <c r="CT38" s="138"/>
      <c r="CU38" s="138"/>
      <c r="CV38" s="138"/>
      <c r="CW38" s="138"/>
      <c r="CX38" s="138"/>
      <c r="CY38" s="138"/>
      <c r="CZ38" s="138"/>
    </row>
    <row r="39" spans="1:104" s="6" customFormat="1" ht="21.95" customHeight="1" x14ac:dyDescent="0.25">
      <c r="A39" s="472"/>
      <c r="B39" s="1139" t="s">
        <v>588</v>
      </c>
      <c r="C39" s="1196" t="str">
        <f>IFERROR(RESULTADOS!E24/C34,"-")</f>
        <v>-</v>
      </c>
      <c r="D39" s="1197" t="str">
        <f>IFERROR(RESULTADOS!G24/D34,"-")</f>
        <v>-</v>
      </c>
      <c r="E39" s="1198" t="str">
        <f>IFERROR(RESULTADOS!I24/E34,"-")</f>
        <v>-</v>
      </c>
      <c r="F39" s="1198" t="str">
        <f>IFERROR(RESULTADOS!K24/F34,"-")</f>
        <v>-</v>
      </c>
      <c r="G39" s="1199" t="str">
        <f>IFERROR(RESULTADOS!M24/G34,"-")</f>
        <v>-</v>
      </c>
      <c r="H39" s="1200"/>
      <c r="I39" s="472"/>
      <c r="J39" s="296"/>
      <c r="K39" s="296"/>
      <c r="L39" s="296"/>
      <c r="M39" s="296"/>
      <c r="N39" s="296"/>
      <c r="O39" s="296"/>
      <c r="P39" s="296"/>
      <c r="Q39" s="296"/>
      <c r="R39" s="296"/>
      <c r="S39" s="296"/>
      <c r="T39" s="296"/>
      <c r="U39" s="296"/>
      <c r="V39" s="296"/>
      <c r="W39" s="138"/>
      <c r="X39" s="138"/>
      <c r="Y39" s="138"/>
      <c r="Z39" s="138"/>
      <c r="AA39" s="1202"/>
      <c r="AB39" s="296"/>
      <c r="AC39" s="296"/>
      <c r="AD39" s="296"/>
      <c r="AE39" s="296"/>
      <c r="AF39" s="296"/>
      <c r="AG39" s="296"/>
      <c r="AH39" s="296"/>
      <c r="AI39" s="296"/>
      <c r="AJ39" s="138"/>
      <c r="AK39" s="472"/>
      <c r="AL39" s="138"/>
      <c r="AM39" s="138"/>
      <c r="AN39" s="138"/>
      <c r="AO39" s="138"/>
      <c r="AP39" s="138"/>
      <c r="AQ39" s="138"/>
      <c r="AR39" s="138"/>
      <c r="AS39" s="138"/>
      <c r="AT39" s="138"/>
      <c r="AU39" s="138"/>
      <c r="AV39" s="138"/>
      <c r="AW39" s="138"/>
      <c r="AX39" s="138"/>
      <c r="AY39" s="138"/>
      <c r="AZ39" s="138"/>
      <c r="BA39" s="138"/>
      <c r="BB39" s="138"/>
      <c r="BC39" s="138"/>
      <c r="BD39" s="138"/>
      <c r="BE39" s="138"/>
      <c r="BF39" s="138"/>
      <c r="BG39" s="138"/>
      <c r="BH39" s="138"/>
      <c r="BI39" s="138"/>
      <c r="BJ39" s="138"/>
      <c r="BK39" s="138"/>
      <c r="BL39" s="138"/>
      <c r="BM39" s="138"/>
      <c r="BN39" s="472"/>
      <c r="BO39" s="472"/>
      <c r="BP39" s="472"/>
      <c r="BQ39" s="472"/>
      <c r="BR39" s="472"/>
      <c r="BS39" s="472"/>
      <c r="BT39" s="472"/>
      <c r="BU39" s="472"/>
      <c r="BV39" s="797"/>
      <c r="BW39" s="138"/>
      <c r="BX39" s="138"/>
      <c r="BY39" s="138"/>
      <c r="BZ39" s="138"/>
      <c r="CA39" s="138"/>
      <c r="CB39" s="138"/>
      <c r="CC39" s="138"/>
      <c r="CD39" s="138"/>
      <c r="CE39" s="138"/>
      <c r="CF39" s="138"/>
      <c r="CG39" s="138"/>
      <c r="CH39" s="138"/>
      <c r="CI39" s="138"/>
      <c r="CJ39" s="138"/>
      <c r="CK39" s="138"/>
      <c r="CL39" s="138"/>
      <c r="CM39" s="138"/>
      <c r="CN39" s="138"/>
      <c r="CO39" s="138"/>
      <c r="CP39" s="138"/>
      <c r="CQ39" s="138"/>
      <c r="CR39" s="138"/>
      <c r="CS39" s="138"/>
      <c r="CT39" s="138"/>
      <c r="CU39" s="138"/>
      <c r="CV39" s="138"/>
      <c r="CW39" s="138"/>
      <c r="CX39" s="138"/>
      <c r="CY39" s="138"/>
      <c r="CZ39" s="138"/>
    </row>
    <row r="40" spans="1:104" s="5" customFormat="1" ht="17.100000000000001" customHeight="1" x14ac:dyDescent="0.25">
      <c r="A40" s="472"/>
      <c r="B40" s="1203" t="s">
        <v>0</v>
      </c>
      <c r="C40" s="1204" t="s">
        <v>0</v>
      </c>
      <c r="D40" s="1204" t="s">
        <v>0</v>
      </c>
      <c r="E40" s="1205" t="s">
        <v>0</v>
      </c>
      <c r="F40" s="1205" t="s">
        <v>0</v>
      </c>
      <c r="G40" s="1206" t="s">
        <v>0</v>
      </c>
      <c r="H40" s="1200"/>
      <c r="I40" s="297"/>
      <c r="J40" s="138"/>
      <c r="K40" s="138"/>
      <c r="L40" s="138"/>
      <c r="M40" s="138"/>
      <c r="N40" s="138"/>
      <c r="O40" s="138"/>
      <c r="P40" s="138"/>
      <c r="Q40" s="138"/>
      <c r="R40" s="138"/>
      <c r="S40" s="138"/>
      <c r="T40" s="138"/>
      <c r="U40" s="138"/>
      <c r="V40" s="138"/>
      <c r="W40" s="138"/>
      <c r="X40" s="138"/>
      <c r="Y40" s="138"/>
      <c r="Z40" s="138"/>
      <c r="AA40" s="1202"/>
      <c r="AB40" s="138"/>
      <c r="AC40" s="138"/>
      <c r="AD40" s="138"/>
      <c r="AE40" s="138"/>
      <c r="AF40" s="138"/>
      <c r="AG40" s="138"/>
      <c r="AH40" s="138"/>
      <c r="AI40" s="138"/>
      <c r="AJ40" s="138"/>
      <c r="AK40" s="297"/>
      <c r="AL40" s="138"/>
      <c r="AM40" s="138"/>
      <c r="AN40" s="138"/>
      <c r="AO40" s="138"/>
      <c r="AP40" s="138"/>
      <c r="AQ40" s="138"/>
      <c r="AR40" s="138"/>
      <c r="AS40" s="138"/>
      <c r="AT40" s="138"/>
      <c r="AU40" s="138"/>
      <c r="AV40" s="138"/>
      <c r="AW40" s="138"/>
      <c r="AX40" s="138"/>
      <c r="AY40" s="138"/>
      <c r="AZ40" s="138"/>
      <c r="BA40" s="138"/>
      <c r="BB40" s="138"/>
      <c r="BC40" s="138"/>
      <c r="BD40" s="138"/>
      <c r="BE40" s="138"/>
      <c r="BF40" s="138"/>
      <c r="BG40" s="138"/>
      <c r="BH40" s="138"/>
      <c r="BI40" s="138"/>
      <c r="BJ40" s="138"/>
      <c r="BK40" s="138"/>
      <c r="BL40" s="138"/>
      <c r="BM40" s="138"/>
      <c r="BN40" s="297"/>
      <c r="BO40" s="297"/>
      <c r="BP40" s="297"/>
      <c r="BQ40" s="297"/>
      <c r="BR40" s="297"/>
      <c r="BS40" s="297"/>
      <c r="BT40" s="297"/>
      <c r="BU40" s="297"/>
      <c r="BV40" s="787"/>
      <c r="BW40" s="138"/>
      <c r="BX40" s="138"/>
      <c r="BY40" s="138"/>
      <c r="BZ40" s="138"/>
      <c r="CA40" s="138"/>
      <c r="CB40" s="138"/>
      <c r="CC40" s="138"/>
      <c r="CD40" s="138"/>
      <c r="CE40" s="138"/>
      <c r="CF40" s="138"/>
      <c r="CG40" s="138"/>
      <c r="CH40" s="138"/>
      <c r="CI40" s="138"/>
      <c r="CJ40" s="138"/>
      <c r="CK40" s="138"/>
      <c r="CL40" s="138"/>
      <c r="CM40" s="138"/>
      <c r="CN40" s="138"/>
      <c r="CO40" s="138"/>
      <c r="CP40" s="138"/>
      <c r="CQ40" s="138"/>
      <c r="CR40" s="138"/>
      <c r="CS40" s="138"/>
      <c r="CT40" s="138"/>
      <c r="CU40" s="138"/>
      <c r="CV40" s="138"/>
      <c r="CW40" s="138"/>
      <c r="CX40" s="138"/>
      <c r="CY40" s="138"/>
      <c r="CZ40" s="138"/>
    </row>
    <row r="41" spans="1:104" s="5" customFormat="1" x14ac:dyDescent="0.25">
      <c r="A41" s="472"/>
      <c r="B41" s="1207"/>
      <c r="C41" s="1208"/>
      <c r="D41" s="1208"/>
      <c r="E41" s="1208"/>
      <c r="F41" s="1208"/>
      <c r="G41" s="1208"/>
      <c r="H41" s="1209" t="str">
        <f>IFERROR((G41/C41)^(1/5)-1,"-")</f>
        <v>-</v>
      </c>
      <c r="I41" s="297"/>
      <c r="J41" s="1210"/>
      <c r="K41" s="1210"/>
      <c r="L41" s="138"/>
      <c r="M41" s="138"/>
      <c r="N41" s="138"/>
      <c r="O41" s="138"/>
      <c r="P41" s="138"/>
      <c r="Q41" s="138"/>
      <c r="R41" s="138"/>
      <c r="S41" s="138"/>
      <c r="T41" s="138"/>
      <c r="U41" s="138"/>
      <c r="V41" s="138"/>
      <c r="W41" s="138"/>
      <c r="X41" s="138"/>
      <c r="Y41" s="138"/>
      <c r="Z41" s="138"/>
      <c r="AA41" s="1211"/>
      <c r="AB41" s="138"/>
      <c r="AC41" s="138"/>
      <c r="AD41" s="138"/>
      <c r="AE41" s="138"/>
      <c r="AF41" s="138"/>
      <c r="AG41" s="138"/>
      <c r="AH41" s="138"/>
      <c r="AI41" s="138"/>
      <c r="AJ41" s="138"/>
      <c r="AK41" s="297"/>
      <c r="AL41" s="138"/>
      <c r="AM41" s="138"/>
      <c r="AN41" s="138"/>
      <c r="AO41" s="138"/>
      <c r="AP41" s="138"/>
      <c r="AQ41" s="138"/>
      <c r="AR41" s="138"/>
      <c r="AS41" s="138"/>
      <c r="AT41" s="138"/>
      <c r="AU41" s="138"/>
      <c r="AV41" s="138"/>
      <c r="AW41" s="138"/>
      <c r="AX41" s="138"/>
      <c r="AY41" s="138"/>
      <c r="AZ41" s="138"/>
      <c r="BA41" s="138"/>
      <c r="BB41" s="138"/>
      <c r="BC41" s="138"/>
      <c r="BD41" s="138"/>
      <c r="BE41" s="138"/>
      <c r="BF41" s="138"/>
      <c r="BG41" s="138"/>
      <c r="BH41" s="138"/>
      <c r="BI41" s="138"/>
      <c r="BJ41" s="138"/>
      <c r="BK41" s="138"/>
      <c r="BL41" s="138"/>
      <c r="BM41" s="138"/>
      <c r="BN41" s="297"/>
      <c r="BO41" s="297"/>
      <c r="BP41" s="297"/>
      <c r="BQ41" s="297"/>
      <c r="BR41" s="297"/>
      <c r="BS41" s="297"/>
      <c r="BT41" s="297"/>
      <c r="BU41" s="297"/>
      <c r="BV41" s="297"/>
      <c r="BW41" s="787"/>
      <c r="BX41" s="138"/>
      <c r="BY41" s="138"/>
      <c r="BZ41" s="138"/>
      <c r="CA41" s="138"/>
      <c r="CB41" s="138"/>
      <c r="CC41" s="138"/>
      <c r="CD41" s="138"/>
      <c r="CE41" s="138"/>
      <c r="CF41" s="138"/>
      <c r="CG41" s="138"/>
      <c r="CH41" s="138"/>
      <c r="CI41" s="138"/>
      <c r="CJ41" s="138"/>
      <c r="CK41" s="138"/>
      <c r="CL41" s="138"/>
      <c r="CM41" s="138"/>
      <c r="CN41" s="138"/>
      <c r="CO41" s="138"/>
      <c r="CP41" s="138"/>
      <c r="CQ41" s="138"/>
      <c r="CR41" s="138"/>
      <c r="CS41" s="138"/>
      <c r="CT41" s="138"/>
      <c r="CU41" s="138"/>
      <c r="CV41" s="138"/>
      <c r="CW41" s="138"/>
      <c r="CX41" s="138"/>
      <c r="CY41" s="138"/>
      <c r="CZ41" s="138"/>
    </row>
    <row r="42" spans="1:104" s="5" customFormat="1" ht="17.100000000000001" customHeight="1" x14ac:dyDescent="0.25">
      <c r="A42" s="297"/>
      <c r="B42" s="1138" t="s">
        <v>589</v>
      </c>
      <c r="C42" s="1105" t="s">
        <v>455</v>
      </c>
      <c r="D42" s="1105" t="s">
        <v>456</v>
      </c>
      <c r="E42" s="1105" t="s">
        <v>457</v>
      </c>
      <c r="F42" s="1105" t="s">
        <v>458</v>
      </c>
      <c r="G42" s="1105" t="s">
        <v>459</v>
      </c>
      <c r="H42" s="1212" t="s">
        <v>590</v>
      </c>
      <c r="I42" s="297"/>
      <c r="J42" s="138"/>
      <c r="K42" s="138"/>
      <c r="L42" s="138"/>
      <c r="M42" s="138"/>
      <c r="N42" s="138"/>
      <c r="O42" s="138"/>
      <c r="P42" s="138"/>
      <c r="Q42" s="138"/>
      <c r="R42" s="138"/>
      <c r="S42" s="138"/>
      <c r="T42" s="138"/>
      <c r="U42" s="138"/>
      <c r="V42" s="138"/>
      <c r="W42" s="138"/>
      <c r="X42" s="138"/>
      <c r="Y42" s="138"/>
      <c r="Z42" s="138"/>
      <c r="AA42" s="1211"/>
      <c r="AB42" s="138"/>
      <c r="AC42" s="138"/>
      <c r="AD42" s="138"/>
      <c r="AE42" s="138"/>
      <c r="AF42" s="138"/>
      <c r="AG42" s="138"/>
      <c r="AH42" s="138"/>
      <c r="AI42" s="138"/>
      <c r="AJ42" s="138"/>
      <c r="AK42" s="297"/>
      <c r="AL42" s="138"/>
      <c r="AM42" s="138"/>
      <c r="AN42" s="138"/>
      <c r="AO42" s="138"/>
      <c r="AP42" s="138"/>
      <c r="AQ42" s="138"/>
      <c r="AR42" s="138"/>
      <c r="AS42" s="138"/>
      <c r="AT42" s="138"/>
      <c r="AU42" s="138"/>
      <c r="AV42" s="138"/>
      <c r="AW42" s="138"/>
      <c r="AX42" s="138"/>
      <c r="AY42" s="138"/>
      <c r="AZ42" s="138"/>
      <c r="BA42" s="138"/>
      <c r="BB42" s="138"/>
      <c r="BC42" s="138"/>
      <c r="BD42" s="138"/>
      <c r="BE42" s="138"/>
      <c r="BF42" s="138"/>
      <c r="BG42" s="138"/>
      <c r="BH42" s="138"/>
      <c r="BI42" s="138"/>
      <c r="BJ42" s="138"/>
      <c r="BK42" s="138"/>
      <c r="BL42" s="138"/>
      <c r="BM42" s="138"/>
      <c r="BN42" s="297"/>
      <c r="BO42" s="297"/>
      <c r="BP42" s="297"/>
      <c r="BQ42" s="297"/>
      <c r="BR42" s="297"/>
      <c r="BS42" s="297"/>
      <c r="BT42" s="297"/>
      <c r="BU42" s="297"/>
      <c r="BV42" s="787"/>
      <c r="BW42" s="138"/>
      <c r="BX42" s="138"/>
      <c r="BY42" s="138"/>
      <c r="BZ42" s="138"/>
      <c r="CA42" s="138"/>
      <c r="CB42" s="138"/>
      <c r="CC42" s="138"/>
      <c r="CD42" s="138"/>
      <c r="CE42" s="138"/>
      <c r="CF42" s="138"/>
      <c r="CG42" s="138"/>
      <c r="CH42" s="138"/>
      <c r="CI42" s="138"/>
      <c r="CJ42" s="138"/>
      <c r="CK42" s="138"/>
      <c r="CL42" s="138"/>
      <c r="CM42" s="138"/>
      <c r="CN42" s="138"/>
      <c r="CO42" s="138"/>
      <c r="CP42" s="138"/>
      <c r="CQ42" s="138"/>
      <c r="CR42" s="138"/>
      <c r="CS42" s="138"/>
      <c r="CT42" s="138"/>
      <c r="CU42" s="138"/>
      <c r="CV42" s="138"/>
      <c r="CW42" s="138"/>
      <c r="CX42" s="138"/>
      <c r="CY42" s="138"/>
      <c r="CZ42" s="138"/>
    </row>
    <row r="43" spans="1:104" s="5" customFormat="1" ht="21.95" customHeight="1" x14ac:dyDescent="0.25">
      <c r="A43" s="297"/>
      <c r="B43" s="1213" t="s">
        <v>591</v>
      </c>
      <c r="C43" s="1144">
        <f>SUM('HIPOTESIS '!D143:O143)</f>
        <v>0</v>
      </c>
      <c r="D43" s="1144">
        <f>SUM('HIPOTESIS '!P143:AA143)</f>
        <v>0</v>
      </c>
      <c r="E43" s="1144">
        <f>SUM('HIPOTESIS '!AB143:AM143)</f>
        <v>0</v>
      </c>
      <c r="F43" s="1144">
        <f>SUM('HIPOTESIS '!AN143:AY143)</f>
        <v>0</v>
      </c>
      <c r="G43" s="1144">
        <f>SUM('HIPOTESIS '!AZ143:BK143)</f>
        <v>0</v>
      </c>
      <c r="H43" s="1214" t="str">
        <f t="shared" ref="H43:H53" si="3">IFERROR((G43/C43)^(1/5)-1,"-")</f>
        <v>-</v>
      </c>
      <c r="I43" s="297"/>
      <c r="J43" s="138"/>
      <c r="K43" s="138"/>
      <c r="L43" s="138"/>
      <c r="M43" s="138"/>
      <c r="N43" s="138"/>
      <c r="O43" s="138"/>
      <c r="P43" s="138"/>
      <c r="Q43" s="138"/>
      <c r="R43" s="138"/>
      <c r="S43" s="138"/>
      <c r="T43" s="138"/>
      <c r="U43" s="138"/>
      <c r="V43" s="138"/>
      <c r="W43" s="138"/>
      <c r="X43" s="138"/>
      <c r="Y43" s="138"/>
      <c r="Z43" s="138"/>
      <c r="AA43" s="1211"/>
      <c r="AB43" s="138"/>
      <c r="AC43" s="138"/>
      <c r="AD43" s="138"/>
      <c r="AE43" s="138"/>
      <c r="AF43" s="138"/>
      <c r="AG43" s="138"/>
      <c r="AH43" s="138"/>
      <c r="AI43" s="138"/>
      <c r="AJ43" s="138"/>
      <c r="AK43" s="297"/>
      <c r="AL43" s="138"/>
      <c r="AM43" s="138"/>
      <c r="AN43" s="138"/>
      <c r="AO43" s="138"/>
      <c r="AP43" s="138"/>
      <c r="AQ43" s="138"/>
      <c r="AR43" s="138"/>
      <c r="AS43" s="138"/>
      <c r="AT43" s="138"/>
      <c r="AU43" s="138"/>
      <c r="AV43" s="138"/>
      <c r="AW43" s="138"/>
      <c r="AX43" s="138"/>
      <c r="AY43" s="138"/>
      <c r="AZ43" s="138"/>
      <c r="BA43" s="138"/>
      <c r="BB43" s="138"/>
      <c r="BC43" s="138"/>
      <c r="BD43" s="138"/>
      <c r="BE43" s="138"/>
      <c r="BF43" s="138"/>
      <c r="BG43" s="138"/>
      <c r="BH43" s="138"/>
      <c r="BI43" s="138"/>
      <c r="BJ43" s="138"/>
      <c r="BK43" s="138"/>
      <c r="BL43" s="138"/>
      <c r="BM43" s="138"/>
      <c r="BN43" s="297"/>
      <c r="BO43" s="297"/>
      <c r="BP43" s="297"/>
      <c r="BQ43" s="297"/>
      <c r="BR43" s="297"/>
      <c r="BS43" s="297"/>
      <c r="BT43" s="297"/>
      <c r="BU43" s="297"/>
      <c r="BV43" s="787"/>
      <c r="BW43" s="138"/>
      <c r="BX43" s="138"/>
      <c r="BY43" s="138"/>
      <c r="BZ43" s="138"/>
      <c r="CA43" s="138"/>
      <c r="CB43" s="138"/>
      <c r="CC43" s="138"/>
      <c r="CD43" s="138"/>
      <c r="CE43" s="138"/>
      <c r="CF43" s="138"/>
      <c r="CG43" s="138"/>
      <c r="CH43" s="138"/>
      <c r="CI43" s="138"/>
      <c r="CJ43" s="138"/>
      <c r="CK43" s="138"/>
      <c r="CL43" s="138"/>
      <c r="CM43" s="138"/>
      <c r="CN43" s="138"/>
      <c r="CO43" s="138"/>
      <c r="CP43" s="138"/>
      <c r="CQ43" s="138"/>
      <c r="CR43" s="138"/>
      <c r="CS43" s="138"/>
      <c r="CT43" s="138"/>
      <c r="CU43" s="138"/>
      <c r="CV43" s="138"/>
      <c r="CW43" s="138"/>
      <c r="CX43" s="138"/>
      <c r="CY43" s="138"/>
      <c r="CZ43" s="138"/>
    </row>
    <row r="44" spans="1:104" s="5" customFormat="1" ht="21.95" customHeight="1" x14ac:dyDescent="0.25">
      <c r="A44" s="297"/>
      <c r="B44" s="1215" t="s">
        <v>592</v>
      </c>
      <c r="C44" s="1144">
        <f>SUM('HIPOTESIS '!D150:O150)</f>
        <v>0</v>
      </c>
      <c r="D44" s="1144">
        <f>SUM('HIPOTESIS '!P150:AA150)</f>
        <v>0</v>
      </c>
      <c r="E44" s="1144">
        <f>SUM('HIPOTESIS '!AB150:AM150)</f>
        <v>0</v>
      </c>
      <c r="F44" s="1144">
        <f>SUM('HIPOTESIS '!AN150:AY150)</f>
        <v>0</v>
      </c>
      <c r="G44" s="1144">
        <f>SUM('HIPOTESIS '!AZ150:BK150)</f>
        <v>0</v>
      </c>
      <c r="H44" s="1216" t="str">
        <f t="shared" si="3"/>
        <v>-</v>
      </c>
      <c r="I44" s="297"/>
      <c r="J44" s="138"/>
      <c r="K44" s="138"/>
      <c r="L44" s="138"/>
      <c r="M44" s="138"/>
      <c r="N44" s="138"/>
      <c r="O44" s="138"/>
      <c r="P44" s="138"/>
      <c r="Q44" s="138"/>
      <c r="R44" s="138"/>
      <c r="S44" s="138"/>
      <c r="T44" s="138"/>
      <c r="U44" s="138"/>
      <c r="V44" s="138"/>
      <c r="W44" s="138"/>
      <c r="X44" s="138"/>
      <c r="Y44" s="138"/>
      <c r="Z44" s="138"/>
      <c r="AA44" s="138"/>
      <c r="AB44" s="138"/>
      <c r="AC44" s="138"/>
      <c r="AD44" s="138"/>
      <c r="AE44" s="138"/>
      <c r="AF44" s="138"/>
      <c r="AG44" s="138"/>
      <c r="AH44" s="138"/>
      <c r="AI44" s="138"/>
      <c r="AJ44" s="138"/>
      <c r="AK44" s="297"/>
      <c r="AL44" s="138"/>
      <c r="AM44" s="138"/>
      <c r="AN44" s="138"/>
      <c r="AO44" s="138"/>
      <c r="AP44" s="138"/>
      <c r="AQ44" s="138"/>
      <c r="AR44" s="138"/>
      <c r="AS44" s="138"/>
      <c r="AT44" s="138"/>
      <c r="AU44" s="138"/>
      <c r="AV44" s="138"/>
      <c r="AW44" s="138"/>
      <c r="AX44" s="138"/>
      <c r="AY44" s="138"/>
      <c r="AZ44" s="138"/>
      <c r="BA44" s="138"/>
      <c r="BB44" s="138"/>
      <c r="BC44" s="138"/>
      <c r="BD44" s="138"/>
      <c r="BE44" s="138"/>
      <c r="BF44" s="138"/>
      <c r="BG44" s="138"/>
      <c r="BH44" s="138"/>
      <c r="BI44" s="138"/>
      <c r="BJ44" s="138"/>
      <c r="BK44" s="138"/>
      <c r="BL44" s="138"/>
      <c r="BM44" s="138"/>
      <c r="BN44" s="297"/>
      <c r="BO44" s="297"/>
      <c r="BP44" s="297"/>
      <c r="BQ44" s="297"/>
      <c r="BR44" s="297"/>
      <c r="BS44" s="297"/>
      <c r="BT44" s="297"/>
      <c r="BU44" s="297"/>
      <c r="BV44" s="787"/>
      <c r="BW44" s="138"/>
      <c r="BX44" s="138"/>
      <c r="BY44" s="138"/>
      <c r="BZ44" s="138"/>
      <c r="CA44" s="138"/>
      <c r="CB44" s="138"/>
      <c r="CC44" s="138"/>
      <c r="CD44" s="138"/>
      <c r="CE44" s="138"/>
      <c r="CF44" s="138"/>
      <c r="CG44" s="138"/>
      <c r="CH44" s="138"/>
      <c r="CI44" s="138"/>
      <c r="CJ44" s="138"/>
      <c r="CK44" s="138"/>
      <c r="CL44" s="138"/>
      <c r="CM44" s="138"/>
      <c r="CN44" s="138"/>
      <c r="CO44" s="138"/>
      <c r="CP44" s="138"/>
      <c r="CQ44" s="138"/>
      <c r="CR44" s="138"/>
      <c r="CS44" s="138"/>
      <c r="CT44" s="138"/>
      <c r="CU44" s="138"/>
      <c r="CV44" s="138"/>
      <c r="CW44" s="138"/>
      <c r="CX44" s="138"/>
      <c r="CY44" s="138"/>
      <c r="CZ44" s="138"/>
    </row>
    <row r="45" spans="1:104" s="5" customFormat="1" ht="21.95" customHeight="1" x14ac:dyDescent="0.25">
      <c r="A45" s="297"/>
      <c r="B45" s="1215" t="s">
        <v>593</v>
      </c>
      <c r="C45" s="1144">
        <f>SUM('HIPOTESIS '!D157:O157)</f>
        <v>0</v>
      </c>
      <c r="D45" s="1144">
        <f>SUM('HIPOTESIS '!P157:AA157)</f>
        <v>0</v>
      </c>
      <c r="E45" s="1144">
        <f>SUM('HIPOTESIS '!AB157:AM157)</f>
        <v>0</v>
      </c>
      <c r="F45" s="1144">
        <f>SUM('HIPOTESIS '!AN157:AY157)</f>
        <v>0</v>
      </c>
      <c r="G45" s="1144">
        <f>SUM('HIPOTESIS '!AZ157:BK157)</f>
        <v>0</v>
      </c>
      <c r="H45" s="1216" t="str">
        <f t="shared" si="3"/>
        <v>-</v>
      </c>
      <c r="I45" s="297"/>
      <c r="J45" s="138"/>
      <c r="K45" s="138"/>
      <c r="L45" s="138"/>
      <c r="M45" s="138"/>
      <c r="N45" s="138"/>
      <c r="O45" s="138"/>
      <c r="P45" s="138"/>
      <c r="Q45" s="138"/>
      <c r="R45" s="138"/>
      <c r="S45" s="138"/>
      <c r="T45" s="138"/>
      <c r="U45" s="138"/>
      <c r="V45" s="138"/>
      <c r="W45" s="138"/>
      <c r="X45" s="138"/>
      <c r="Y45" s="138"/>
      <c r="Z45" s="138"/>
      <c r="AA45" s="138"/>
      <c r="AB45" s="138"/>
      <c r="AC45" s="138"/>
      <c r="AD45" s="138"/>
      <c r="AE45" s="138"/>
      <c r="AF45" s="138"/>
      <c r="AG45" s="138"/>
      <c r="AH45" s="138"/>
      <c r="AI45" s="138"/>
      <c r="AJ45" s="138"/>
      <c r="AK45" s="297"/>
      <c r="AL45" s="138"/>
      <c r="AM45" s="138"/>
      <c r="AN45" s="138"/>
      <c r="AO45" s="138"/>
      <c r="AP45" s="138"/>
      <c r="AQ45" s="138"/>
      <c r="AR45" s="138"/>
      <c r="AS45" s="138"/>
      <c r="AT45" s="138"/>
      <c r="AU45" s="138"/>
      <c r="AV45" s="138"/>
      <c r="AW45" s="138"/>
      <c r="AX45" s="138"/>
      <c r="AY45" s="138"/>
      <c r="AZ45" s="138"/>
      <c r="BA45" s="138"/>
      <c r="BB45" s="138"/>
      <c r="BC45" s="138"/>
      <c r="BD45" s="138"/>
      <c r="BE45" s="138"/>
      <c r="BF45" s="138"/>
      <c r="BG45" s="138"/>
      <c r="BH45" s="138"/>
      <c r="BI45" s="138"/>
      <c r="BJ45" s="138"/>
      <c r="BK45" s="138"/>
      <c r="BL45" s="138"/>
      <c r="BM45" s="138"/>
      <c r="BN45" s="297"/>
      <c r="BO45" s="297"/>
      <c r="BP45" s="297"/>
      <c r="BQ45" s="297"/>
      <c r="BR45" s="297"/>
      <c r="BS45" s="297"/>
      <c r="BT45" s="297"/>
      <c r="BU45" s="297"/>
      <c r="BV45" s="787"/>
      <c r="BW45" s="138"/>
      <c r="BX45" s="138"/>
      <c r="BY45" s="138"/>
      <c r="BZ45" s="138"/>
      <c r="CA45" s="138"/>
      <c r="CB45" s="138"/>
      <c r="CC45" s="138"/>
      <c r="CD45" s="138"/>
      <c r="CE45" s="138"/>
      <c r="CF45" s="138"/>
      <c r="CG45" s="138"/>
      <c r="CH45" s="138"/>
      <c r="CI45" s="138"/>
      <c r="CJ45" s="138"/>
      <c r="CK45" s="138"/>
      <c r="CL45" s="138"/>
      <c r="CM45" s="138"/>
      <c r="CN45" s="138"/>
      <c r="CO45" s="138"/>
      <c r="CP45" s="138"/>
      <c r="CQ45" s="138"/>
      <c r="CR45" s="138"/>
      <c r="CS45" s="138"/>
      <c r="CT45" s="138"/>
      <c r="CU45" s="138"/>
      <c r="CV45" s="138"/>
      <c r="CW45" s="138"/>
      <c r="CX45" s="138"/>
      <c r="CY45" s="138"/>
      <c r="CZ45" s="138"/>
    </row>
    <row r="46" spans="1:104" s="5" customFormat="1" ht="21.95" customHeight="1" x14ac:dyDescent="0.25">
      <c r="A46" s="297"/>
      <c r="B46" s="1217" t="s">
        <v>594</v>
      </c>
      <c r="C46" s="1218">
        <f>C43+C44+C45</f>
        <v>0</v>
      </c>
      <c r="D46" s="1218">
        <f>D43+D44+D45</f>
        <v>0</v>
      </c>
      <c r="E46" s="1218">
        <f>E43+E44+E45</f>
        <v>0</v>
      </c>
      <c r="F46" s="1218">
        <f>F43+F44+F45</f>
        <v>0</v>
      </c>
      <c r="G46" s="1218">
        <f>G43+G44+G45</f>
        <v>0</v>
      </c>
      <c r="H46" s="1219" t="str">
        <f t="shared" si="3"/>
        <v>-</v>
      </c>
      <c r="I46" s="297"/>
      <c r="J46" s="138"/>
      <c r="K46" s="138"/>
      <c r="L46" s="138"/>
      <c r="M46" s="138"/>
      <c r="N46" s="138"/>
      <c r="O46" s="138"/>
      <c r="P46" s="138"/>
      <c r="Q46" s="138"/>
      <c r="R46" s="138"/>
      <c r="S46" s="138"/>
      <c r="T46" s="138"/>
      <c r="U46" s="138"/>
      <c r="V46" s="1220"/>
      <c r="W46" s="1220"/>
      <c r="X46" s="1220"/>
      <c r="Y46" s="1220"/>
      <c r="Z46" s="1220"/>
      <c r="AA46" s="1221"/>
      <c r="AB46" s="138"/>
      <c r="AC46" s="138"/>
      <c r="AD46" s="138"/>
      <c r="AE46" s="138"/>
      <c r="AF46" s="138"/>
      <c r="AG46" s="138"/>
      <c r="AH46" s="138"/>
      <c r="AI46" s="138"/>
      <c r="AJ46" s="138"/>
      <c r="AK46" s="297"/>
      <c r="AL46" s="138"/>
      <c r="AM46" s="138"/>
      <c r="AN46" s="138"/>
      <c r="AO46" s="138"/>
      <c r="AP46" s="138"/>
      <c r="AQ46" s="138"/>
      <c r="AR46" s="138"/>
      <c r="AS46" s="138"/>
      <c r="AT46" s="138"/>
      <c r="AU46" s="138"/>
      <c r="AV46" s="138"/>
      <c r="AW46" s="138"/>
      <c r="AX46" s="138"/>
      <c r="AY46" s="138"/>
      <c r="AZ46" s="138"/>
      <c r="BA46" s="138"/>
      <c r="BB46" s="138"/>
      <c r="BC46" s="138"/>
      <c r="BD46" s="138"/>
      <c r="BE46" s="138"/>
      <c r="BF46" s="138"/>
      <c r="BG46" s="138"/>
      <c r="BH46" s="138"/>
      <c r="BI46" s="138"/>
      <c r="BJ46" s="138"/>
      <c r="BK46" s="138"/>
      <c r="BL46" s="138"/>
      <c r="BM46" s="138"/>
      <c r="BN46" s="297"/>
      <c r="BO46" s="297"/>
      <c r="BP46" s="297"/>
      <c r="BQ46" s="297"/>
      <c r="BR46" s="297"/>
      <c r="BS46" s="297"/>
      <c r="BT46" s="297"/>
      <c r="BU46" s="297"/>
      <c r="BV46" s="787"/>
      <c r="BW46" s="138"/>
      <c r="BX46" s="138"/>
      <c r="BY46" s="138"/>
      <c r="BZ46" s="138"/>
      <c r="CA46" s="138"/>
      <c r="CB46" s="138"/>
      <c r="CC46" s="138"/>
      <c r="CD46" s="138"/>
      <c r="CE46" s="138"/>
      <c r="CF46" s="138"/>
      <c r="CG46" s="138"/>
      <c r="CH46" s="138"/>
      <c r="CI46" s="138"/>
      <c r="CJ46" s="138"/>
      <c r="CK46" s="138"/>
      <c r="CL46" s="138"/>
      <c r="CM46" s="138"/>
      <c r="CN46" s="138"/>
      <c r="CO46" s="138"/>
      <c r="CP46" s="138"/>
      <c r="CQ46" s="138"/>
      <c r="CR46" s="138"/>
      <c r="CS46" s="138"/>
      <c r="CT46" s="138"/>
      <c r="CU46" s="138"/>
      <c r="CV46" s="138"/>
      <c r="CW46" s="138"/>
      <c r="CX46" s="138"/>
      <c r="CY46" s="138"/>
      <c r="CZ46" s="138"/>
    </row>
    <row r="47" spans="1:104" s="5" customFormat="1" ht="15.95" customHeight="1" x14ac:dyDescent="0.25">
      <c r="A47" s="297"/>
      <c r="B47" s="1222" t="s">
        <v>595</v>
      </c>
      <c r="C47" s="1140">
        <f>RESULTADOS!E7</f>
        <v>0</v>
      </c>
      <c r="D47" s="1141">
        <f>RESULTADOS!G7</f>
        <v>0</v>
      </c>
      <c r="E47" s="1141">
        <f>RESULTADOS!I7</f>
        <v>0</v>
      </c>
      <c r="F47" s="1141">
        <f>RESULTADOS!K7</f>
        <v>0</v>
      </c>
      <c r="G47" s="1141">
        <f>RESULTADOS!M7</f>
        <v>0</v>
      </c>
      <c r="H47" s="1223" t="str">
        <f t="shared" si="3"/>
        <v>-</v>
      </c>
      <c r="I47" s="297"/>
      <c r="J47" s="138"/>
      <c r="K47" s="138"/>
      <c r="L47" s="138"/>
      <c r="M47" s="138"/>
      <c r="N47" s="138"/>
      <c r="O47" s="138"/>
      <c r="P47" s="138"/>
      <c r="Q47" s="138"/>
      <c r="R47" s="138"/>
      <c r="S47" s="138"/>
      <c r="T47" s="138"/>
      <c r="U47" s="138"/>
      <c r="V47" s="1224"/>
      <c r="W47" s="1220"/>
      <c r="X47" s="1220"/>
      <c r="Y47" s="1220"/>
      <c r="Z47" s="1220"/>
      <c r="AA47" s="1221"/>
      <c r="AB47" s="138"/>
      <c r="AC47" s="138"/>
      <c r="AD47" s="138"/>
      <c r="AE47" s="138"/>
      <c r="AF47" s="138"/>
      <c r="AG47" s="138"/>
      <c r="AH47" s="138"/>
      <c r="AI47" s="138"/>
      <c r="AJ47" s="138"/>
      <c r="AK47" s="297"/>
      <c r="AL47" s="138"/>
      <c r="AM47" s="138"/>
      <c r="AN47" s="138"/>
      <c r="AO47" s="138"/>
      <c r="AP47" s="138"/>
      <c r="AQ47" s="138"/>
      <c r="AR47" s="138"/>
      <c r="AS47" s="138"/>
      <c r="AT47" s="138"/>
      <c r="AU47" s="138"/>
      <c r="AV47" s="138"/>
      <c r="AW47" s="138"/>
      <c r="AX47" s="138"/>
      <c r="AY47" s="138"/>
      <c r="AZ47" s="138"/>
      <c r="BA47" s="138"/>
      <c r="BB47" s="138"/>
      <c r="BC47" s="138"/>
      <c r="BD47" s="138"/>
      <c r="BE47" s="138"/>
      <c r="BF47" s="138"/>
      <c r="BG47" s="138"/>
      <c r="BH47" s="138"/>
      <c r="BI47" s="138"/>
      <c r="BJ47" s="138"/>
      <c r="BK47" s="138"/>
      <c r="BL47" s="138"/>
      <c r="BM47" s="138"/>
      <c r="BN47" s="297"/>
      <c r="BO47" s="297"/>
      <c r="BP47" s="297"/>
      <c r="BQ47" s="297"/>
      <c r="BR47" s="297"/>
      <c r="BS47" s="297"/>
      <c r="BT47" s="297"/>
      <c r="BU47" s="297"/>
      <c r="BV47" s="787"/>
      <c r="BW47" s="138"/>
      <c r="BX47" s="138"/>
      <c r="BY47" s="138"/>
      <c r="BZ47" s="138"/>
      <c r="CA47" s="138"/>
      <c r="CB47" s="138"/>
      <c r="CC47" s="138"/>
      <c r="CD47" s="138"/>
      <c r="CE47" s="138"/>
      <c r="CF47" s="138"/>
      <c r="CG47" s="138"/>
      <c r="CH47" s="138"/>
      <c r="CI47" s="138"/>
      <c r="CJ47" s="138"/>
      <c r="CK47" s="138"/>
      <c r="CL47" s="138"/>
      <c r="CM47" s="138"/>
      <c r="CN47" s="138"/>
      <c r="CO47" s="138"/>
      <c r="CP47" s="138"/>
      <c r="CQ47" s="138"/>
      <c r="CR47" s="138"/>
      <c r="CS47" s="138"/>
      <c r="CT47" s="138"/>
      <c r="CU47" s="138"/>
      <c r="CV47" s="138"/>
      <c r="CW47" s="138"/>
      <c r="CX47" s="138"/>
      <c r="CY47" s="138"/>
      <c r="CZ47" s="138"/>
    </row>
    <row r="48" spans="1:104" s="5" customFormat="1" ht="21.95" customHeight="1" x14ac:dyDescent="0.25">
      <c r="A48" s="297"/>
      <c r="B48" s="1222" t="s">
        <v>464</v>
      </c>
      <c r="C48" s="1143">
        <f>RESULTADOS!E11</f>
        <v>0</v>
      </c>
      <c r="D48" s="1144">
        <f>RESULTADOS!G11</f>
        <v>0</v>
      </c>
      <c r="E48" s="1144">
        <f>RESULTADOS!I11</f>
        <v>0</v>
      </c>
      <c r="F48" s="1144">
        <f>RESULTADOS!K11</f>
        <v>0</v>
      </c>
      <c r="G48" s="1144">
        <f>RESULTADOS!M11</f>
        <v>0</v>
      </c>
      <c r="H48" s="1225" t="str">
        <f t="shared" si="3"/>
        <v>-</v>
      </c>
      <c r="I48" s="297"/>
      <c r="J48" s="430"/>
      <c r="K48" s="430"/>
      <c r="L48" s="430"/>
      <c r="M48" s="430"/>
      <c r="N48" s="430"/>
      <c r="O48" s="430"/>
      <c r="P48" s="430"/>
      <c r="Q48" s="430"/>
      <c r="R48" s="430"/>
      <c r="S48" s="430"/>
      <c r="T48" s="430"/>
      <c r="U48" s="430"/>
      <c r="V48" s="1226"/>
      <c r="W48" s="1220"/>
      <c r="X48" s="1220"/>
      <c r="Y48" s="1220"/>
      <c r="Z48" s="1220"/>
      <c r="AA48" s="1202"/>
      <c r="AB48" s="430"/>
      <c r="AC48" s="430"/>
      <c r="AD48" s="430"/>
      <c r="AE48" s="430"/>
      <c r="AF48" s="430"/>
      <c r="AG48" s="430"/>
      <c r="AH48" s="430"/>
      <c r="AI48" s="430"/>
      <c r="AJ48" s="138"/>
      <c r="AK48" s="297"/>
      <c r="AL48" s="138"/>
      <c r="AM48" s="138"/>
      <c r="AN48" s="138"/>
      <c r="AO48" s="138"/>
      <c r="AP48" s="138"/>
      <c r="AQ48" s="138"/>
      <c r="AR48" s="138"/>
      <c r="AS48" s="138"/>
      <c r="AT48" s="138"/>
      <c r="AU48" s="138"/>
      <c r="AV48" s="138"/>
      <c r="AW48" s="138"/>
      <c r="AX48" s="138"/>
      <c r="AY48" s="138"/>
      <c r="AZ48" s="138"/>
      <c r="BA48" s="138"/>
      <c r="BB48" s="138"/>
      <c r="BC48" s="138"/>
      <c r="BD48" s="138"/>
      <c r="BE48" s="138"/>
      <c r="BF48" s="138"/>
      <c r="BG48" s="138"/>
      <c r="BH48" s="138"/>
      <c r="BI48" s="138"/>
      <c r="BJ48" s="138"/>
      <c r="BK48" s="138"/>
      <c r="BL48" s="138"/>
      <c r="BM48" s="138"/>
      <c r="BN48" s="297"/>
      <c r="BO48" s="297"/>
      <c r="BP48" s="297"/>
      <c r="BQ48" s="297"/>
      <c r="BR48" s="297"/>
      <c r="BS48" s="297"/>
      <c r="BT48" s="297"/>
      <c r="BU48" s="297"/>
      <c r="BV48" s="787"/>
      <c r="BW48" s="138"/>
      <c r="BX48" s="138"/>
      <c r="BY48" s="138"/>
      <c r="BZ48" s="138"/>
      <c r="CA48" s="138"/>
      <c r="CB48" s="138"/>
      <c r="CC48" s="138"/>
      <c r="CD48" s="138"/>
      <c r="CE48" s="138"/>
      <c r="CF48" s="138"/>
      <c r="CG48" s="138"/>
      <c r="CH48" s="138"/>
      <c r="CI48" s="138"/>
      <c r="CJ48" s="138"/>
      <c r="CK48" s="138"/>
      <c r="CL48" s="138"/>
      <c r="CM48" s="138"/>
      <c r="CN48" s="138"/>
      <c r="CO48" s="138"/>
      <c r="CP48" s="138"/>
      <c r="CQ48" s="138"/>
      <c r="CR48" s="138"/>
      <c r="CS48" s="138"/>
      <c r="CT48" s="138"/>
      <c r="CU48" s="138"/>
      <c r="CV48" s="138"/>
      <c r="CW48" s="138"/>
      <c r="CX48" s="138"/>
      <c r="CY48" s="138"/>
      <c r="CZ48" s="138"/>
    </row>
    <row r="49" spans="1:104" s="6" customFormat="1" ht="17.100000000000001" customHeight="1" x14ac:dyDescent="0.25">
      <c r="A49" s="472"/>
      <c r="B49" s="1222" t="s">
        <v>596</v>
      </c>
      <c r="C49" s="1227">
        <f>(RESULTADOS!E16+RESULTADOS!E15-RESULTADOS!E14+RESULTADOS!E18-RESULTADOS!E19+RESULTADOS!E21)-RESULTADOS!E8</f>
        <v>0</v>
      </c>
      <c r="D49" s="1228">
        <f>(RESULTADOS!G16+RESULTADOS!G15-RESULTADOS!G14+RESULTADOS!G18-RESULTADOS!G19+RESULTADOS!G21)-RESULTADOS!G8</f>
        <v>0</v>
      </c>
      <c r="E49" s="1228">
        <f>(RESULTADOS!I16+RESULTADOS!I15-RESULTADOS!I14+RESULTADOS!I18-RESULTADOS!I19+RESULTADOS!I21)-RESULTADOS!I8</f>
        <v>0</v>
      </c>
      <c r="F49" s="1228">
        <f>(RESULTADOS!K16+RESULTADOS!K15-RESULTADOS!K14+RESULTADOS!K18-RESULTADOS!K19+RESULTADOS!K21)-RESULTADOS!K8</f>
        <v>0</v>
      </c>
      <c r="G49" s="1228">
        <f>(RESULTADOS!M16+RESULTADOS!M15-RESULTADOS!M14+RESULTADOS!M18-RESULTADOS!M19+RESULTADOS!M21)-RESULTADOS!M8</f>
        <v>0</v>
      </c>
      <c r="H49" s="1225" t="str">
        <f t="shared" si="3"/>
        <v>-</v>
      </c>
      <c r="I49" s="472"/>
      <c r="J49" s="138"/>
      <c r="K49" s="138"/>
      <c r="L49" s="138"/>
      <c r="M49" s="138"/>
      <c r="N49" s="138"/>
      <c r="O49" s="138"/>
      <c r="P49" s="138"/>
      <c r="Q49" s="138"/>
      <c r="R49" s="138"/>
      <c r="S49" s="138"/>
      <c r="T49" s="138"/>
      <c r="U49" s="138"/>
      <c r="V49" s="138"/>
      <c r="W49" s="1226"/>
      <c r="X49" s="1226"/>
      <c r="Y49" s="1226"/>
      <c r="Z49" s="1226"/>
      <c r="AA49" s="1202"/>
      <c r="AB49" s="138"/>
      <c r="AC49" s="138"/>
      <c r="AD49" s="138"/>
      <c r="AE49" s="138"/>
      <c r="AF49" s="138"/>
      <c r="AG49" s="138"/>
      <c r="AH49" s="138"/>
      <c r="AI49" s="138"/>
      <c r="AJ49" s="138"/>
      <c r="AK49" s="472"/>
      <c r="AL49" s="138"/>
      <c r="AM49" s="138"/>
      <c r="AN49" s="138"/>
      <c r="AO49" s="138"/>
      <c r="AP49" s="138"/>
      <c r="AQ49" s="138"/>
      <c r="AR49" s="138"/>
      <c r="AS49" s="138"/>
      <c r="AT49" s="138"/>
      <c r="AU49" s="138"/>
      <c r="AV49" s="138"/>
      <c r="AW49" s="138"/>
      <c r="AX49" s="138"/>
      <c r="AY49" s="138"/>
      <c r="AZ49" s="138"/>
      <c r="BA49" s="138"/>
      <c r="BB49" s="138"/>
      <c r="BC49" s="138"/>
      <c r="BD49" s="138"/>
      <c r="BE49" s="138"/>
      <c r="BF49" s="138"/>
      <c r="BG49" s="138"/>
      <c r="BH49" s="138"/>
      <c r="BI49" s="138"/>
      <c r="BJ49" s="138"/>
      <c r="BK49" s="138"/>
      <c r="BL49" s="138"/>
      <c r="BM49" s="138"/>
      <c r="BN49" s="472"/>
      <c r="BO49" s="472"/>
      <c r="BP49" s="472"/>
      <c r="BQ49" s="472"/>
      <c r="BR49" s="472"/>
      <c r="BS49" s="472"/>
      <c r="BT49" s="472"/>
      <c r="BU49" s="472"/>
      <c r="BV49" s="797"/>
      <c r="BW49" s="138"/>
      <c r="BX49" s="138"/>
      <c r="BY49" s="138"/>
      <c r="BZ49" s="138"/>
      <c r="CA49" s="138"/>
      <c r="CB49" s="138"/>
      <c r="CC49" s="138"/>
      <c r="CD49" s="138"/>
      <c r="CE49" s="138"/>
      <c r="CF49" s="138"/>
      <c r="CG49" s="138"/>
      <c r="CH49" s="138"/>
      <c r="CI49" s="138"/>
      <c r="CJ49" s="138"/>
      <c r="CK49" s="138"/>
      <c r="CL49" s="138"/>
      <c r="CM49" s="138"/>
      <c r="CN49" s="138"/>
      <c r="CO49" s="138"/>
      <c r="CP49" s="138"/>
      <c r="CQ49" s="138"/>
      <c r="CR49" s="138"/>
      <c r="CS49" s="138"/>
      <c r="CT49" s="138"/>
      <c r="CU49" s="138"/>
      <c r="CV49" s="138"/>
      <c r="CW49" s="138"/>
      <c r="CX49" s="138"/>
      <c r="CY49" s="138"/>
      <c r="CZ49" s="138"/>
    </row>
    <row r="50" spans="1:104" s="6" customFormat="1" ht="17.100000000000001" customHeight="1" x14ac:dyDescent="0.25">
      <c r="A50" s="472"/>
      <c r="B50" s="1229" t="s">
        <v>597</v>
      </c>
      <c r="C50" s="1227">
        <f>C49+C48</f>
        <v>0</v>
      </c>
      <c r="D50" s="1228">
        <f>D49+D48</f>
        <v>0</v>
      </c>
      <c r="E50" s="1228">
        <f>E49+E48</f>
        <v>0</v>
      </c>
      <c r="F50" s="1228">
        <f>F49+F48</f>
        <v>0</v>
      </c>
      <c r="G50" s="1228">
        <f>G49+G48</f>
        <v>0</v>
      </c>
      <c r="H50" s="1225" t="str">
        <f t="shared" si="3"/>
        <v>-</v>
      </c>
      <c r="I50" s="472"/>
      <c r="J50" s="138"/>
      <c r="K50" s="138"/>
      <c r="L50" s="138"/>
      <c r="M50" s="138"/>
      <c r="N50" s="138"/>
      <c r="O50" s="138"/>
      <c r="P50" s="138"/>
      <c r="Q50" s="138"/>
      <c r="R50" s="138"/>
      <c r="S50" s="138"/>
      <c r="T50" s="138"/>
      <c r="U50" s="138"/>
      <c r="V50" s="138"/>
      <c r="W50" s="1226"/>
      <c r="X50" s="1226"/>
      <c r="Y50" s="1226"/>
      <c r="Z50" s="1226"/>
      <c r="AA50" s="1202"/>
      <c r="AB50" s="138"/>
      <c r="AC50" s="138"/>
      <c r="AD50" s="138"/>
      <c r="AE50" s="138"/>
      <c r="AF50" s="138"/>
      <c r="AG50" s="138"/>
      <c r="AH50" s="138"/>
      <c r="AI50" s="138"/>
      <c r="AJ50" s="138"/>
      <c r="AK50" s="472"/>
      <c r="AL50" s="138"/>
      <c r="AM50" s="138"/>
      <c r="AN50" s="138"/>
      <c r="AO50" s="138"/>
      <c r="AP50" s="138"/>
      <c r="AQ50" s="138"/>
      <c r="AR50" s="138"/>
      <c r="AS50" s="138"/>
      <c r="AT50" s="138"/>
      <c r="AU50" s="138"/>
      <c r="AV50" s="138"/>
      <c r="AW50" s="138"/>
      <c r="AX50" s="138"/>
      <c r="AY50" s="138"/>
      <c r="AZ50" s="138"/>
      <c r="BA50" s="138"/>
      <c r="BB50" s="138"/>
      <c r="BC50" s="138"/>
      <c r="BD50" s="138"/>
      <c r="BE50" s="138"/>
      <c r="BF50" s="138"/>
      <c r="BG50" s="138"/>
      <c r="BH50" s="138"/>
      <c r="BI50" s="138"/>
      <c r="BJ50" s="138"/>
      <c r="BK50" s="138"/>
      <c r="BL50" s="138"/>
      <c r="BM50" s="138"/>
      <c r="BN50" s="472"/>
      <c r="BO50" s="472"/>
      <c r="BP50" s="472"/>
      <c r="BQ50" s="472"/>
      <c r="BR50" s="472"/>
      <c r="BS50" s="472"/>
      <c r="BT50" s="472"/>
      <c r="BU50" s="472"/>
      <c r="BV50" s="797"/>
      <c r="BW50" s="138"/>
      <c r="BX50" s="138"/>
      <c r="BY50" s="138"/>
      <c r="BZ50" s="138"/>
      <c r="CA50" s="138"/>
      <c r="CB50" s="138"/>
      <c r="CC50" s="138"/>
      <c r="CD50" s="138"/>
      <c r="CE50" s="138"/>
      <c r="CF50" s="138"/>
      <c r="CG50" s="138"/>
      <c r="CH50" s="138"/>
      <c r="CI50" s="138"/>
      <c r="CJ50" s="138"/>
      <c r="CK50" s="138"/>
      <c r="CL50" s="138"/>
      <c r="CM50" s="138"/>
      <c r="CN50" s="138"/>
      <c r="CO50" s="138"/>
      <c r="CP50" s="138"/>
      <c r="CQ50" s="138"/>
      <c r="CR50" s="138"/>
      <c r="CS50" s="138"/>
      <c r="CT50" s="138"/>
      <c r="CU50" s="138"/>
      <c r="CV50" s="138"/>
      <c r="CW50" s="138"/>
      <c r="CX50" s="138"/>
      <c r="CY50" s="138"/>
      <c r="CZ50" s="138"/>
    </row>
    <row r="51" spans="1:104" s="5" customFormat="1" ht="17.100000000000001" customHeight="1" x14ac:dyDescent="0.25">
      <c r="A51" s="297"/>
      <c r="B51" s="1230" t="s">
        <v>598</v>
      </c>
      <c r="C51" s="1231">
        <f>IFERROR(C47/C46,0)</f>
        <v>0</v>
      </c>
      <c r="D51" s="1232">
        <f>IFERROR(D47/D46,0)</f>
        <v>0</v>
      </c>
      <c r="E51" s="1232">
        <f>IFERROR(E47/E46,0)</f>
        <v>0</v>
      </c>
      <c r="F51" s="1232">
        <f>IFERROR(F47/F46,0)</f>
        <v>0</v>
      </c>
      <c r="G51" s="1232">
        <f>IFERROR(G47/G46,0)</f>
        <v>0</v>
      </c>
      <c r="H51" s="1223" t="str">
        <f t="shared" si="3"/>
        <v>-</v>
      </c>
      <c r="I51" s="297"/>
      <c r="J51" s="430"/>
      <c r="K51" s="430"/>
      <c r="L51" s="430"/>
      <c r="M51" s="430"/>
      <c r="N51" s="430"/>
      <c r="O51" s="430"/>
      <c r="P51" s="430"/>
      <c r="Q51" s="430"/>
      <c r="R51" s="430"/>
      <c r="S51" s="430"/>
      <c r="T51" s="430"/>
      <c r="U51" s="430"/>
      <c r="V51" s="430"/>
      <c r="W51" s="1220"/>
      <c r="X51" s="1220"/>
      <c r="Y51" s="1220"/>
      <c r="Z51" s="1220"/>
      <c r="AA51" s="1233"/>
      <c r="AB51" s="430"/>
      <c r="AC51" s="430"/>
      <c r="AD51" s="430"/>
      <c r="AE51" s="430"/>
      <c r="AF51" s="430"/>
      <c r="AG51" s="430"/>
      <c r="AH51" s="430"/>
      <c r="AI51" s="430"/>
      <c r="AJ51" s="138"/>
      <c r="AK51" s="297"/>
      <c r="AL51" s="138"/>
      <c r="AM51" s="138"/>
      <c r="AN51" s="138"/>
      <c r="AO51" s="138"/>
      <c r="AP51" s="138"/>
      <c r="AQ51" s="138"/>
      <c r="AR51" s="138"/>
      <c r="AS51" s="138"/>
      <c r="AT51" s="138"/>
      <c r="AU51" s="138"/>
      <c r="AV51" s="138"/>
      <c r="AW51" s="138"/>
      <c r="AX51" s="138"/>
      <c r="AY51" s="138"/>
      <c r="AZ51" s="138"/>
      <c r="BA51" s="138"/>
      <c r="BB51" s="138"/>
      <c r="BC51" s="138"/>
      <c r="BD51" s="138"/>
      <c r="BE51" s="138"/>
      <c r="BF51" s="138"/>
      <c r="BG51" s="138"/>
      <c r="BH51" s="138"/>
      <c r="BI51" s="138"/>
      <c r="BJ51" s="138"/>
      <c r="BK51" s="138"/>
      <c r="BL51" s="138"/>
      <c r="BM51" s="138"/>
      <c r="BN51" s="297"/>
      <c r="BO51" s="297"/>
      <c r="BP51" s="297"/>
      <c r="BQ51" s="297"/>
      <c r="BR51" s="297"/>
      <c r="BS51" s="297"/>
      <c r="BT51" s="297"/>
      <c r="BU51" s="297"/>
      <c r="BV51" s="787"/>
      <c r="BW51" s="138"/>
      <c r="BX51" s="138"/>
      <c r="BY51" s="138"/>
      <c r="BZ51" s="138"/>
      <c r="CA51" s="138"/>
      <c r="CB51" s="138"/>
      <c r="CC51" s="138"/>
      <c r="CD51" s="138"/>
      <c r="CE51" s="138"/>
      <c r="CF51" s="138"/>
      <c r="CG51" s="138"/>
      <c r="CH51" s="138"/>
      <c r="CI51" s="138"/>
      <c r="CJ51" s="138"/>
      <c r="CK51" s="138"/>
      <c r="CL51" s="138"/>
      <c r="CM51" s="138"/>
      <c r="CN51" s="138"/>
      <c r="CO51" s="138"/>
      <c r="CP51" s="138"/>
      <c r="CQ51" s="138"/>
      <c r="CR51" s="138"/>
      <c r="CS51" s="138"/>
      <c r="CT51" s="138"/>
      <c r="CU51" s="138"/>
      <c r="CV51" s="138"/>
      <c r="CW51" s="138"/>
      <c r="CX51" s="138"/>
      <c r="CY51" s="138"/>
      <c r="CZ51" s="138"/>
    </row>
    <row r="52" spans="1:104" s="6" customFormat="1" ht="21.95" customHeight="1" x14ac:dyDescent="0.25">
      <c r="A52" s="297"/>
      <c r="B52" s="1222" t="s">
        <v>599</v>
      </c>
      <c r="C52" s="1234">
        <f>RESULTADOS!E12-RESULTADOS!E8</f>
        <v>0</v>
      </c>
      <c r="D52" s="1228">
        <f>RESULTADOS!G12-RESULTADOS!G8</f>
        <v>0</v>
      </c>
      <c r="E52" s="1228">
        <f>RESULTADOS!I12-RESULTADOS!I8</f>
        <v>0</v>
      </c>
      <c r="F52" s="1228">
        <f>RESULTADOS!K12-RESULTADOS!K8</f>
        <v>0</v>
      </c>
      <c r="G52" s="1228">
        <f>RESULTADOS!M12-RESULTADOS!M8</f>
        <v>0</v>
      </c>
      <c r="H52" s="1225" t="str">
        <f t="shared" si="3"/>
        <v>-</v>
      </c>
      <c r="I52" s="472"/>
      <c r="J52" s="138"/>
      <c r="K52" s="138"/>
      <c r="L52" s="138"/>
      <c r="M52" s="138"/>
      <c r="N52" s="138"/>
      <c r="O52" s="138"/>
      <c r="P52" s="138"/>
      <c r="Q52" s="138"/>
      <c r="R52" s="138"/>
      <c r="S52" s="138"/>
      <c r="T52" s="138"/>
      <c r="U52" s="138"/>
      <c r="V52" s="138"/>
      <c r="W52" s="1226"/>
      <c r="X52" s="1226"/>
      <c r="Y52" s="1226"/>
      <c r="Z52" s="1226"/>
      <c r="AA52" s="1202"/>
      <c r="AB52" s="138"/>
      <c r="AC52" s="138"/>
      <c r="AD52" s="138"/>
      <c r="AE52" s="138"/>
      <c r="AF52" s="138"/>
      <c r="AG52" s="138"/>
      <c r="AH52" s="138"/>
      <c r="AI52" s="138"/>
      <c r="AJ52" s="138"/>
      <c r="AK52" s="472"/>
      <c r="AL52" s="138"/>
      <c r="AM52" s="138"/>
      <c r="AN52" s="138"/>
      <c r="AO52" s="138"/>
      <c r="AP52" s="138"/>
      <c r="AQ52" s="138"/>
      <c r="AR52" s="138"/>
      <c r="AS52" s="138"/>
      <c r="AT52" s="138"/>
      <c r="AU52" s="138"/>
      <c r="AV52" s="138"/>
      <c r="AW52" s="138"/>
      <c r="AX52" s="138"/>
      <c r="AY52" s="138"/>
      <c r="AZ52" s="138"/>
      <c r="BA52" s="138"/>
      <c r="BB52" s="138"/>
      <c r="BC52" s="138"/>
      <c r="BD52" s="138"/>
      <c r="BE52" s="138"/>
      <c r="BF52" s="138"/>
      <c r="BG52" s="138"/>
      <c r="BH52" s="138"/>
      <c r="BI52" s="138"/>
      <c r="BJ52" s="138"/>
      <c r="BK52" s="138"/>
      <c r="BL52" s="138"/>
      <c r="BM52" s="138"/>
      <c r="BN52" s="472"/>
      <c r="BO52" s="472"/>
      <c r="BP52" s="472"/>
      <c r="BQ52" s="472"/>
      <c r="BR52" s="472"/>
      <c r="BS52" s="472"/>
      <c r="BT52" s="472"/>
      <c r="BU52" s="472"/>
      <c r="BV52" s="797"/>
      <c r="BW52" s="138"/>
      <c r="BX52" s="138"/>
      <c r="BY52" s="138"/>
      <c r="BZ52" s="138"/>
      <c r="CA52" s="138"/>
      <c r="CB52" s="138"/>
      <c r="CC52" s="138"/>
      <c r="CD52" s="138"/>
      <c r="CE52" s="138"/>
      <c r="CF52" s="138"/>
      <c r="CG52" s="138"/>
      <c r="CH52" s="138"/>
      <c r="CI52" s="138"/>
      <c r="CJ52" s="138"/>
      <c r="CK52" s="138"/>
      <c r="CL52" s="138"/>
      <c r="CM52" s="138"/>
      <c r="CN52" s="138"/>
      <c r="CO52" s="138"/>
      <c r="CP52" s="138"/>
      <c r="CQ52" s="138"/>
      <c r="CR52" s="138"/>
      <c r="CS52" s="138"/>
      <c r="CT52" s="138"/>
      <c r="CU52" s="138"/>
      <c r="CV52" s="138"/>
      <c r="CW52" s="138"/>
      <c r="CX52" s="138"/>
      <c r="CY52" s="138"/>
      <c r="CZ52" s="138"/>
    </row>
    <row r="53" spans="1:104" s="5" customFormat="1" ht="17.100000000000001" customHeight="1" x14ac:dyDescent="0.25">
      <c r="A53" s="297"/>
      <c r="B53" s="1235" t="s">
        <v>600</v>
      </c>
      <c r="C53" s="1236">
        <f>IFERROR(C52/C46,0)</f>
        <v>0</v>
      </c>
      <c r="D53" s="1237">
        <f>IFERROR(D52/D46,0)</f>
        <v>0</v>
      </c>
      <c r="E53" s="1237">
        <f>IFERROR(E52/E46,0)</f>
        <v>0</v>
      </c>
      <c r="F53" s="1237">
        <f>IFERROR(F52/F46,0)</f>
        <v>0</v>
      </c>
      <c r="G53" s="1238">
        <f>IFERROR(G52/G46,0)</f>
        <v>0</v>
      </c>
      <c r="H53" s="1239" t="str">
        <f t="shared" si="3"/>
        <v>-</v>
      </c>
      <c r="I53" s="297"/>
      <c r="J53" s="430"/>
      <c r="K53" s="430"/>
      <c r="L53" s="430"/>
      <c r="M53" s="430"/>
      <c r="N53" s="430"/>
      <c r="O53" s="430"/>
      <c r="P53" s="430"/>
      <c r="Q53" s="430"/>
      <c r="R53" s="430"/>
      <c r="S53" s="430"/>
      <c r="T53" s="430"/>
      <c r="U53" s="430"/>
      <c r="V53" s="430"/>
      <c r="W53" s="1220"/>
      <c r="X53" s="1220"/>
      <c r="Y53" s="1220"/>
      <c r="Z53" s="1220"/>
      <c r="AA53" s="1211"/>
      <c r="AB53" s="430"/>
      <c r="AC53" s="138"/>
      <c r="AD53" s="138"/>
      <c r="AE53" s="138"/>
      <c r="AF53" s="138"/>
      <c r="AG53" s="430"/>
      <c r="AH53" s="430"/>
      <c r="AI53" s="430"/>
      <c r="AJ53" s="138"/>
      <c r="AK53" s="297"/>
      <c r="AL53" s="138"/>
      <c r="AM53" s="138"/>
      <c r="AN53" s="138"/>
      <c r="AO53" s="138"/>
      <c r="AP53" s="138"/>
      <c r="AQ53" s="138"/>
      <c r="AR53" s="138"/>
      <c r="AS53" s="138"/>
      <c r="AT53" s="138"/>
      <c r="AU53" s="138"/>
      <c r="AV53" s="138"/>
      <c r="AW53" s="138"/>
      <c r="AX53" s="138"/>
      <c r="AY53" s="138"/>
      <c r="AZ53" s="138"/>
      <c r="BA53" s="138"/>
      <c r="BB53" s="138"/>
      <c r="BC53" s="138"/>
      <c r="BD53" s="138"/>
      <c r="BE53" s="138"/>
      <c r="BF53" s="138"/>
      <c r="BG53" s="138"/>
      <c r="BH53" s="138"/>
      <c r="BI53" s="138"/>
      <c r="BJ53" s="138"/>
      <c r="BK53" s="138"/>
      <c r="BL53" s="138"/>
      <c r="BM53" s="138"/>
      <c r="BN53" s="297"/>
      <c r="BO53" s="297"/>
      <c r="BP53" s="297"/>
      <c r="BQ53" s="297"/>
      <c r="BR53" s="297"/>
      <c r="BS53" s="297"/>
      <c r="BT53" s="297"/>
      <c r="BU53" s="297"/>
      <c r="BV53" s="787"/>
      <c r="BW53" s="138"/>
      <c r="BX53" s="138"/>
      <c r="BY53" s="138"/>
      <c r="BZ53" s="138"/>
      <c r="CA53" s="138"/>
      <c r="CB53" s="138"/>
      <c r="CC53" s="138"/>
      <c r="CD53" s="138"/>
      <c r="CE53" s="138"/>
      <c r="CF53" s="138"/>
      <c r="CG53" s="138"/>
      <c r="CH53" s="138"/>
      <c r="CI53" s="138"/>
      <c r="CJ53" s="138"/>
      <c r="CK53" s="138"/>
      <c r="CL53" s="138"/>
      <c r="CM53" s="138"/>
      <c r="CN53" s="138"/>
      <c r="CO53" s="138"/>
      <c r="CP53" s="138"/>
      <c r="CQ53" s="138"/>
      <c r="CR53" s="138"/>
      <c r="CS53" s="138"/>
      <c r="CT53" s="138"/>
      <c r="CU53" s="138"/>
      <c r="CV53" s="138"/>
      <c r="CW53" s="138"/>
      <c r="CX53" s="138"/>
      <c r="CY53" s="138"/>
      <c r="CZ53" s="138"/>
    </row>
    <row r="54" spans="1:104" s="5" customFormat="1" ht="17.100000000000001" customHeight="1" x14ac:dyDescent="0.25">
      <c r="A54" s="297"/>
      <c r="B54" s="1139" t="s">
        <v>601</v>
      </c>
      <c r="C54" s="1240" t="str">
        <f>IFERROR(C49/C53,"-")</f>
        <v>-</v>
      </c>
      <c r="D54" s="1170" t="str">
        <f>IFERROR(D49/D53,"-")</f>
        <v>-</v>
      </c>
      <c r="E54" s="1170" t="str">
        <f>IFERROR(E49/E53,"-")</f>
        <v>-</v>
      </c>
      <c r="F54" s="1170" t="str">
        <f>IFERROR(F49/F53,"-")</f>
        <v>-</v>
      </c>
      <c r="G54" s="1241" t="str">
        <f>IFERROR(G49/G53,"-")</f>
        <v>-</v>
      </c>
      <c r="H54" s="138"/>
      <c r="I54" s="297"/>
      <c r="J54" s="430"/>
      <c r="K54" s="430"/>
      <c r="L54" s="430"/>
      <c r="M54" s="430"/>
      <c r="N54" s="430"/>
      <c r="O54" s="430"/>
      <c r="P54" s="430"/>
      <c r="Q54" s="430"/>
      <c r="R54" s="430"/>
      <c r="S54" s="430"/>
      <c r="T54" s="430"/>
      <c r="U54" s="430"/>
      <c r="V54" s="430"/>
      <c r="W54" s="1220"/>
      <c r="X54" s="1220"/>
      <c r="Y54" s="1220"/>
      <c r="Z54" s="1220"/>
      <c r="AA54" s="1242"/>
      <c r="AB54" s="430"/>
      <c r="AC54" s="138"/>
      <c r="AD54" s="138"/>
      <c r="AE54" s="138"/>
      <c r="AF54" s="138"/>
      <c r="AG54" s="430"/>
      <c r="AH54" s="430"/>
      <c r="AI54" s="430"/>
      <c r="AJ54" s="138"/>
      <c r="AK54" s="297"/>
      <c r="AL54" s="138"/>
      <c r="AM54" s="138"/>
      <c r="AN54" s="138"/>
      <c r="AO54" s="138"/>
      <c r="AP54" s="138"/>
      <c r="AQ54" s="138"/>
      <c r="AR54" s="138"/>
      <c r="AS54" s="138"/>
      <c r="AT54" s="138"/>
      <c r="AU54" s="138"/>
      <c r="AV54" s="138"/>
      <c r="AW54" s="138"/>
      <c r="AX54" s="138"/>
      <c r="AY54" s="138"/>
      <c r="AZ54" s="138"/>
      <c r="BA54" s="138"/>
      <c r="BB54" s="138"/>
      <c r="BC54" s="138"/>
      <c r="BD54" s="138"/>
      <c r="BE54" s="138"/>
      <c r="BF54" s="138"/>
      <c r="BG54" s="138"/>
      <c r="BH54" s="138"/>
      <c r="BI54" s="138"/>
      <c r="BJ54" s="138"/>
      <c r="BK54" s="138"/>
      <c r="BL54" s="138"/>
      <c r="BM54" s="138"/>
      <c r="BN54" s="297"/>
      <c r="BO54" s="297"/>
      <c r="BP54" s="297"/>
      <c r="BQ54" s="297"/>
      <c r="BR54" s="297"/>
      <c r="BS54" s="297"/>
      <c r="BT54" s="297"/>
      <c r="BU54" s="297"/>
      <c r="BV54" s="787"/>
      <c r="BW54" s="138"/>
      <c r="BX54" s="138"/>
      <c r="BY54" s="138"/>
      <c r="BZ54" s="138"/>
      <c r="CA54" s="138"/>
      <c r="CB54" s="138"/>
      <c r="CC54" s="138"/>
      <c r="CD54" s="138"/>
      <c r="CE54" s="138"/>
      <c r="CF54" s="138"/>
      <c r="CG54" s="138"/>
      <c r="CH54" s="138"/>
      <c r="CI54" s="138"/>
      <c r="CJ54" s="138"/>
      <c r="CK54" s="138"/>
      <c r="CL54" s="138"/>
      <c r="CM54" s="138"/>
      <c r="CN54" s="138"/>
      <c r="CO54" s="138"/>
      <c r="CP54" s="138"/>
      <c r="CQ54" s="138"/>
      <c r="CR54" s="138"/>
      <c r="CS54" s="138"/>
      <c r="CT54" s="138"/>
      <c r="CU54" s="138"/>
      <c r="CV54" s="138"/>
      <c r="CW54" s="138"/>
      <c r="CX54" s="138"/>
      <c r="CY54" s="138"/>
      <c r="CZ54" s="138"/>
    </row>
    <row r="55" spans="1:104" s="5" customFormat="1" x14ac:dyDescent="0.25">
      <c r="A55" s="297"/>
      <c r="B55" s="1185" t="s">
        <v>602</v>
      </c>
      <c r="C55" s="1240">
        <f>_xlfn.XLOOKUP(C54,'C'!C129:BK129,'C'!C121:BK121,1,-1)</f>
        <v>0</v>
      </c>
      <c r="D55" s="1170">
        <f>_xlfn.XLOOKUP(D54,'C'!C129:BK129,'C'!C121:BK121,-1,-1)</f>
        <v>0</v>
      </c>
      <c r="E55" s="1170">
        <f>_xlfn.XLOOKUP(E54,'C'!C129:BK129,'C'!C121:BK121,-1,-1)</f>
        <v>0</v>
      </c>
      <c r="F55" s="1170">
        <f>_xlfn.XLOOKUP(F54,'C'!C129:BK129,'C'!C121:BK121,-1,-1)</f>
        <v>0</v>
      </c>
      <c r="G55" s="1241">
        <f>_xlfn.XLOOKUP(G54,'C'!C129:BK129,'C'!C121:BK121,-1,-1)</f>
        <v>0</v>
      </c>
      <c r="H55" s="138"/>
      <c r="I55" s="297"/>
      <c r="J55" s="138"/>
      <c r="K55" s="138"/>
      <c r="L55" s="138"/>
      <c r="M55" s="138"/>
      <c r="N55" s="138"/>
      <c r="O55" s="138"/>
      <c r="P55" s="138"/>
      <c r="Q55" s="138"/>
      <c r="R55" s="138"/>
      <c r="S55" s="138"/>
      <c r="T55" s="138"/>
      <c r="U55" s="138"/>
      <c r="V55" s="138"/>
      <c r="W55" s="138"/>
      <c r="X55" s="138"/>
      <c r="Y55" s="138"/>
      <c r="Z55" s="138"/>
      <c r="AA55" s="138"/>
      <c r="AB55" s="138"/>
      <c r="AC55" s="138"/>
      <c r="AD55" s="138"/>
      <c r="AE55" s="138"/>
      <c r="AF55" s="138"/>
      <c r="AG55" s="138"/>
      <c r="AH55" s="138"/>
      <c r="AI55" s="138"/>
      <c r="AJ55" s="138"/>
      <c r="AK55" s="297"/>
      <c r="AL55" s="138"/>
      <c r="AM55" s="138"/>
      <c r="AN55" s="138"/>
      <c r="AO55" s="138"/>
      <c r="AP55" s="138"/>
      <c r="AQ55" s="138"/>
      <c r="AR55" s="138"/>
      <c r="AS55" s="138"/>
      <c r="AT55" s="138"/>
      <c r="AU55" s="138"/>
      <c r="AV55" s="138"/>
      <c r="AW55" s="138"/>
      <c r="AX55" s="138"/>
      <c r="AY55" s="138"/>
      <c r="AZ55" s="138"/>
      <c r="BA55" s="138"/>
      <c r="BB55" s="138"/>
      <c r="BC55" s="138"/>
      <c r="BD55" s="138"/>
      <c r="BE55" s="138"/>
      <c r="BF55" s="138"/>
      <c r="BG55" s="138"/>
      <c r="BH55" s="138"/>
      <c r="BI55" s="138"/>
      <c r="BJ55" s="138"/>
      <c r="BK55" s="138"/>
      <c r="BL55" s="138"/>
      <c r="BM55" s="138"/>
      <c r="BN55" s="297"/>
      <c r="BO55" s="297"/>
      <c r="BP55" s="297"/>
      <c r="BQ55" s="297"/>
      <c r="BR55" s="297"/>
      <c r="BS55" s="297"/>
      <c r="BT55" s="297"/>
      <c r="BU55" s="297"/>
      <c r="BV55" s="787"/>
      <c r="BW55" s="138"/>
      <c r="BX55" s="138"/>
      <c r="BY55" s="138"/>
      <c r="BZ55" s="138"/>
      <c r="CA55" s="138"/>
      <c r="CB55" s="138"/>
      <c r="CC55" s="138"/>
      <c r="CD55" s="138"/>
      <c r="CE55" s="138"/>
      <c r="CF55" s="138"/>
      <c r="CG55" s="138"/>
      <c r="CH55" s="138"/>
      <c r="CI55" s="138"/>
      <c r="CJ55" s="138"/>
      <c r="CK55" s="138"/>
      <c r="CL55" s="138"/>
      <c r="CM55" s="138"/>
      <c r="CN55" s="138"/>
      <c r="CO55" s="138"/>
      <c r="CP55" s="138"/>
      <c r="CQ55" s="138"/>
      <c r="CR55" s="138"/>
      <c r="CS55" s="138"/>
      <c r="CT55" s="138"/>
      <c r="CU55" s="138"/>
      <c r="CV55" s="138"/>
      <c r="CW55" s="138"/>
      <c r="CX55" s="138"/>
      <c r="CY55" s="138"/>
      <c r="CZ55" s="138"/>
    </row>
    <row r="56" spans="1:104" s="5" customFormat="1" x14ac:dyDescent="0.25">
      <c r="A56" s="297"/>
      <c r="B56" s="1243" t="s">
        <v>603</v>
      </c>
      <c r="C56" s="1626" t="str">
        <f>IFERROR(_xlfn.XLOOKUP(1,'C'!D149:BK149,'C'!D121:BK121),"Inexistente")</f>
        <v>Inexistente</v>
      </c>
      <c r="D56" s="1576"/>
      <c r="E56" s="1576"/>
      <c r="F56" s="1576"/>
      <c r="G56" s="1627"/>
      <c r="H56" s="138"/>
      <c r="I56" s="297"/>
      <c r="J56" s="138"/>
      <c r="K56" s="138"/>
      <c r="L56" s="138"/>
      <c r="M56" s="138"/>
      <c r="N56" s="138"/>
      <c r="O56" s="138"/>
      <c r="P56" s="138"/>
      <c r="Q56" s="138"/>
      <c r="R56" s="138"/>
      <c r="S56" s="138"/>
      <c r="T56" s="138"/>
      <c r="U56" s="138"/>
      <c r="V56" s="138"/>
      <c r="W56" s="138"/>
      <c r="X56" s="138"/>
      <c r="Y56" s="138"/>
      <c r="Z56" s="138"/>
      <c r="AA56" s="138"/>
      <c r="AB56" s="138"/>
      <c r="AC56" s="138"/>
      <c r="AD56" s="138"/>
      <c r="AE56" s="138"/>
      <c r="AF56" s="138"/>
      <c r="AG56" s="138"/>
      <c r="AH56" s="138"/>
      <c r="AI56" s="138"/>
      <c r="AJ56" s="138"/>
      <c r="AK56" s="297"/>
      <c r="AL56" s="138"/>
      <c r="AM56" s="138"/>
      <c r="AN56" s="138"/>
      <c r="AO56" s="138"/>
      <c r="AP56" s="138"/>
      <c r="AQ56" s="138"/>
      <c r="AR56" s="138"/>
      <c r="AS56" s="138"/>
      <c r="AT56" s="138"/>
      <c r="AU56" s="138"/>
      <c r="AV56" s="138"/>
      <c r="AW56" s="138"/>
      <c r="AX56" s="138"/>
      <c r="AY56" s="138"/>
      <c r="AZ56" s="138"/>
      <c r="BA56" s="138"/>
      <c r="BB56" s="138"/>
      <c r="BC56" s="138"/>
      <c r="BD56" s="138"/>
      <c r="BE56" s="138"/>
      <c r="BF56" s="138"/>
      <c r="BG56" s="138"/>
      <c r="BH56" s="138"/>
      <c r="BI56" s="138"/>
      <c r="BJ56" s="138"/>
      <c r="BK56" s="138"/>
      <c r="BL56" s="138"/>
      <c r="BM56" s="138"/>
      <c r="BN56" s="297"/>
      <c r="BO56" s="297"/>
      <c r="BP56" s="297"/>
      <c r="BQ56" s="297"/>
      <c r="BR56" s="297"/>
      <c r="BS56" s="297"/>
      <c r="BT56" s="297"/>
      <c r="BU56" s="297"/>
      <c r="BV56" s="787"/>
      <c r="BW56" s="138"/>
      <c r="BX56" s="138"/>
      <c r="BY56" s="138"/>
      <c r="BZ56" s="138"/>
      <c r="CA56" s="138"/>
      <c r="CB56" s="138"/>
      <c r="CC56" s="138"/>
      <c r="CD56" s="138"/>
      <c r="CE56" s="138"/>
      <c r="CF56" s="138"/>
      <c r="CG56" s="138"/>
      <c r="CH56" s="138"/>
      <c r="CI56" s="138"/>
      <c r="CJ56" s="138"/>
      <c r="CK56" s="138"/>
      <c r="CL56" s="138"/>
      <c r="CM56" s="138"/>
      <c r="CN56" s="138"/>
      <c r="CO56" s="138"/>
      <c r="CP56" s="138"/>
      <c r="CQ56" s="138"/>
      <c r="CR56" s="138"/>
      <c r="CS56" s="138"/>
      <c r="CT56" s="138"/>
      <c r="CU56" s="138"/>
      <c r="CV56" s="138"/>
      <c r="CW56" s="138"/>
      <c r="CX56" s="138"/>
      <c r="CY56" s="138"/>
      <c r="CZ56" s="138"/>
    </row>
    <row r="57" spans="1:104" x14ac:dyDescent="0.25">
      <c r="A57" s="138"/>
      <c r="B57" s="1244" t="s">
        <v>604</v>
      </c>
      <c r="C57" s="1598" t="str">
        <f>IF(C56&lt;&gt;"Inexistente",_xlfn.XLOOKUP(C56,'C'!D121:BK121,'C'!D129:BK129,-1,-1),"Inexistente")</f>
        <v>Inexistente</v>
      </c>
      <c r="D57" s="1580"/>
      <c r="E57" s="1580"/>
      <c r="F57" s="1580"/>
      <c r="G57" s="1599"/>
      <c r="H57" s="138"/>
      <c r="I57" s="1096"/>
      <c r="J57" s="296"/>
      <c r="K57" s="296"/>
      <c r="L57" s="296"/>
      <c r="M57" s="296"/>
      <c r="N57" s="296"/>
      <c r="O57" s="296"/>
      <c r="P57" s="296"/>
      <c r="Q57" s="296"/>
      <c r="R57" s="296"/>
      <c r="S57" s="296"/>
      <c r="T57" s="296"/>
      <c r="U57" s="296"/>
      <c r="V57" s="138"/>
      <c r="W57" s="138"/>
      <c r="X57" s="138"/>
      <c r="Y57" s="138"/>
      <c r="Z57" s="138"/>
      <c r="AA57" s="138"/>
      <c r="AB57" s="138"/>
      <c r="AC57" s="138"/>
      <c r="AD57" s="138"/>
      <c r="AE57" s="138"/>
      <c r="AF57" s="138"/>
      <c r="AG57" s="296"/>
      <c r="AH57" s="296"/>
      <c r="AI57" s="296"/>
      <c r="AJ57" s="138"/>
      <c r="AK57" s="138"/>
      <c r="AL57" s="138"/>
      <c r="AM57" s="138"/>
      <c r="AN57" s="138"/>
      <c r="AO57" s="138"/>
      <c r="AP57" s="138"/>
      <c r="AQ57" s="138"/>
      <c r="AR57" s="138"/>
      <c r="AS57" s="138"/>
      <c r="AT57" s="138"/>
      <c r="AU57" s="138"/>
      <c r="AV57" s="138"/>
      <c r="AW57" s="138"/>
      <c r="AX57" s="138"/>
      <c r="AY57" s="138"/>
      <c r="AZ57" s="138"/>
      <c r="BA57" s="138"/>
      <c r="BB57" s="138"/>
      <c r="BC57" s="138"/>
      <c r="BD57" s="138"/>
      <c r="BE57" s="138"/>
      <c r="BF57" s="138"/>
      <c r="BG57" s="138"/>
      <c r="BH57" s="138"/>
      <c r="BI57" s="138"/>
      <c r="BJ57" s="138"/>
      <c r="BK57" s="138"/>
      <c r="BL57" s="138"/>
      <c r="BM57" s="138"/>
      <c r="BN57" s="138"/>
      <c r="BO57" s="138"/>
      <c r="BP57" s="138"/>
      <c r="BQ57" s="138"/>
      <c r="BR57" s="138"/>
      <c r="BS57" s="138"/>
      <c r="BT57" s="138"/>
      <c r="BU57" s="138"/>
      <c r="BV57" s="138"/>
      <c r="BW57" s="138"/>
      <c r="BX57" s="138"/>
      <c r="BY57" s="138"/>
      <c r="BZ57" s="138"/>
      <c r="CA57" s="138"/>
      <c r="CB57" s="138"/>
      <c r="CC57" s="138"/>
      <c r="CD57" s="138"/>
      <c r="CE57" s="138"/>
      <c r="CF57" s="138"/>
      <c r="CG57" s="138"/>
      <c r="CH57" s="138"/>
      <c r="CI57" s="138"/>
      <c r="CJ57" s="138"/>
      <c r="CK57" s="138"/>
      <c r="CL57" s="138"/>
      <c r="CM57" s="138"/>
      <c r="CN57" s="138"/>
      <c r="CO57" s="138"/>
      <c r="CP57" s="138"/>
      <c r="CQ57" s="138"/>
      <c r="CR57" s="138"/>
      <c r="CS57" s="138"/>
      <c r="CT57" s="138"/>
      <c r="CU57" s="138"/>
      <c r="CV57" s="138"/>
      <c r="CW57" s="138"/>
      <c r="CX57" s="138"/>
      <c r="CY57" s="138"/>
      <c r="CZ57" s="138"/>
    </row>
    <row r="58" spans="1:104" s="5" customFormat="1" x14ac:dyDescent="0.25">
      <c r="A58" s="297"/>
      <c r="B58" s="1096"/>
      <c r="C58" s="1096"/>
      <c r="D58" s="1096"/>
      <c r="E58" s="1096"/>
      <c r="F58" s="1096"/>
      <c r="G58" s="1096"/>
      <c r="H58" s="297"/>
      <c r="I58" s="297"/>
      <c r="J58" s="138"/>
      <c r="K58" s="138"/>
      <c r="L58" s="138"/>
      <c r="M58" s="138"/>
      <c r="N58" s="138"/>
      <c r="O58" s="138"/>
      <c r="P58" s="138"/>
      <c r="Q58" s="138"/>
      <c r="R58" s="138"/>
      <c r="S58" s="138"/>
      <c r="T58" s="138"/>
      <c r="U58" s="138"/>
      <c r="V58" s="138"/>
      <c r="W58" s="138"/>
      <c r="X58" s="138"/>
      <c r="Y58" s="138"/>
      <c r="Z58" s="138"/>
      <c r="AA58" s="138"/>
      <c r="AB58" s="138"/>
      <c r="AC58" s="138"/>
      <c r="AD58" s="138"/>
      <c r="AE58" s="138"/>
      <c r="AF58" s="138"/>
      <c r="AG58" s="138"/>
      <c r="AH58" s="138"/>
      <c r="AI58" s="138"/>
      <c r="AJ58" s="138"/>
      <c r="AK58" s="297"/>
      <c r="AL58" s="138"/>
      <c r="AM58" s="138"/>
      <c r="AN58" s="138"/>
      <c r="AO58" s="138"/>
      <c r="AP58" s="138"/>
      <c r="AQ58" s="138"/>
      <c r="AR58" s="138"/>
      <c r="AS58" s="138"/>
      <c r="AT58" s="138"/>
      <c r="AU58" s="138"/>
      <c r="AV58" s="138"/>
      <c r="AW58" s="138"/>
      <c r="AX58" s="138"/>
      <c r="AY58" s="138"/>
      <c r="AZ58" s="138"/>
      <c r="BA58" s="138"/>
      <c r="BB58" s="138"/>
      <c r="BC58" s="138"/>
      <c r="BD58" s="138"/>
      <c r="BE58" s="138"/>
      <c r="BF58" s="138"/>
      <c r="BG58" s="138"/>
      <c r="BH58" s="138"/>
      <c r="BI58" s="138"/>
      <c r="BJ58" s="138"/>
      <c r="BK58" s="138"/>
      <c r="BL58" s="138"/>
      <c r="BM58" s="138"/>
      <c r="BN58" s="297"/>
      <c r="BO58" s="297"/>
      <c r="BP58" s="297"/>
      <c r="BQ58" s="297"/>
      <c r="BR58" s="297"/>
      <c r="BS58" s="297"/>
      <c r="BT58" s="297"/>
      <c r="BU58" s="297"/>
      <c r="BV58" s="297"/>
      <c r="BW58" s="138"/>
      <c r="BX58" s="138"/>
      <c r="BY58" s="138"/>
      <c r="BZ58" s="138"/>
      <c r="CA58" s="138"/>
      <c r="CB58" s="138"/>
      <c r="CC58" s="138"/>
      <c r="CD58" s="138"/>
      <c r="CE58" s="138"/>
      <c r="CF58" s="138"/>
      <c r="CG58" s="138"/>
      <c r="CH58" s="138"/>
      <c r="CI58" s="138"/>
      <c r="CJ58" s="138"/>
      <c r="CK58" s="138"/>
      <c r="CL58" s="138"/>
      <c r="CM58" s="138"/>
      <c r="CN58" s="138"/>
      <c r="CO58" s="138"/>
      <c r="CP58" s="138"/>
      <c r="CQ58" s="138"/>
      <c r="CR58" s="138"/>
      <c r="CS58" s="138"/>
      <c r="CT58" s="138"/>
      <c r="CU58" s="138"/>
      <c r="CV58" s="138"/>
      <c r="CW58" s="138"/>
      <c r="CX58" s="138"/>
      <c r="CY58" s="138"/>
      <c r="CZ58" s="138"/>
    </row>
    <row r="59" spans="1:104" ht="17.100000000000001" customHeight="1" thickBot="1" x14ac:dyDescent="0.3">
      <c r="A59" s="138"/>
      <c r="B59" s="1096"/>
      <c r="C59" s="1096"/>
      <c r="D59" s="1096"/>
      <c r="E59" s="1096"/>
      <c r="F59" s="1096"/>
      <c r="G59" s="1096"/>
      <c r="H59" s="1096"/>
      <c r="I59" s="138"/>
      <c r="J59" s="430"/>
      <c r="K59" s="430"/>
      <c r="L59" s="430"/>
      <c r="M59" s="430"/>
      <c r="N59" s="430"/>
      <c r="O59" s="430"/>
      <c r="P59" s="430"/>
      <c r="Q59" s="430"/>
      <c r="R59" s="430"/>
      <c r="S59" s="430"/>
      <c r="T59" s="430"/>
      <c r="U59" s="430"/>
      <c r="V59" s="138"/>
      <c r="W59" s="138"/>
      <c r="X59" s="138"/>
      <c r="Y59" s="138"/>
      <c r="Z59" s="138"/>
      <c r="AA59" s="138"/>
      <c r="AB59" s="138"/>
      <c r="AC59" s="138"/>
      <c r="AD59" s="138"/>
      <c r="AE59" s="138"/>
      <c r="AF59" s="138"/>
      <c r="AG59" s="430"/>
      <c r="AH59" s="430"/>
      <c r="AI59" s="430"/>
      <c r="AJ59" s="138"/>
      <c r="AK59" s="138"/>
      <c r="AL59" s="138"/>
      <c r="AM59" s="138"/>
      <c r="AN59" s="138"/>
      <c r="AO59" s="138"/>
      <c r="AP59" s="138"/>
      <c r="AQ59" s="138"/>
      <c r="AR59" s="138"/>
      <c r="AS59" s="138"/>
      <c r="AT59" s="138"/>
      <c r="AU59" s="138"/>
      <c r="AV59" s="138"/>
      <c r="AW59" s="138"/>
      <c r="AX59" s="138"/>
      <c r="AY59" s="138"/>
      <c r="AZ59" s="138"/>
      <c r="BA59" s="138"/>
      <c r="BB59" s="138"/>
      <c r="BC59" s="138"/>
      <c r="BD59" s="138"/>
      <c r="BE59" s="138"/>
      <c r="BF59" s="138"/>
      <c r="BG59" s="138"/>
      <c r="BH59" s="138"/>
      <c r="BI59" s="138"/>
      <c r="BJ59" s="138"/>
      <c r="BK59" s="138"/>
      <c r="BL59" s="138"/>
      <c r="BM59" s="138"/>
      <c r="BN59" s="138"/>
      <c r="BO59" s="138"/>
      <c r="BP59" s="138"/>
      <c r="BQ59" s="138"/>
      <c r="BR59" s="138"/>
      <c r="BS59" s="138"/>
      <c r="BT59" s="138"/>
      <c r="BU59" s="138"/>
      <c r="BV59" s="138"/>
      <c r="BW59" s="138"/>
      <c r="BX59" s="138"/>
      <c r="BY59" s="138"/>
      <c r="BZ59" s="138"/>
      <c r="CA59" s="138"/>
      <c r="CB59" s="138"/>
      <c r="CC59" s="138"/>
      <c r="CD59" s="138"/>
      <c r="CE59" s="138"/>
      <c r="CF59" s="138"/>
      <c r="CG59" s="138"/>
      <c r="CH59" s="138"/>
      <c r="CI59" s="138"/>
      <c r="CJ59" s="138"/>
      <c r="CK59" s="138"/>
      <c r="CL59" s="138"/>
      <c r="CM59" s="138"/>
      <c r="CN59" s="138"/>
      <c r="CO59" s="138"/>
      <c r="CP59" s="138"/>
      <c r="CQ59" s="138"/>
      <c r="CR59" s="138"/>
      <c r="CS59" s="138"/>
      <c r="CT59" s="138"/>
      <c r="CU59" s="138"/>
      <c r="CV59" s="138"/>
      <c r="CW59" s="138"/>
      <c r="CX59" s="138"/>
      <c r="CY59" s="138"/>
      <c r="CZ59" s="138"/>
    </row>
    <row r="60" spans="1:104" s="33" customFormat="1" ht="44.1" customHeight="1" thickBot="1" x14ac:dyDescent="0.3">
      <c r="A60" s="1245" t="s">
        <v>250</v>
      </c>
      <c r="B60" s="1100" t="s">
        <v>605</v>
      </c>
      <c r="C60" s="28"/>
      <c r="D60" s="297"/>
      <c r="E60" s="297"/>
      <c r="F60" s="297"/>
      <c r="G60" s="297"/>
      <c r="H60" s="138"/>
      <c r="I60" s="138"/>
      <c r="J60" s="430"/>
      <c r="K60" s="430"/>
      <c r="L60" s="430"/>
      <c r="M60" s="430"/>
      <c r="N60" s="430"/>
      <c r="O60" s="430"/>
      <c r="P60" s="430"/>
      <c r="Q60" s="430"/>
      <c r="R60" s="430"/>
      <c r="S60" s="430"/>
      <c r="T60" s="430"/>
      <c r="U60" s="430"/>
      <c r="V60" s="138"/>
      <c r="W60" s="138"/>
      <c r="X60" s="138"/>
      <c r="Y60" s="138"/>
      <c r="Z60" s="138"/>
      <c r="AA60" s="138"/>
      <c r="AB60" s="138"/>
      <c r="AC60" s="138"/>
      <c r="AD60" s="138"/>
      <c r="AE60" s="138"/>
      <c r="AF60" s="138"/>
      <c r="AG60" s="430"/>
      <c r="AH60" s="430"/>
      <c r="AI60" s="430"/>
      <c r="AJ60" s="138"/>
      <c r="AK60" s="138"/>
      <c r="AL60" s="138"/>
      <c r="AM60" s="138"/>
      <c r="AN60" s="138"/>
      <c r="AO60" s="138"/>
      <c r="AP60" s="138"/>
      <c r="AQ60" s="138"/>
      <c r="AR60" s="138"/>
      <c r="AS60" s="138"/>
      <c r="AT60" s="138"/>
      <c r="AU60" s="138"/>
      <c r="AV60" s="138"/>
      <c r="AW60" s="138"/>
      <c r="AX60" s="138"/>
      <c r="AY60" s="138"/>
      <c r="AZ60" s="138"/>
      <c r="BA60" s="138"/>
      <c r="BB60" s="138"/>
      <c r="BC60" s="138"/>
      <c r="BD60" s="138"/>
      <c r="BE60" s="138"/>
      <c r="BF60" s="138"/>
      <c r="BG60" s="138"/>
      <c r="BH60" s="138"/>
      <c r="BI60" s="138"/>
      <c r="BJ60" s="138"/>
      <c r="BK60" s="138"/>
      <c r="BL60" s="138"/>
      <c r="BM60" s="138"/>
      <c r="BN60" s="138"/>
      <c r="BO60" s="138"/>
      <c r="BP60" s="138"/>
      <c r="BQ60" s="138"/>
      <c r="BR60" s="138"/>
      <c r="BS60" s="138"/>
      <c r="BT60" s="138"/>
      <c r="BU60" s="138"/>
      <c r="BV60" s="138"/>
      <c r="BW60" s="138"/>
      <c r="BX60" s="138"/>
      <c r="BY60" s="138"/>
      <c r="BZ60" s="138"/>
      <c r="CA60" s="138"/>
      <c r="CB60" s="138"/>
      <c r="CC60" s="138"/>
      <c r="CD60" s="138"/>
      <c r="CE60" s="138"/>
      <c r="CF60" s="138"/>
      <c r="CG60" s="138"/>
      <c r="CH60" s="138"/>
      <c r="CI60" s="138"/>
      <c r="CJ60" s="138"/>
      <c r="CK60" s="138"/>
      <c r="CL60" s="138"/>
      <c r="CM60" s="138"/>
      <c r="CN60" s="138"/>
      <c r="CO60" s="138"/>
      <c r="CP60" s="138"/>
      <c r="CQ60" s="138"/>
      <c r="CR60" s="138"/>
      <c r="CS60" s="138"/>
      <c r="CT60" s="138"/>
      <c r="CU60" s="138"/>
      <c r="CV60" s="138"/>
      <c r="CW60" s="138"/>
      <c r="CX60" s="138"/>
      <c r="CY60" s="138"/>
      <c r="CZ60" s="138"/>
    </row>
    <row r="61" spans="1:104" s="5" customFormat="1" ht="15" customHeight="1" x14ac:dyDescent="0.25">
      <c r="A61" s="138"/>
      <c r="B61" s="1180"/>
      <c r="C61" s="297"/>
      <c r="D61" s="297"/>
      <c r="E61" s="297"/>
      <c r="F61" s="297"/>
      <c r="G61" s="297"/>
      <c r="H61" s="297"/>
      <c r="I61" s="297"/>
      <c r="J61" s="138"/>
      <c r="K61" s="138"/>
      <c r="L61" s="138"/>
      <c r="M61" s="138"/>
      <c r="N61" s="138"/>
      <c r="O61" s="138"/>
      <c r="P61" s="138"/>
      <c r="Q61" s="138"/>
      <c r="R61" s="138"/>
      <c r="S61" s="138"/>
      <c r="T61" s="138"/>
      <c r="U61" s="138"/>
      <c r="V61" s="138"/>
      <c r="W61" s="138"/>
      <c r="X61" s="138"/>
      <c r="Y61" s="138"/>
      <c r="Z61" s="138"/>
      <c r="AA61" s="138"/>
      <c r="AB61" s="138"/>
      <c r="AC61" s="138"/>
      <c r="AD61" s="138"/>
      <c r="AE61" s="138"/>
      <c r="AF61" s="138"/>
      <c r="AG61" s="138"/>
      <c r="AH61" s="138"/>
      <c r="AI61" s="138"/>
      <c r="AJ61" s="138"/>
      <c r="AK61" s="297"/>
      <c r="AL61" s="138"/>
      <c r="AM61" s="138"/>
      <c r="AN61" s="138"/>
      <c r="AO61" s="138"/>
      <c r="AP61" s="138"/>
      <c r="AQ61" s="138"/>
      <c r="AR61" s="138"/>
      <c r="AS61" s="138"/>
      <c r="AT61" s="138"/>
      <c r="AU61" s="138"/>
      <c r="AV61" s="138"/>
      <c r="AW61" s="138"/>
      <c r="AX61" s="138"/>
      <c r="AY61" s="138"/>
      <c r="AZ61" s="138"/>
      <c r="BA61" s="138"/>
      <c r="BB61" s="138"/>
      <c r="BC61" s="138"/>
      <c r="BD61" s="138"/>
      <c r="BE61" s="138"/>
      <c r="BF61" s="138"/>
      <c r="BG61" s="138"/>
      <c r="BH61" s="138"/>
      <c r="BI61" s="138"/>
      <c r="BJ61" s="138"/>
      <c r="BK61" s="138"/>
      <c r="BL61" s="138"/>
      <c r="BM61" s="138"/>
      <c r="BN61" s="297"/>
      <c r="BO61" s="297"/>
      <c r="BP61" s="297"/>
      <c r="BQ61" s="297"/>
      <c r="BR61" s="297"/>
      <c r="BS61" s="297"/>
      <c r="BT61" s="297"/>
      <c r="BU61" s="297"/>
      <c r="BV61" s="297"/>
      <c r="BW61" s="787"/>
      <c r="BX61" s="138"/>
      <c r="BY61" s="138"/>
      <c r="BZ61" s="138"/>
      <c r="CA61" s="138"/>
      <c r="CB61" s="138"/>
      <c r="CC61" s="138"/>
      <c r="CD61" s="138"/>
      <c r="CE61" s="138"/>
      <c r="CF61" s="138"/>
      <c r="CG61" s="138"/>
      <c r="CH61" s="138"/>
      <c r="CI61" s="138"/>
      <c r="CJ61" s="138"/>
      <c r="CK61" s="138"/>
      <c r="CL61" s="138"/>
      <c r="CM61" s="138"/>
      <c r="CN61" s="138"/>
      <c r="CO61" s="138"/>
      <c r="CP61" s="138"/>
      <c r="CQ61" s="138"/>
      <c r="CR61" s="138"/>
      <c r="CS61" s="138"/>
      <c r="CT61" s="138"/>
      <c r="CU61" s="138"/>
      <c r="CV61" s="138"/>
      <c r="CW61" s="138"/>
      <c r="CX61" s="138"/>
      <c r="CY61" s="138"/>
      <c r="CZ61" s="138"/>
    </row>
    <row r="62" spans="1:104" s="5" customFormat="1" ht="17.100000000000001" customHeight="1" x14ac:dyDescent="0.25">
      <c r="A62" s="138"/>
      <c r="B62" s="1246" t="s">
        <v>606</v>
      </c>
      <c r="C62" s="1247" t="s">
        <v>455</v>
      </c>
      <c r="D62" s="1247" t="s">
        <v>456</v>
      </c>
      <c r="E62" s="1247" t="s">
        <v>457</v>
      </c>
      <c r="F62" s="1247" t="s">
        <v>458</v>
      </c>
      <c r="G62" s="1248" t="s">
        <v>459</v>
      </c>
      <c r="H62" s="297"/>
      <c r="I62" s="297"/>
      <c r="J62" s="430"/>
      <c r="K62" s="430"/>
      <c r="L62" s="430"/>
      <c r="M62" s="430"/>
      <c r="N62" s="430"/>
      <c r="O62" s="430"/>
      <c r="P62" s="430"/>
      <c r="Q62" s="430"/>
      <c r="R62" s="430"/>
      <c r="S62" s="430"/>
      <c r="T62" s="430"/>
      <c r="U62" s="430"/>
      <c r="V62" s="138"/>
      <c r="W62" s="138"/>
      <c r="X62" s="138"/>
      <c r="Y62" s="138"/>
      <c r="Z62" s="138"/>
      <c r="AA62" s="138"/>
      <c r="AB62" s="138"/>
      <c r="AC62" s="430"/>
      <c r="AD62" s="430"/>
      <c r="AE62" s="430"/>
      <c r="AF62" s="430"/>
      <c r="AG62" s="430"/>
      <c r="AH62" s="430"/>
      <c r="AI62" s="430"/>
      <c r="AJ62" s="138"/>
      <c r="AK62" s="297"/>
      <c r="AL62" s="138"/>
      <c r="AM62" s="138"/>
      <c r="AN62" s="138"/>
      <c r="AO62" s="138"/>
      <c r="AP62" s="138"/>
      <c r="AQ62" s="138"/>
      <c r="AR62" s="138"/>
      <c r="AS62" s="138"/>
      <c r="AT62" s="138"/>
      <c r="AU62" s="138"/>
      <c r="AV62" s="138"/>
      <c r="AW62" s="138"/>
      <c r="AX62" s="138"/>
      <c r="AY62" s="138"/>
      <c r="AZ62" s="138"/>
      <c r="BA62" s="138"/>
      <c r="BB62" s="138"/>
      <c r="BC62" s="138"/>
      <c r="BD62" s="138"/>
      <c r="BE62" s="138"/>
      <c r="BF62" s="138"/>
      <c r="BG62" s="138"/>
      <c r="BH62" s="138"/>
      <c r="BI62" s="138"/>
      <c r="BJ62" s="138"/>
      <c r="BK62" s="138"/>
      <c r="BL62" s="138"/>
      <c r="BM62" s="138"/>
      <c r="BN62" s="297"/>
      <c r="BO62" s="297"/>
      <c r="BP62" s="297"/>
      <c r="BQ62" s="297"/>
      <c r="BR62" s="297"/>
      <c r="BS62" s="297"/>
      <c r="BT62" s="297"/>
      <c r="BU62" s="297"/>
      <c r="BV62" s="297"/>
      <c r="BW62" s="787"/>
      <c r="BX62" s="138"/>
      <c r="BY62" s="138"/>
      <c r="BZ62" s="138"/>
      <c r="CA62" s="138"/>
      <c r="CB62" s="138"/>
      <c r="CC62" s="138"/>
      <c r="CD62" s="138"/>
      <c r="CE62" s="138"/>
      <c r="CF62" s="138"/>
      <c r="CG62" s="138"/>
      <c r="CH62" s="138"/>
      <c r="CI62" s="138"/>
      <c r="CJ62" s="138"/>
      <c r="CK62" s="138"/>
      <c r="CL62" s="138"/>
      <c r="CM62" s="138"/>
      <c r="CN62" s="138"/>
      <c r="CO62" s="138"/>
      <c r="CP62" s="138"/>
      <c r="CQ62" s="138"/>
      <c r="CR62" s="138"/>
      <c r="CS62" s="138"/>
      <c r="CT62" s="138"/>
      <c r="CU62" s="138"/>
      <c r="CV62" s="138"/>
      <c r="CW62" s="138"/>
      <c r="CX62" s="138"/>
      <c r="CY62" s="138"/>
      <c r="CZ62" s="138"/>
    </row>
    <row r="63" spans="1:104" s="5" customFormat="1" ht="17.100000000000001" customHeight="1" x14ac:dyDescent="0.25">
      <c r="A63" s="297"/>
      <c r="B63" s="1249" t="s">
        <v>607</v>
      </c>
      <c r="C63" s="1188">
        <f>RESULTADOS!E71</f>
        <v>1000</v>
      </c>
      <c r="D63" s="1188">
        <f>RESULTADOS!G71</f>
        <v>1000</v>
      </c>
      <c r="E63" s="1188">
        <f>RESULTADOS!I71</f>
        <v>1000</v>
      </c>
      <c r="F63" s="1188">
        <f>RESULTADOS!K71</f>
        <v>1000</v>
      </c>
      <c r="G63" s="1250">
        <f>RESULTADOS!M71</f>
        <v>1000</v>
      </c>
      <c r="H63" s="297"/>
      <c r="I63" s="297"/>
      <c r="J63" s="430"/>
      <c r="K63" s="430"/>
      <c r="L63" s="430"/>
      <c r="M63" s="430"/>
      <c r="N63" s="430"/>
      <c r="O63" s="430"/>
      <c r="P63" s="430"/>
      <c r="Q63" s="430"/>
      <c r="R63" s="430"/>
      <c r="S63" s="430"/>
      <c r="T63" s="430"/>
      <c r="U63" s="430"/>
      <c r="V63" s="138"/>
      <c r="W63" s="138"/>
      <c r="X63" s="138"/>
      <c r="Y63" s="138"/>
      <c r="Z63" s="138"/>
      <c r="AA63" s="138"/>
      <c r="AB63" s="138"/>
      <c r="AC63" s="430"/>
      <c r="AD63" s="430"/>
      <c r="AE63" s="430"/>
      <c r="AF63" s="430"/>
      <c r="AG63" s="430"/>
      <c r="AH63" s="430"/>
      <c r="AI63" s="430"/>
      <c r="AJ63" s="138"/>
      <c r="AK63" s="297"/>
      <c r="AL63" s="138"/>
      <c r="AM63" s="138"/>
      <c r="AN63" s="138"/>
      <c r="AO63" s="138"/>
      <c r="AP63" s="138"/>
      <c r="AQ63" s="138"/>
      <c r="AR63" s="138"/>
      <c r="AS63" s="138"/>
      <c r="AT63" s="138"/>
      <c r="AU63" s="138"/>
      <c r="AV63" s="138"/>
      <c r="AW63" s="138"/>
      <c r="AX63" s="138"/>
      <c r="AY63" s="138"/>
      <c r="AZ63" s="138"/>
      <c r="BA63" s="138"/>
      <c r="BB63" s="138"/>
      <c r="BC63" s="138"/>
      <c r="BD63" s="138"/>
      <c r="BE63" s="138"/>
      <c r="BF63" s="138"/>
      <c r="BG63" s="138"/>
      <c r="BH63" s="138"/>
      <c r="BI63" s="138"/>
      <c r="BJ63" s="138"/>
      <c r="BK63" s="138"/>
      <c r="BL63" s="138"/>
      <c r="BM63" s="138"/>
      <c r="BN63" s="297"/>
      <c r="BO63" s="297"/>
      <c r="BP63" s="297"/>
      <c r="BQ63" s="297"/>
      <c r="BR63" s="297"/>
      <c r="BS63" s="297"/>
      <c r="BT63" s="297"/>
      <c r="BU63" s="297"/>
      <c r="BV63" s="787"/>
      <c r="BW63" s="138"/>
      <c r="BX63" s="138"/>
      <c r="BY63" s="138"/>
      <c r="BZ63" s="138"/>
      <c r="CA63" s="138"/>
      <c r="CB63" s="138"/>
      <c r="CC63" s="138"/>
      <c r="CD63" s="138"/>
      <c r="CE63" s="138"/>
      <c r="CF63" s="138"/>
      <c r="CG63" s="138"/>
      <c r="CH63" s="138"/>
      <c r="CI63" s="138"/>
      <c r="CJ63" s="138"/>
      <c r="CK63" s="138"/>
      <c r="CL63" s="138"/>
      <c r="CM63" s="138"/>
      <c r="CN63" s="138"/>
      <c r="CO63" s="138"/>
      <c r="CP63" s="138"/>
      <c r="CQ63" s="138"/>
      <c r="CR63" s="138"/>
      <c r="CS63" s="138"/>
      <c r="CT63" s="138"/>
      <c r="CU63" s="138"/>
      <c r="CV63" s="138"/>
      <c r="CW63" s="138"/>
      <c r="CX63" s="138"/>
      <c r="CY63" s="138"/>
      <c r="CZ63" s="138"/>
    </row>
    <row r="64" spans="1:104" s="5" customFormat="1" ht="17.100000000000001" customHeight="1" x14ac:dyDescent="0.25">
      <c r="A64" s="297"/>
      <c r="B64" s="1249" t="s">
        <v>608</v>
      </c>
      <c r="C64" s="1147">
        <f>RESULTADOS!E74</f>
        <v>0</v>
      </c>
      <c r="D64" s="1147">
        <f>RESULTADOS!G74</f>
        <v>0</v>
      </c>
      <c r="E64" s="1147">
        <f>RESULTADOS!I74</f>
        <v>0</v>
      </c>
      <c r="F64" s="1147">
        <f>RESULTADOS!K74</f>
        <v>0</v>
      </c>
      <c r="G64" s="1148">
        <f>RESULTADOS!M74</f>
        <v>0</v>
      </c>
      <c r="H64" s="297"/>
      <c r="I64" s="297"/>
      <c r="J64" s="430"/>
      <c r="K64" s="430"/>
      <c r="L64" s="430"/>
      <c r="M64" s="430"/>
      <c r="N64" s="430"/>
      <c r="O64" s="430"/>
      <c r="P64" s="430"/>
      <c r="Q64" s="430"/>
      <c r="R64" s="430"/>
      <c r="S64" s="430"/>
      <c r="T64" s="430"/>
      <c r="U64" s="430"/>
      <c r="V64" s="138"/>
      <c r="W64" s="138"/>
      <c r="X64" s="138"/>
      <c r="Y64" s="138"/>
      <c r="Z64" s="138"/>
      <c r="AA64" s="138"/>
      <c r="AB64" s="138"/>
      <c r="AC64" s="430"/>
      <c r="AD64" s="430"/>
      <c r="AE64" s="430"/>
      <c r="AF64" s="430"/>
      <c r="AG64" s="430"/>
      <c r="AH64" s="430"/>
      <c r="AI64" s="430"/>
      <c r="AJ64" s="138"/>
      <c r="AK64" s="297"/>
      <c r="AL64" s="138"/>
      <c r="AM64" s="138"/>
      <c r="AN64" s="138"/>
      <c r="AO64" s="138"/>
      <c r="AP64" s="138"/>
      <c r="AQ64" s="138"/>
      <c r="AR64" s="138"/>
      <c r="AS64" s="138"/>
      <c r="AT64" s="138"/>
      <c r="AU64" s="138"/>
      <c r="AV64" s="138"/>
      <c r="AW64" s="138"/>
      <c r="AX64" s="138"/>
      <c r="AY64" s="138"/>
      <c r="AZ64" s="138"/>
      <c r="BA64" s="138"/>
      <c r="BB64" s="138"/>
      <c r="BC64" s="138"/>
      <c r="BD64" s="138"/>
      <c r="BE64" s="138"/>
      <c r="BF64" s="138"/>
      <c r="BG64" s="138"/>
      <c r="BH64" s="138"/>
      <c r="BI64" s="138"/>
      <c r="BJ64" s="138"/>
      <c r="BK64" s="138"/>
      <c r="BL64" s="138"/>
      <c r="BM64" s="138"/>
      <c r="BN64" s="297"/>
      <c r="BO64" s="297"/>
      <c r="BP64" s="297"/>
      <c r="BQ64" s="297"/>
      <c r="BR64" s="297"/>
      <c r="BS64" s="297"/>
      <c r="BT64" s="297"/>
      <c r="BU64" s="297"/>
      <c r="BV64" s="787"/>
      <c r="BW64" s="138"/>
      <c r="BX64" s="138"/>
      <c r="BY64" s="138"/>
      <c r="BZ64" s="138"/>
      <c r="CA64" s="138"/>
      <c r="CB64" s="138"/>
      <c r="CC64" s="138"/>
      <c r="CD64" s="138"/>
      <c r="CE64" s="138"/>
      <c r="CF64" s="138"/>
      <c r="CG64" s="138"/>
      <c r="CH64" s="138"/>
      <c r="CI64" s="138"/>
      <c r="CJ64" s="138"/>
      <c r="CK64" s="138"/>
      <c r="CL64" s="138"/>
      <c r="CM64" s="138"/>
      <c r="CN64" s="138"/>
      <c r="CO64" s="138"/>
      <c r="CP64" s="138"/>
      <c r="CQ64" s="138"/>
      <c r="CR64" s="138"/>
      <c r="CS64" s="138"/>
      <c r="CT64" s="138"/>
      <c r="CU64" s="138"/>
      <c r="CV64" s="138"/>
      <c r="CW64" s="138"/>
      <c r="CX64" s="138"/>
      <c r="CY64" s="138"/>
      <c r="CZ64" s="138"/>
    </row>
    <row r="65" spans="1:104" s="5" customFormat="1" ht="17.100000000000001" customHeight="1" x14ac:dyDescent="0.25">
      <c r="A65" s="297"/>
      <c r="B65" s="1249" t="s">
        <v>609</v>
      </c>
      <c r="C65" s="1147">
        <f>RESULTADOS!E83</f>
        <v>0</v>
      </c>
      <c r="D65" s="1147">
        <f>RESULTADOS!G83</f>
        <v>0</v>
      </c>
      <c r="E65" s="1147">
        <f>RESULTADOS!I83</f>
        <v>0</v>
      </c>
      <c r="F65" s="1147">
        <f>RESULTADOS!K83</f>
        <v>0</v>
      </c>
      <c r="G65" s="1148">
        <f>RESULTADOS!M83</f>
        <v>0</v>
      </c>
      <c r="H65" s="297"/>
      <c r="I65" s="297"/>
      <c r="J65" s="138"/>
      <c r="K65" s="138"/>
      <c r="L65" s="138"/>
      <c r="M65" s="138"/>
      <c r="N65" s="138"/>
      <c r="O65" s="138"/>
      <c r="P65" s="138"/>
      <c r="Q65" s="138"/>
      <c r="R65" s="138"/>
      <c r="S65" s="138"/>
      <c r="T65" s="138"/>
      <c r="U65" s="138"/>
      <c r="V65" s="138"/>
      <c r="W65" s="138"/>
      <c r="X65" s="138"/>
      <c r="Y65" s="138"/>
      <c r="Z65" s="138"/>
      <c r="AA65" s="138"/>
      <c r="AB65" s="138"/>
      <c r="AC65" s="138"/>
      <c r="AD65" s="138"/>
      <c r="AE65" s="138"/>
      <c r="AF65" s="138"/>
      <c r="AG65" s="138"/>
      <c r="AH65" s="138"/>
      <c r="AI65" s="138"/>
      <c r="AJ65" s="138"/>
      <c r="AK65" s="297"/>
      <c r="AL65" s="138"/>
      <c r="AM65" s="138"/>
      <c r="AN65" s="138"/>
      <c r="AO65" s="138"/>
      <c r="AP65" s="138"/>
      <c r="AQ65" s="138"/>
      <c r="AR65" s="138"/>
      <c r="AS65" s="138"/>
      <c r="AT65" s="138"/>
      <c r="AU65" s="138"/>
      <c r="AV65" s="138"/>
      <c r="AW65" s="138"/>
      <c r="AX65" s="138"/>
      <c r="AY65" s="138"/>
      <c r="AZ65" s="138"/>
      <c r="BA65" s="138"/>
      <c r="BB65" s="138"/>
      <c r="BC65" s="138"/>
      <c r="BD65" s="138"/>
      <c r="BE65" s="138"/>
      <c r="BF65" s="138"/>
      <c r="BG65" s="138"/>
      <c r="BH65" s="138"/>
      <c r="BI65" s="138"/>
      <c r="BJ65" s="138"/>
      <c r="BK65" s="138"/>
      <c r="BL65" s="138"/>
      <c r="BM65" s="138"/>
      <c r="BN65" s="297"/>
      <c r="BO65" s="297"/>
      <c r="BP65" s="297"/>
      <c r="BQ65" s="297"/>
      <c r="BR65" s="297"/>
      <c r="BS65" s="297"/>
      <c r="BT65" s="297"/>
      <c r="BU65" s="297"/>
      <c r="BV65" s="787"/>
      <c r="BW65" s="138"/>
      <c r="BX65" s="138"/>
      <c r="BY65" s="138"/>
      <c r="BZ65" s="138"/>
      <c r="CA65" s="138"/>
      <c r="CB65" s="138"/>
      <c r="CC65" s="138"/>
      <c r="CD65" s="138"/>
      <c r="CE65" s="138"/>
      <c r="CF65" s="138"/>
      <c r="CG65" s="138"/>
      <c r="CH65" s="138"/>
      <c r="CI65" s="138"/>
      <c r="CJ65" s="138"/>
      <c r="CK65" s="138"/>
      <c r="CL65" s="138"/>
      <c r="CM65" s="138"/>
      <c r="CN65" s="138"/>
      <c r="CO65" s="138"/>
      <c r="CP65" s="138"/>
      <c r="CQ65" s="138"/>
      <c r="CR65" s="138"/>
      <c r="CS65" s="138"/>
      <c r="CT65" s="138"/>
      <c r="CU65" s="138"/>
      <c r="CV65" s="138"/>
      <c r="CW65" s="138"/>
      <c r="CX65" s="138"/>
      <c r="CY65" s="138"/>
      <c r="CZ65" s="138"/>
    </row>
    <row r="66" spans="1:104" s="5" customFormat="1" ht="17.100000000000001" customHeight="1" x14ac:dyDescent="0.25">
      <c r="A66" s="297"/>
      <c r="B66" s="1249" t="s">
        <v>610</v>
      </c>
      <c r="C66" s="1147">
        <f>RESULTADOS!E90</f>
        <v>0</v>
      </c>
      <c r="D66" s="1147">
        <f>RESULTADOS!G90</f>
        <v>0</v>
      </c>
      <c r="E66" s="1147">
        <f>RESULTADOS!I90</f>
        <v>0</v>
      </c>
      <c r="F66" s="1147">
        <f>RESULTADOS!K90</f>
        <v>0</v>
      </c>
      <c r="G66" s="1148">
        <f>RESULTADOS!M90</f>
        <v>0</v>
      </c>
      <c r="H66" s="297"/>
      <c r="I66" s="297"/>
      <c r="J66" s="138"/>
      <c r="K66" s="138"/>
      <c r="L66" s="138"/>
      <c r="M66" s="138"/>
      <c r="N66" s="138"/>
      <c r="O66" s="138"/>
      <c r="P66" s="138"/>
      <c r="Q66" s="138"/>
      <c r="R66" s="138"/>
      <c r="S66" s="138"/>
      <c r="T66" s="138"/>
      <c r="U66" s="138"/>
      <c r="V66" s="138"/>
      <c r="W66" s="138"/>
      <c r="X66" s="138"/>
      <c r="Y66" s="138"/>
      <c r="Z66" s="138"/>
      <c r="AA66" s="138"/>
      <c r="AB66" s="138"/>
      <c r="AC66" s="138"/>
      <c r="AD66" s="138"/>
      <c r="AE66" s="138"/>
      <c r="AF66" s="138"/>
      <c r="AG66" s="138"/>
      <c r="AH66" s="138"/>
      <c r="AI66" s="138"/>
      <c r="AJ66" s="138"/>
      <c r="AK66" s="297"/>
      <c r="AL66" s="138"/>
      <c r="AM66" s="138"/>
      <c r="AN66" s="138"/>
      <c r="AO66" s="138"/>
      <c r="AP66" s="138"/>
      <c r="AQ66" s="138"/>
      <c r="AR66" s="138"/>
      <c r="AS66" s="138"/>
      <c r="AT66" s="138"/>
      <c r="AU66" s="138"/>
      <c r="AV66" s="138"/>
      <c r="AW66" s="138"/>
      <c r="AX66" s="138"/>
      <c r="AY66" s="138"/>
      <c r="AZ66" s="138"/>
      <c r="BA66" s="138"/>
      <c r="BB66" s="138"/>
      <c r="BC66" s="138"/>
      <c r="BD66" s="138"/>
      <c r="BE66" s="138"/>
      <c r="BF66" s="138"/>
      <c r="BG66" s="138"/>
      <c r="BH66" s="138"/>
      <c r="BI66" s="138"/>
      <c r="BJ66" s="138"/>
      <c r="BK66" s="138"/>
      <c r="BL66" s="138"/>
      <c r="BM66" s="138"/>
      <c r="BN66" s="297"/>
      <c r="BO66" s="297"/>
      <c r="BP66" s="297"/>
      <c r="BQ66" s="297"/>
      <c r="BR66" s="297"/>
      <c r="BS66" s="297"/>
      <c r="BT66" s="297"/>
      <c r="BU66" s="297"/>
      <c r="BV66" s="787"/>
      <c r="BW66" s="138"/>
      <c r="BX66" s="138"/>
      <c r="BY66" s="138"/>
      <c r="BZ66" s="138"/>
      <c r="CA66" s="138"/>
      <c r="CB66" s="138"/>
      <c r="CC66" s="138"/>
      <c r="CD66" s="138"/>
      <c r="CE66" s="138"/>
      <c r="CF66" s="138"/>
      <c r="CG66" s="138"/>
      <c r="CH66" s="138"/>
      <c r="CI66" s="138"/>
      <c r="CJ66" s="138"/>
      <c r="CK66" s="138"/>
      <c r="CL66" s="138"/>
      <c r="CM66" s="138"/>
      <c r="CN66" s="138"/>
      <c r="CO66" s="138"/>
      <c r="CP66" s="138"/>
      <c r="CQ66" s="138"/>
      <c r="CR66" s="138"/>
      <c r="CS66" s="138"/>
      <c r="CT66" s="138"/>
      <c r="CU66" s="138"/>
      <c r="CV66" s="138"/>
      <c r="CW66" s="138"/>
      <c r="CX66" s="138"/>
      <c r="CY66" s="138"/>
      <c r="CZ66" s="138"/>
    </row>
    <row r="67" spans="1:104" s="5" customFormat="1" ht="17.100000000000001" customHeight="1" x14ac:dyDescent="0.25">
      <c r="A67" s="297"/>
      <c r="B67" s="1249" t="s">
        <v>611</v>
      </c>
      <c r="C67" s="1164">
        <f>RESULTADOS!E96</f>
        <v>1000</v>
      </c>
      <c r="D67" s="1164">
        <f>RESULTADOS!G96</f>
        <v>1000</v>
      </c>
      <c r="E67" s="1164">
        <f>RESULTADOS!I96</f>
        <v>1000</v>
      </c>
      <c r="F67" s="1164">
        <f>RESULTADOS!K96</f>
        <v>1000</v>
      </c>
      <c r="G67" s="1165">
        <f>RESULTADOS!M96</f>
        <v>1000</v>
      </c>
      <c r="H67" s="297"/>
      <c r="I67" s="297"/>
      <c r="J67" s="138"/>
      <c r="K67" s="138"/>
      <c r="L67" s="138"/>
      <c r="M67" s="138"/>
      <c r="N67" s="138"/>
      <c r="O67" s="138"/>
      <c r="P67" s="138"/>
      <c r="Q67" s="138"/>
      <c r="R67" s="138"/>
      <c r="S67" s="138"/>
      <c r="T67" s="138"/>
      <c r="U67" s="138"/>
      <c r="V67" s="138"/>
      <c r="W67" s="138"/>
      <c r="X67" s="138"/>
      <c r="Y67" s="138"/>
      <c r="Z67" s="138"/>
      <c r="AA67" s="138"/>
      <c r="AB67" s="138"/>
      <c r="AC67" s="138"/>
      <c r="AD67" s="138"/>
      <c r="AE67" s="138"/>
      <c r="AF67" s="138"/>
      <c r="AG67" s="138"/>
      <c r="AH67" s="138"/>
      <c r="AI67" s="138"/>
      <c r="AJ67" s="138"/>
      <c r="AK67" s="297"/>
      <c r="AL67" s="138"/>
      <c r="AM67" s="138"/>
      <c r="AN67" s="138"/>
      <c r="AO67" s="138"/>
      <c r="AP67" s="138"/>
      <c r="AQ67" s="138"/>
      <c r="AR67" s="138"/>
      <c r="AS67" s="138"/>
      <c r="AT67" s="138"/>
      <c r="AU67" s="138"/>
      <c r="AV67" s="138"/>
      <c r="AW67" s="138"/>
      <c r="AX67" s="138"/>
      <c r="AY67" s="138"/>
      <c r="AZ67" s="138"/>
      <c r="BA67" s="138"/>
      <c r="BB67" s="138"/>
      <c r="BC67" s="138"/>
      <c r="BD67" s="138"/>
      <c r="BE67" s="138"/>
      <c r="BF67" s="138"/>
      <c r="BG67" s="138"/>
      <c r="BH67" s="138"/>
      <c r="BI67" s="138"/>
      <c r="BJ67" s="138"/>
      <c r="BK67" s="138"/>
      <c r="BL67" s="138"/>
      <c r="BM67" s="138"/>
      <c r="BN67" s="297"/>
      <c r="BO67" s="297"/>
      <c r="BP67" s="297"/>
      <c r="BQ67" s="297"/>
      <c r="BR67" s="297"/>
      <c r="BS67" s="297"/>
      <c r="BT67" s="297"/>
      <c r="BU67" s="297"/>
      <c r="BV67" s="787"/>
      <c r="BW67" s="138"/>
      <c r="BX67" s="138"/>
      <c r="BY67" s="138"/>
      <c r="BZ67" s="138"/>
      <c r="CA67" s="138"/>
      <c r="CB67" s="138"/>
      <c r="CC67" s="138"/>
      <c r="CD67" s="138"/>
      <c r="CE67" s="138"/>
      <c r="CF67" s="138"/>
      <c r="CG67" s="138"/>
      <c r="CH67" s="138"/>
      <c r="CI67" s="138"/>
      <c r="CJ67" s="138"/>
      <c r="CK67" s="138"/>
      <c r="CL67" s="138"/>
      <c r="CM67" s="138"/>
      <c r="CN67" s="138"/>
      <c r="CO67" s="138"/>
      <c r="CP67" s="138"/>
      <c r="CQ67" s="138"/>
      <c r="CR67" s="138"/>
      <c r="CS67" s="138"/>
      <c r="CT67" s="138"/>
      <c r="CU67" s="138"/>
      <c r="CV67" s="138"/>
      <c r="CW67" s="138"/>
      <c r="CX67" s="138"/>
      <c r="CY67" s="138"/>
      <c r="CZ67" s="138"/>
    </row>
    <row r="68" spans="1:104" s="5" customFormat="1" ht="17.100000000000001" customHeight="1" x14ac:dyDescent="0.25">
      <c r="A68" s="297"/>
      <c r="B68" s="1251" t="s">
        <v>612</v>
      </c>
      <c r="C68" s="1154">
        <f>C67-C65</f>
        <v>1000</v>
      </c>
      <c r="D68" s="1154">
        <f>D67-D65</f>
        <v>1000</v>
      </c>
      <c r="E68" s="1154">
        <f>E67-E65</f>
        <v>1000</v>
      </c>
      <c r="F68" s="1154">
        <f>F67-F65</f>
        <v>1000</v>
      </c>
      <c r="G68" s="1155">
        <f>G67-G65</f>
        <v>1000</v>
      </c>
      <c r="H68" s="297"/>
      <c r="I68" s="297"/>
      <c r="J68" s="138"/>
      <c r="K68" s="138"/>
      <c r="L68" s="138"/>
      <c r="M68" s="138"/>
      <c r="N68" s="138"/>
      <c r="O68" s="138"/>
      <c r="P68" s="138"/>
      <c r="Q68" s="138"/>
      <c r="R68" s="138"/>
      <c r="S68" s="138"/>
      <c r="T68" s="138"/>
      <c r="U68" s="138"/>
      <c r="V68" s="138"/>
      <c r="W68" s="138"/>
      <c r="X68" s="138"/>
      <c r="Y68" s="138"/>
      <c r="Z68" s="138"/>
      <c r="AA68" s="138"/>
      <c r="AB68" s="138"/>
      <c r="AC68" s="138"/>
      <c r="AD68" s="138"/>
      <c r="AE68" s="138"/>
      <c r="AF68" s="138"/>
      <c r="AG68" s="138"/>
      <c r="AH68" s="138"/>
      <c r="AI68" s="138"/>
      <c r="AJ68" s="138"/>
      <c r="AK68" s="297"/>
      <c r="AL68" s="138"/>
      <c r="AM68" s="138"/>
      <c r="AN68" s="138"/>
      <c r="AO68" s="138"/>
      <c r="AP68" s="138"/>
      <c r="AQ68" s="138"/>
      <c r="AR68" s="138"/>
      <c r="AS68" s="138"/>
      <c r="AT68" s="138"/>
      <c r="AU68" s="138"/>
      <c r="AV68" s="138"/>
      <c r="AW68" s="138"/>
      <c r="AX68" s="138"/>
      <c r="AY68" s="138"/>
      <c r="AZ68" s="138"/>
      <c r="BA68" s="138"/>
      <c r="BB68" s="138"/>
      <c r="BC68" s="138"/>
      <c r="BD68" s="138"/>
      <c r="BE68" s="138"/>
      <c r="BF68" s="138"/>
      <c r="BG68" s="138"/>
      <c r="BH68" s="138"/>
      <c r="BI68" s="138"/>
      <c r="BJ68" s="138"/>
      <c r="BK68" s="138"/>
      <c r="BL68" s="138"/>
      <c r="BM68" s="138"/>
      <c r="BN68" s="297"/>
      <c r="BO68" s="297"/>
      <c r="BP68" s="297"/>
      <c r="BQ68" s="297"/>
      <c r="BR68" s="297"/>
      <c r="BS68" s="297"/>
      <c r="BT68" s="297"/>
      <c r="BU68" s="297"/>
      <c r="BV68" s="787"/>
      <c r="BW68" s="138"/>
      <c r="BX68" s="138"/>
      <c r="BY68" s="138"/>
      <c r="BZ68" s="138"/>
      <c r="CA68" s="138"/>
      <c r="CB68" s="138"/>
      <c r="CC68" s="138"/>
      <c r="CD68" s="138"/>
      <c r="CE68" s="138"/>
      <c r="CF68" s="138"/>
      <c r="CG68" s="138"/>
      <c r="CH68" s="138"/>
      <c r="CI68" s="138"/>
      <c r="CJ68" s="138"/>
      <c r="CK68" s="138"/>
      <c r="CL68" s="138"/>
      <c r="CM68" s="138"/>
      <c r="CN68" s="138"/>
      <c r="CO68" s="138"/>
      <c r="CP68" s="138"/>
      <c r="CQ68" s="138"/>
      <c r="CR68" s="138"/>
      <c r="CS68" s="138"/>
      <c r="CT68" s="138"/>
      <c r="CU68" s="138"/>
      <c r="CV68" s="138"/>
      <c r="CW68" s="138"/>
      <c r="CX68" s="138"/>
      <c r="CY68" s="138"/>
      <c r="CZ68" s="138"/>
    </row>
    <row r="69" spans="1:104" s="5" customFormat="1" ht="15" customHeight="1" x14ac:dyDescent="0.25">
      <c r="A69" s="472"/>
      <c r="B69" s="810"/>
      <c r="C69" s="297"/>
      <c r="D69" s="297"/>
      <c r="E69" s="297"/>
      <c r="F69" s="297"/>
      <c r="G69" s="297"/>
      <c r="H69" s="297"/>
      <c r="I69" s="297"/>
      <c r="J69" s="138"/>
      <c r="K69" s="138"/>
      <c r="L69" s="138"/>
      <c r="M69" s="138"/>
      <c r="N69" s="138"/>
      <c r="O69" s="138"/>
      <c r="P69" s="138"/>
      <c r="Q69" s="138"/>
      <c r="R69" s="138"/>
      <c r="S69" s="138"/>
      <c r="T69" s="138"/>
      <c r="U69" s="138"/>
      <c r="V69" s="138"/>
      <c r="W69" s="138"/>
      <c r="X69" s="138"/>
      <c r="Y69" s="138"/>
      <c r="Z69" s="138"/>
      <c r="AA69" s="430"/>
      <c r="AB69" s="138"/>
      <c r="AC69" s="138"/>
      <c r="AD69" s="138"/>
      <c r="AE69" s="138"/>
      <c r="AF69" s="138"/>
      <c r="AG69" s="138"/>
      <c r="AH69" s="138"/>
      <c r="AI69" s="138"/>
      <c r="AJ69" s="138"/>
      <c r="AK69" s="297"/>
      <c r="AL69" s="138"/>
      <c r="AM69" s="138"/>
      <c r="AN69" s="138"/>
      <c r="AO69" s="138"/>
      <c r="AP69" s="138"/>
      <c r="AQ69" s="138"/>
      <c r="AR69" s="138"/>
      <c r="AS69" s="138"/>
      <c r="AT69" s="138"/>
      <c r="AU69" s="138"/>
      <c r="AV69" s="138"/>
      <c r="AW69" s="138"/>
      <c r="AX69" s="138"/>
      <c r="AY69" s="138"/>
      <c r="AZ69" s="138"/>
      <c r="BA69" s="138"/>
      <c r="BB69" s="138"/>
      <c r="BC69" s="138"/>
      <c r="BD69" s="138"/>
      <c r="BE69" s="138"/>
      <c r="BF69" s="138"/>
      <c r="BG69" s="138"/>
      <c r="BH69" s="138"/>
      <c r="BI69" s="138"/>
      <c r="BJ69" s="138"/>
      <c r="BK69" s="138"/>
      <c r="BL69" s="138"/>
      <c r="BM69" s="138"/>
      <c r="BN69" s="297"/>
      <c r="BO69" s="297"/>
      <c r="BP69" s="297"/>
      <c r="BQ69" s="297"/>
      <c r="BR69" s="297"/>
      <c r="BS69" s="297"/>
      <c r="BT69" s="297"/>
      <c r="BU69" s="297"/>
      <c r="BV69" s="787"/>
      <c r="BW69" s="138"/>
      <c r="BX69" s="138"/>
      <c r="BY69" s="138"/>
      <c r="BZ69" s="138"/>
      <c r="CA69" s="138"/>
      <c r="CB69" s="138"/>
      <c r="CC69" s="138"/>
      <c r="CD69" s="138"/>
      <c r="CE69" s="138"/>
      <c r="CF69" s="138"/>
      <c r="CG69" s="138"/>
      <c r="CH69" s="138"/>
      <c r="CI69" s="138"/>
      <c r="CJ69" s="138"/>
      <c r="CK69" s="138"/>
      <c r="CL69" s="138"/>
      <c r="CM69" s="138"/>
      <c r="CN69" s="138"/>
      <c r="CO69" s="138"/>
      <c r="CP69" s="138"/>
      <c r="CQ69" s="138"/>
      <c r="CR69" s="138"/>
      <c r="CS69" s="138"/>
      <c r="CT69" s="138"/>
      <c r="CU69" s="138"/>
      <c r="CV69" s="138"/>
      <c r="CW69" s="138"/>
      <c r="CX69" s="138"/>
      <c r="CY69" s="138"/>
      <c r="CZ69" s="138"/>
    </row>
    <row r="70" spans="1:104" s="5" customFormat="1" ht="15" customHeight="1" x14ac:dyDescent="0.25">
      <c r="A70" s="297"/>
      <c r="B70" s="810"/>
      <c r="C70" s="297"/>
      <c r="D70" s="297"/>
      <c r="E70" s="297"/>
      <c r="F70" s="297"/>
      <c r="G70" s="297"/>
      <c r="H70" s="297"/>
      <c r="I70" s="297"/>
      <c r="J70" s="138"/>
      <c r="K70" s="138"/>
      <c r="L70" s="138"/>
      <c r="M70" s="138"/>
      <c r="N70" s="138"/>
      <c r="O70" s="138"/>
      <c r="P70" s="138"/>
      <c r="Q70" s="138"/>
      <c r="R70" s="138"/>
      <c r="S70" s="138"/>
      <c r="T70" s="138"/>
      <c r="U70" s="138"/>
      <c r="V70" s="138"/>
      <c r="W70" s="138"/>
      <c r="X70" s="138"/>
      <c r="Y70" s="138"/>
      <c r="Z70" s="138"/>
      <c r="AA70" s="138"/>
      <c r="AB70" s="138"/>
      <c r="AC70" s="138"/>
      <c r="AD70" s="138"/>
      <c r="AE70" s="138"/>
      <c r="AF70" s="138"/>
      <c r="AG70" s="138"/>
      <c r="AH70" s="138"/>
      <c r="AI70" s="138"/>
      <c r="AJ70" s="138"/>
      <c r="AK70" s="297"/>
      <c r="AL70" s="138"/>
      <c r="AM70" s="138"/>
      <c r="AN70" s="138"/>
      <c r="AO70" s="138"/>
      <c r="AP70" s="138"/>
      <c r="AQ70" s="138"/>
      <c r="AR70" s="138"/>
      <c r="AS70" s="138"/>
      <c r="AT70" s="138"/>
      <c r="AU70" s="138"/>
      <c r="AV70" s="138"/>
      <c r="AW70" s="138"/>
      <c r="AX70" s="138"/>
      <c r="AY70" s="138"/>
      <c r="AZ70" s="138"/>
      <c r="BA70" s="138"/>
      <c r="BB70" s="138"/>
      <c r="BC70" s="138"/>
      <c r="BD70" s="138"/>
      <c r="BE70" s="138"/>
      <c r="BF70" s="138"/>
      <c r="BG70" s="138"/>
      <c r="BH70" s="138"/>
      <c r="BI70" s="138"/>
      <c r="BJ70" s="138"/>
      <c r="BK70" s="138"/>
      <c r="BL70" s="138"/>
      <c r="BM70" s="138"/>
      <c r="BN70" s="297"/>
      <c r="BO70" s="297"/>
      <c r="BP70" s="297"/>
      <c r="BQ70" s="297"/>
      <c r="BR70" s="297"/>
      <c r="BS70" s="297"/>
      <c r="BT70" s="297"/>
      <c r="BU70" s="297"/>
      <c r="BV70" s="297"/>
      <c r="BW70" s="787"/>
      <c r="BX70" s="138"/>
      <c r="BY70" s="138"/>
      <c r="BZ70" s="138"/>
      <c r="CA70" s="138"/>
      <c r="CB70" s="138"/>
      <c r="CC70" s="138"/>
      <c r="CD70" s="138"/>
      <c r="CE70" s="138"/>
      <c r="CF70" s="138"/>
      <c r="CG70" s="138"/>
      <c r="CH70" s="138"/>
      <c r="CI70" s="138"/>
      <c r="CJ70" s="138"/>
      <c r="CK70" s="138"/>
      <c r="CL70" s="138"/>
      <c r="CM70" s="138"/>
      <c r="CN70" s="138"/>
      <c r="CO70" s="138"/>
      <c r="CP70" s="138"/>
      <c r="CQ70" s="138"/>
      <c r="CR70" s="138"/>
      <c r="CS70" s="138"/>
      <c r="CT70" s="138"/>
      <c r="CU70" s="138"/>
      <c r="CV70" s="138"/>
      <c r="CW70" s="138"/>
      <c r="CX70" s="138"/>
      <c r="CY70" s="138"/>
      <c r="CZ70" s="138"/>
    </row>
    <row r="71" spans="1:104" s="36" customFormat="1" ht="17.100000000000001" customHeight="1" x14ac:dyDescent="0.25">
      <c r="A71" s="297"/>
      <c r="B71" s="1252" t="s">
        <v>613</v>
      </c>
      <c r="C71" s="1247" t="s">
        <v>455</v>
      </c>
      <c r="D71" s="1247" t="s">
        <v>456</v>
      </c>
      <c r="E71" s="1247" t="s">
        <v>457</v>
      </c>
      <c r="F71" s="1247" t="s">
        <v>458</v>
      </c>
      <c r="G71" s="1248" t="s">
        <v>459</v>
      </c>
      <c r="H71" s="297"/>
      <c r="I71" s="1253"/>
      <c r="J71" s="296"/>
      <c r="K71" s="296"/>
      <c r="L71" s="296"/>
      <c r="M71" s="296"/>
      <c r="N71" s="296"/>
      <c r="O71" s="296"/>
      <c r="P71" s="296"/>
      <c r="Q71" s="296"/>
      <c r="R71" s="296"/>
      <c r="S71" s="296"/>
      <c r="T71" s="296"/>
      <c r="U71" s="296"/>
      <c r="V71" s="296"/>
      <c r="W71" s="296"/>
      <c r="X71" s="296"/>
      <c r="Y71" s="296"/>
      <c r="Z71" s="296"/>
      <c r="AA71" s="296"/>
      <c r="AB71" s="296"/>
      <c r="AC71" s="296"/>
      <c r="AD71" s="296"/>
      <c r="AE71" s="296"/>
      <c r="AF71" s="296"/>
      <c r="AG71" s="296"/>
      <c r="AH71" s="296"/>
      <c r="AI71" s="296"/>
      <c r="AJ71" s="138"/>
      <c r="AK71" s="1253"/>
      <c r="AL71" s="138"/>
      <c r="AM71" s="138"/>
      <c r="AN71" s="138"/>
      <c r="AO71" s="138"/>
      <c r="AP71" s="138"/>
      <c r="AQ71" s="138"/>
      <c r="AR71" s="138"/>
      <c r="AS71" s="138"/>
      <c r="AT71" s="138"/>
      <c r="AU71" s="138"/>
      <c r="AV71" s="138"/>
      <c r="AW71" s="138"/>
      <c r="AX71" s="138"/>
      <c r="AY71" s="138"/>
      <c r="AZ71" s="138"/>
      <c r="BA71" s="138"/>
      <c r="BB71" s="138"/>
      <c r="BC71" s="138"/>
      <c r="BD71" s="138"/>
      <c r="BE71" s="138"/>
      <c r="BF71" s="138"/>
      <c r="BG71" s="138"/>
      <c r="BH71" s="138"/>
      <c r="BI71" s="138"/>
      <c r="BJ71" s="138"/>
      <c r="BK71" s="138"/>
      <c r="BL71" s="138"/>
      <c r="BM71" s="138"/>
      <c r="BN71" s="1253"/>
      <c r="BO71" s="1253"/>
      <c r="BP71" s="1253"/>
      <c r="BQ71" s="1253"/>
      <c r="BR71" s="1253"/>
      <c r="BS71" s="1253"/>
      <c r="BT71" s="1253"/>
      <c r="BU71" s="1253"/>
      <c r="BV71" s="1253"/>
      <c r="BW71" s="1254"/>
      <c r="BX71" s="138"/>
      <c r="BY71" s="138"/>
      <c r="BZ71" s="138"/>
      <c r="CA71" s="138"/>
      <c r="CB71" s="138"/>
      <c r="CC71" s="138"/>
      <c r="CD71" s="138"/>
      <c r="CE71" s="138"/>
      <c r="CF71" s="138"/>
      <c r="CG71" s="138"/>
      <c r="CH71" s="138"/>
      <c r="CI71" s="138"/>
      <c r="CJ71" s="138"/>
      <c r="CK71" s="138"/>
      <c r="CL71" s="138"/>
      <c r="CM71" s="138"/>
      <c r="CN71" s="138"/>
      <c r="CO71" s="138"/>
      <c r="CP71" s="138"/>
      <c r="CQ71" s="138"/>
      <c r="CR71" s="138"/>
      <c r="CS71" s="138"/>
      <c r="CT71" s="138"/>
      <c r="CU71" s="138"/>
      <c r="CV71" s="138"/>
      <c r="CW71" s="138"/>
      <c r="CX71" s="138"/>
      <c r="CY71" s="138"/>
      <c r="CZ71" s="138"/>
    </row>
    <row r="72" spans="1:104" s="5" customFormat="1" ht="17.100000000000001" customHeight="1" x14ac:dyDescent="0.25">
      <c r="A72" s="297"/>
      <c r="B72" s="209" t="s">
        <v>614</v>
      </c>
      <c r="C72" s="1188">
        <f>RESULTADOS!E84</f>
        <v>0</v>
      </c>
      <c r="D72" s="1188">
        <f>RESULTADOS!G84</f>
        <v>0</v>
      </c>
      <c r="E72" s="1188">
        <f>RESULTADOS!I84</f>
        <v>0</v>
      </c>
      <c r="F72" s="1188">
        <f>RESULTADOS!K84</f>
        <v>0</v>
      </c>
      <c r="G72" s="1250">
        <f>RESULTADOS!M84</f>
        <v>0</v>
      </c>
      <c r="H72" s="297"/>
      <c r="I72" s="297"/>
      <c r="J72" s="138"/>
      <c r="K72" s="138"/>
      <c r="L72" s="138"/>
      <c r="M72" s="138"/>
      <c r="N72" s="138"/>
      <c r="O72" s="138"/>
      <c r="P72" s="138"/>
      <c r="Q72" s="138"/>
      <c r="R72" s="138"/>
      <c r="S72" s="138"/>
      <c r="T72" s="138"/>
      <c r="U72" s="138"/>
      <c r="V72" s="138"/>
      <c r="W72" s="138"/>
      <c r="X72" s="138"/>
      <c r="Y72" s="138"/>
      <c r="Z72" s="138"/>
      <c r="AA72" s="138"/>
      <c r="AB72" s="138"/>
      <c r="AC72" s="138"/>
      <c r="AD72" s="138"/>
      <c r="AE72" s="138"/>
      <c r="AF72" s="138"/>
      <c r="AG72" s="138"/>
      <c r="AH72" s="138"/>
      <c r="AI72" s="138"/>
      <c r="AJ72" s="138"/>
      <c r="AK72" s="297"/>
      <c r="AL72" s="138"/>
      <c r="AM72" s="138"/>
      <c r="AN72" s="138"/>
      <c r="AO72" s="138"/>
      <c r="AP72" s="138"/>
      <c r="AQ72" s="138"/>
      <c r="AR72" s="138"/>
      <c r="AS72" s="138"/>
      <c r="AT72" s="138"/>
      <c r="AU72" s="138"/>
      <c r="AV72" s="138"/>
      <c r="AW72" s="138"/>
      <c r="AX72" s="138"/>
      <c r="AY72" s="138"/>
      <c r="AZ72" s="138"/>
      <c r="BA72" s="138"/>
      <c r="BB72" s="138"/>
      <c r="BC72" s="138"/>
      <c r="BD72" s="138"/>
      <c r="BE72" s="138"/>
      <c r="BF72" s="138"/>
      <c r="BG72" s="138"/>
      <c r="BH72" s="138"/>
      <c r="BI72" s="138"/>
      <c r="BJ72" s="138"/>
      <c r="BK72" s="138"/>
      <c r="BL72" s="138"/>
      <c r="BM72" s="138"/>
      <c r="BN72" s="297"/>
      <c r="BO72" s="297"/>
      <c r="BP72" s="297"/>
      <c r="BQ72" s="297"/>
      <c r="BR72" s="297"/>
      <c r="BS72" s="297"/>
      <c r="BT72" s="297"/>
      <c r="BU72" s="297"/>
      <c r="BV72" s="787"/>
      <c r="BW72" s="138"/>
      <c r="BX72" s="138"/>
      <c r="BY72" s="138"/>
      <c r="BZ72" s="138"/>
      <c r="CA72" s="138"/>
      <c r="CB72" s="138"/>
      <c r="CC72" s="138"/>
      <c r="CD72" s="138"/>
      <c r="CE72" s="138"/>
      <c r="CF72" s="138"/>
      <c r="CG72" s="138"/>
      <c r="CH72" s="138"/>
      <c r="CI72" s="138"/>
      <c r="CJ72" s="138"/>
      <c r="CK72" s="138"/>
      <c r="CL72" s="138"/>
      <c r="CM72" s="138"/>
      <c r="CN72" s="138"/>
      <c r="CO72" s="138"/>
      <c r="CP72" s="138"/>
      <c r="CQ72" s="138"/>
      <c r="CR72" s="138"/>
      <c r="CS72" s="138"/>
      <c r="CT72" s="138"/>
      <c r="CU72" s="138"/>
      <c r="CV72" s="138"/>
      <c r="CW72" s="138"/>
      <c r="CX72" s="138"/>
      <c r="CY72" s="138"/>
      <c r="CZ72" s="138"/>
    </row>
    <row r="73" spans="1:104" s="5" customFormat="1" ht="17.100000000000001" customHeight="1" x14ac:dyDescent="0.25">
      <c r="A73" s="297"/>
      <c r="B73" s="209" t="s">
        <v>615</v>
      </c>
      <c r="C73" s="1147">
        <f>RESULTADOS!E85</f>
        <v>1000</v>
      </c>
      <c r="D73" s="1147">
        <f>RESULTADOS!G85</f>
        <v>1000</v>
      </c>
      <c r="E73" s="1147">
        <f>RESULTADOS!I85</f>
        <v>1000</v>
      </c>
      <c r="F73" s="1147">
        <f>RESULTADOS!K85</f>
        <v>1000</v>
      </c>
      <c r="G73" s="1148">
        <f>RESULTADOS!M85</f>
        <v>1000</v>
      </c>
      <c r="H73" s="297"/>
      <c r="I73" s="297"/>
      <c r="J73" s="138"/>
      <c r="K73" s="138"/>
      <c r="L73" s="138"/>
      <c r="M73" s="138"/>
      <c r="N73" s="138"/>
      <c r="O73" s="138"/>
      <c r="P73" s="138"/>
      <c r="Q73" s="138"/>
      <c r="R73" s="138"/>
      <c r="S73" s="138"/>
      <c r="T73" s="138"/>
      <c r="U73" s="138"/>
      <c r="V73" s="138"/>
      <c r="W73" s="138"/>
      <c r="X73" s="138"/>
      <c r="Y73" s="138"/>
      <c r="Z73" s="138"/>
      <c r="AA73" s="138"/>
      <c r="AB73" s="138"/>
      <c r="AC73" s="138"/>
      <c r="AD73" s="138"/>
      <c r="AE73" s="138"/>
      <c r="AF73" s="138"/>
      <c r="AG73" s="138"/>
      <c r="AH73" s="138"/>
      <c r="AI73" s="138"/>
      <c r="AJ73" s="138"/>
      <c r="AK73" s="297"/>
      <c r="AL73" s="138"/>
      <c r="AM73" s="138"/>
      <c r="AN73" s="138"/>
      <c r="AO73" s="138"/>
      <c r="AP73" s="138"/>
      <c r="AQ73" s="138"/>
      <c r="AR73" s="138"/>
      <c r="AS73" s="138"/>
      <c r="AT73" s="138"/>
      <c r="AU73" s="138"/>
      <c r="AV73" s="138"/>
      <c r="AW73" s="138"/>
      <c r="AX73" s="138"/>
      <c r="AY73" s="138"/>
      <c r="AZ73" s="138"/>
      <c r="BA73" s="138"/>
      <c r="BB73" s="138"/>
      <c r="BC73" s="138"/>
      <c r="BD73" s="138"/>
      <c r="BE73" s="138"/>
      <c r="BF73" s="138"/>
      <c r="BG73" s="138"/>
      <c r="BH73" s="138"/>
      <c r="BI73" s="138"/>
      <c r="BJ73" s="138"/>
      <c r="BK73" s="138"/>
      <c r="BL73" s="138"/>
      <c r="BM73" s="138"/>
      <c r="BN73" s="297"/>
      <c r="BO73" s="297"/>
      <c r="BP73" s="297"/>
      <c r="BQ73" s="297"/>
      <c r="BR73" s="297"/>
      <c r="BS73" s="297"/>
      <c r="BT73" s="297"/>
      <c r="BU73" s="297"/>
      <c r="BV73" s="787"/>
      <c r="BW73" s="138"/>
      <c r="BX73" s="138"/>
      <c r="BY73" s="138"/>
      <c r="BZ73" s="138"/>
      <c r="CA73" s="138"/>
      <c r="CB73" s="138"/>
      <c r="CC73" s="138"/>
      <c r="CD73" s="138"/>
      <c r="CE73" s="138"/>
      <c r="CF73" s="138"/>
      <c r="CG73" s="138"/>
      <c r="CH73" s="138"/>
      <c r="CI73" s="138"/>
      <c r="CJ73" s="138"/>
      <c r="CK73" s="138"/>
      <c r="CL73" s="138"/>
      <c r="CM73" s="138"/>
      <c r="CN73" s="138"/>
      <c r="CO73" s="138"/>
      <c r="CP73" s="138"/>
      <c r="CQ73" s="138"/>
      <c r="CR73" s="138"/>
      <c r="CS73" s="138"/>
      <c r="CT73" s="138"/>
      <c r="CU73" s="138"/>
      <c r="CV73" s="138"/>
      <c r="CW73" s="138"/>
      <c r="CX73" s="138"/>
      <c r="CY73" s="138"/>
      <c r="CZ73" s="138"/>
    </row>
    <row r="74" spans="1:104" s="5" customFormat="1" ht="17.100000000000001" customHeight="1" x14ac:dyDescent="0.25">
      <c r="A74" s="297"/>
      <c r="B74" s="1255" t="s">
        <v>616</v>
      </c>
      <c r="C74" s="1205">
        <f>IFERROR(C72/C73,"-")</f>
        <v>0</v>
      </c>
      <c r="D74" s="1205">
        <f>IFERROR(D72/D73,"-")</f>
        <v>0</v>
      </c>
      <c r="E74" s="1205">
        <f>IFERROR(E72/E73,"-")</f>
        <v>0</v>
      </c>
      <c r="F74" s="1205">
        <f>IFERROR(F72/F73,"-")</f>
        <v>0</v>
      </c>
      <c r="G74" s="1256">
        <f>IFERROR(G72/G73,"-")</f>
        <v>0</v>
      </c>
      <c r="H74" s="297"/>
      <c r="I74" s="297"/>
      <c r="J74" s="138"/>
      <c r="K74" s="1220"/>
      <c r="L74" s="1220"/>
      <c r="M74" s="1220"/>
      <c r="N74" s="1220"/>
      <c r="O74" s="1211"/>
      <c r="P74" s="138"/>
      <c r="Q74" s="430"/>
      <c r="R74" s="430"/>
      <c r="S74" s="430"/>
      <c r="T74" s="430"/>
      <c r="U74" s="430"/>
      <c r="V74" s="430"/>
      <c r="W74" s="138"/>
      <c r="X74" s="138"/>
      <c r="Y74" s="138"/>
      <c r="Z74" s="138"/>
      <c r="AA74" s="138"/>
      <c r="AB74" s="138"/>
      <c r="AC74" s="430"/>
      <c r="AD74" s="138"/>
      <c r="AE74" s="430"/>
      <c r="AF74" s="430"/>
      <c r="AG74" s="430"/>
      <c r="AH74" s="430"/>
      <c r="AI74" s="430"/>
      <c r="AJ74" s="138"/>
      <c r="AK74" s="297"/>
      <c r="AL74" s="138"/>
      <c r="AM74" s="138"/>
      <c r="AN74" s="138"/>
      <c r="AO74" s="138"/>
      <c r="AP74" s="138"/>
      <c r="AQ74" s="138"/>
      <c r="AR74" s="138"/>
      <c r="AS74" s="138"/>
      <c r="AT74" s="138"/>
      <c r="AU74" s="138"/>
      <c r="AV74" s="138"/>
      <c r="AW74" s="138"/>
      <c r="AX74" s="138"/>
      <c r="AY74" s="138"/>
      <c r="AZ74" s="138"/>
      <c r="BA74" s="138"/>
      <c r="BB74" s="138"/>
      <c r="BC74" s="138"/>
      <c r="BD74" s="138"/>
      <c r="BE74" s="138"/>
      <c r="BF74" s="138"/>
      <c r="BG74" s="138"/>
      <c r="BH74" s="138"/>
      <c r="BI74" s="138"/>
      <c r="BJ74" s="138"/>
      <c r="BK74" s="138"/>
      <c r="BL74" s="138"/>
      <c r="BM74" s="138"/>
      <c r="BN74" s="297"/>
      <c r="BO74" s="297"/>
      <c r="BP74" s="297"/>
      <c r="BQ74" s="297"/>
      <c r="BR74" s="297"/>
      <c r="BS74" s="297"/>
      <c r="BT74" s="297"/>
      <c r="BU74" s="297"/>
      <c r="BV74" s="787"/>
      <c r="BW74" s="138"/>
      <c r="BX74" s="138"/>
      <c r="BY74" s="138"/>
      <c r="BZ74" s="138"/>
      <c r="CA74" s="138"/>
      <c r="CB74" s="138"/>
      <c r="CC74" s="138"/>
      <c r="CD74" s="138"/>
      <c r="CE74" s="138"/>
      <c r="CF74" s="138"/>
      <c r="CG74" s="138"/>
      <c r="CH74" s="138"/>
      <c r="CI74" s="138"/>
      <c r="CJ74" s="138"/>
      <c r="CK74" s="138"/>
      <c r="CL74" s="138"/>
      <c r="CM74" s="138"/>
      <c r="CN74" s="138"/>
      <c r="CO74" s="138"/>
      <c r="CP74" s="138"/>
      <c r="CQ74" s="138"/>
      <c r="CR74" s="138"/>
      <c r="CS74" s="138"/>
      <c r="CT74" s="138"/>
      <c r="CU74" s="138"/>
      <c r="CV74" s="138"/>
      <c r="CW74" s="138"/>
      <c r="CX74" s="138"/>
      <c r="CY74" s="138"/>
      <c r="CZ74" s="138"/>
    </row>
    <row r="75" spans="1:104" s="5" customFormat="1" ht="17.100000000000001" customHeight="1" x14ac:dyDescent="0.25">
      <c r="A75" s="472"/>
      <c r="B75" s="1257" t="s">
        <v>617</v>
      </c>
      <c r="C75" s="1258"/>
      <c r="D75" s="1258"/>
      <c r="E75" s="1258"/>
      <c r="F75" s="1258"/>
      <c r="G75" s="1259"/>
      <c r="H75" s="297"/>
      <c r="I75" s="297"/>
      <c r="J75" s="138"/>
      <c r="K75" s="1220"/>
      <c r="L75" s="1220"/>
      <c r="M75" s="1220"/>
      <c r="N75" s="1220"/>
      <c r="O75" s="1260"/>
      <c r="P75" s="138"/>
      <c r="Q75" s="430"/>
      <c r="R75" s="430"/>
      <c r="S75" s="430"/>
      <c r="T75" s="430"/>
      <c r="U75" s="430"/>
      <c r="V75" s="430"/>
      <c r="W75" s="138"/>
      <c r="X75" s="138"/>
      <c r="Y75" s="138"/>
      <c r="Z75" s="138"/>
      <c r="AA75" s="138"/>
      <c r="AB75" s="138"/>
      <c r="AC75" s="430"/>
      <c r="AD75" s="430"/>
      <c r="AE75" s="430"/>
      <c r="AF75" s="430"/>
      <c r="AG75" s="430"/>
      <c r="AH75" s="430"/>
      <c r="AI75" s="430"/>
      <c r="AJ75" s="138"/>
      <c r="AK75" s="297"/>
      <c r="AL75" s="138"/>
      <c r="AM75" s="138"/>
      <c r="AN75" s="138"/>
      <c r="AO75" s="138"/>
      <c r="AP75" s="138"/>
      <c r="AQ75" s="138"/>
      <c r="AR75" s="138"/>
      <c r="AS75" s="138"/>
      <c r="AT75" s="138"/>
      <c r="AU75" s="138"/>
      <c r="AV75" s="138"/>
      <c r="AW75" s="138"/>
      <c r="AX75" s="138"/>
      <c r="AY75" s="138"/>
      <c r="AZ75" s="138"/>
      <c r="BA75" s="138"/>
      <c r="BB75" s="138"/>
      <c r="BC75" s="138"/>
      <c r="BD75" s="138"/>
      <c r="BE75" s="138"/>
      <c r="BF75" s="138"/>
      <c r="BG75" s="138"/>
      <c r="BH75" s="138"/>
      <c r="BI75" s="138"/>
      <c r="BJ75" s="138"/>
      <c r="BK75" s="138"/>
      <c r="BL75" s="138"/>
      <c r="BM75" s="138"/>
      <c r="BN75" s="297"/>
      <c r="BO75" s="297"/>
      <c r="BP75" s="297"/>
      <c r="BQ75" s="297"/>
      <c r="BR75" s="297"/>
      <c r="BS75" s="297"/>
      <c r="BT75" s="297"/>
      <c r="BU75" s="297"/>
      <c r="BV75" s="787"/>
      <c r="BW75" s="138"/>
      <c r="BX75" s="138"/>
      <c r="BY75" s="138"/>
      <c r="BZ75" s="138"/>
      <c r="CA75" s="138"/>
      <c r="CB75" s="138"/>
      <c r="CC75" s="138"/>
      <c r="CD75" s="138"/>
      <c r="CE75" s="138"/>
      <c r="CF75" s="138"/>
      <c r="CG75" s="138"/>
      <c r="CH75" s="138"/>
      <c r="CI75" s="138"/>
      <c r="CJ75" s="138"/>
      <c r="CK75" s="138"/>
      <c r="CL75" s="138"/>
      <c r="CM75" s="138"/>
      <c r="CN75" s="138"/>
      <c r="CO75" s="138"/>
      <c r="CP75" s="138"/>
      <c r="CQ75" s="138"/>
      <c r="CR75" s="138"/>
      <c r="CS75" s="138"/>
      <c r="CT75" s="138"/>
      <c r="CU75" s="138"/>
      <c r="CV75" s="138"/>
      <c r="CW75" s="138"/>
      <c r="CX75" s="138"/>
      <c r="CY75" s="138"/>
      <c r="CZ75" s="138"/>
    </row>
    <row r="76" spans="1:104" s="5" customFormat="1" ht="30.95" customHeight="1" x14ac:dyDescent="0.35">
      <c r="A76" s="297"/>
      <c r="B76" s="209" t="s">
        <v>609</v>
      </c>
      <c r="C76" s="1147">
        <f>RESULTADOS!E83</f>
        <v>0</v>
      </c>
      <c r="D76" s="1147">
        <f>RESULTADOS!G83</f>
        <v>0</v>
      </c>
      <c r="E76" s="1147">
        <f>RESULTADOS!I83</f>
        <v>0</v>
      </c>
      <c r="F76" s="1147">
        <f>RESULTADOS!K83</f>
        <v>0</v>
      </c>
      <c r="G76" s="1148">
        <f>RESULTADOS!M83</f>
        <v>0</v>
      </c>
      <c r="H76" s="297"/>
      <c r="I76" s="297"/>
      <c r="J76" s="138"/>
      <c r="K76" s="1261"/>
      <c r="L76" s="1262" t="s">
        <v>618</v>
      </c>
      <c r="M76" s="1263"/>
      <c r="N76" s="1264"/>
      <c r="O76" s="1265"/>
      <c r="P76" s="138"/>
      <c r="Q76" s="138"/>
      <c r="R76" s="138"/>
      <c r="S76" s="138"/>
      <c r="T76" s="1266"/>
      <c r="U76" s="1262" t="s">
        <v>619</v>
      </c>
      <c r="V76" s="1267"/>
      <c r="W76" s="1267"/>
      <c r="X76" s="1268"/>
      <c r="Y76" s="1269"/>
      <c r="Z76" s="1265"/>
      <c r="AA76" s="138"/>
      <c r="AB76" s="138"/>
      <c r="AC76" s="138"/>
      <c r="AD76" s="138"/>
      <c r="AE76" s="138"/>
      <c r="AF76" s="138"/>
      <c r="AG76" s="138"/>
      <c r="AH76" s="138"/>
      <c r="AI76" s="138"/>
      <c r="AJ76" s="138"/>
      <c r="AK76" s="138"/>
      <c r="AL76" s="138"/>
      <c r="AM76" s="138"/>
      <c r="AN76" s="138"/>
      <c r="AO76" s="138"/>
      <c r="AP76" s="138"/>
      <c r="AQ76" s="138"/>
      <c r="AR76" s="138"/>
      <c r="AS76" s="138"/>
      <c r="AT76" s="138"/>
      <c r="AU76" s="138"/>
      <c r="AV76" s="138"/>
      <c r="AW76" s="138"/>
      <c r="AX76" s="138"/>
      <c r="AY76" s="138"/>
      <c r="AZ76" s="138"/>
      <c r="BA76" s="138"/>
      <c r="BB76" s="138"/>
      <c r="BC76" s="138"/>
      <c r="BD76" s="138"/>
      <c r="BE76" s="138"/>
      <c r="BF76" s="138"/>
      <c r="BG76" s="138"/>
      <c r="BH76" s="138"/>
      <c r="BI76" s="138"/>
      <c r="BJ76" s="138"/>
      <c r="BK76" s="138"/>
      <c r="BL76" s="138"/>
      <c r="BM76" s="138"/>
      <c r="BN76" s="297"/>
      <c r="BO76" s="297"/>
      <c r="BP76" s="297"/>
      <c r="BQ76" s="297"/>
      <c r="BR76" s="297"/>
      <c r="BS76" s="297"/>
      <c r="BT76" s="297"/>
      <c r="BU76" s="297"/>
      <c r="BV76" s="787"/>
      <c r="BW76" s="138"/>
      <c r="BX76" s="138"/>
      <c r="BY76" s="138"/>
      <c r="BZ76" s="138"/>
      <c r="CA76" s="138"/>
      <c r="CB76" s="138"/>
      <c r="CC76" s="138"/>
      <c r="CD76" s="138"/>
      <c r="CE76" s="138"/>
      <c r="CF76" s="138"/>
      <c r="CG76" s="138"/>
      <c r="CH76" s="138"/>
      <c r="CI76" s="138"/>
      <c r="CJ76" s="138"/>
      <c r="CK76" s="138"/>
      <c r="CL76" s="138"/>
      <c r="CM76" s="138"/>
      <c r="CN76" s="138"/>
      <c r="CO76" s="138"/>
      <c r="CP76" s="138"/>
      <c r="CQ76" s="138"/>
      <c r="CR76" s="138"/>
      <c r="CS76" s="138"/>
      <c r="CT76" s="138"/>
      <c r="CU76" s="138"/>
      <c r="CV76" s="138"/>
      <c r="CW76" s="138"/>
      <c r="CX76" s="138"/>
      <c r="CY76" s="138"/>
      <c r="CZ76" s="138"/>
    </row>
    <row r="77" spans="1:104" s="5" customFormat="1" ht="24" customHeight="1" x14ac:dyDescent="0.35">
      <c r="A77" s="297"/>
      <c r="B77" s="209" t="s">
        <v>611</v>
      </c>
      <c r="C77" s="1147">
        <f>RESULTADOS!E96</f>
        <v>1000</v>
      </c>
      <c r="D77" s="1147">
        <f>RESULTADOS!G96</f>
        <v>1000</v>
      </c>
      <c r="E77" s="1147">
        <f>RESULTADOS!I96</f>
        <v>1000</v>
      </c>
      <c r="F77" s="1147">
        <f>RESULTADOS!K96</f>
        <v>1000</v>
      </c>
      <c r="G77" s="1148">
        <f>RESULTADOS!M96</f>
        <v>1000</v>
      </c>
      <c r="H77" s="297"/>
      <c r="I77" s="297"/>
      <c r="J77" s="138"/>
      <c r="K77" s="1270"/>
      <c r="L77" s="1271"/>
      <c r="M77" s="1271"/>
      <c r="N77" s="1271"/>
      <c r="O77" s="1272"/>
      <c r="P77" s="138"/>
      <c r="Q77" s="138"/>
      <c r="R77" s="138"/>
      <c r="S77" s="138"/>
      <c r="T77" s="1273"/>
      <c r="U77" s="1274"/>
      <c r="V77" s="1274"/>
      <c r="W77" s="1274"/>
      <c r="X77" s="297"/>
      <c r="Y77" s="430"/>
      <c r="Z77" s="1275"/>
      <c r="AA77" s="138"/>
      <c r="AB77" s="138"/>
      <c r="AC77" s="430"/>
      <c r="AD77" s="430"/>
      <c r="AE77" s="138"/>
      <c r="AF77" s="138"/>
      <c r="AG77" s="138"/>
      <c r="AH77" s="138"/>
      <c r="AI77" s="138"/>
      <c r="AJ77" s="138"/>
      <c r="AK77" s="138"/>
      <c r="AL77" s="138"/>
      <c r="AM77" s="138"/>
      <c r="AN77" s="138"/>
      <c r="AO77" s="138"/>
      <c r="AP77" s="138"/>
      <c r="AQ77" s="138"/>
      <c r="AR77" s="138"/>
      <c r="AS77" s="138"/>
      <c r="AT77" s="138"/>
      <c r="AU77" s="138"/>
      <c r="AV77" s="138"/>
      <c r="AW77" s="138"/>
      <c r="AX77" s="138"/>
      <c r="AY77" s="138"/>
      <c r="AZ77" s="138"/>
      <c r="BA77" s="138"/>
      <c r="BB77" s="138"/>
      <c r="BC77" s="138"/>
      <c r="BD77" s="138"/>
      <c r="BE77" s="138"/>
      <c r="BF77" s="138"/>
      <c r="BG77" s="138"/>
      <c r="BH77" s="138"/>
      <c r="BI77" s="138"/>
      <c r="BJ77" s="138"/>
      <c r="BK77" s="138"/>
      <c r="BL77" s="138"/>
      <c r="BM77" s="138"/>
      <c r="BN77" s="297"/>
      <c r="BO77" s="297"/>
      <c r="BP77" s="297"/>
      <c r="BQ77" s="297"/>
      <c r="BR77" s="297"/>
      <c r="BS77" s="297"/>
      <c r="BT77" s="297"/>
      <c r="BU77" s="297"/>
      <c r="BV77" s="787"/>
      <c r="BW77" s="138"/>
      <c r="BX77" s="138"/>
      <c r="BY77" s="138"/>
      <c r="BZ77" s="138"/>
      <c r="CA77" s="138"/>
      <c r="CB77" s="138"/>
      <c r="CC77" s="138"/>
      <c r="CD77" s="138"/>
      <c r="CE77" s="138"/>
      <c r="CF77" s="138"/>
      <c r="CG77" s="138"/>
      <c r="CH77" s="138"/>
      <c r="CI77" s="138"/>
      <c r="CJ77" s="138"/>
      <c r="CK77" s="138"/>
      <c r="CL77" s="138"/>
      <c r="CM77" s="138"/>
      <c r="CN77" s="138"/>
      <c r="CO77" s="138"/>
      <c r="CP77" s="138"/>
      <c r="CQ77" s="138"/>
      <c r="CR77" s="138"/>
      <c r="CS77" s="138"/>
      <c r="CT77" s="138"/>
      <c r="CU77" s="138"/>
      <c r="CV77" s="138"/>
      <c r="CW77" s="138"/>
      <c r="CX77" s="138"/>
      <c r="CY77" s="138"/>
      <c r="CZ77" s="138"/>
    </row>
    <row r="78" spans="1:104" s="5" customFormat="1" ht="17.100000000000001" customHeight="1" x14ac:dyDescent="0.25">
      <c r="A78" s="297"/>
      <c r="B78" s="1171" t="s">
        <v>620</v>
      </c>
      <c r="C78" s="1205" t="str">
        <f>IFERROR(C77/C76,"-")</f>
        <v>-</v>
      </c>
      <c r="D78" s="1205" t="str">
        <f>IFERROR(D77/D76,"-")</f>
        <v>-</v>
      </c>
      <c r="E78" s="1205" t="str">
        <f>IFERROR(E77/E76,"-")</f>
        <v>-</v>
      </c>
      <c r="F78" s="1205" t="str">
        <f>IFERROR(F77/F76,"-")</f>
        <v>-</v>
      </c>
      <c r="G78" s="1256" t="str">
        <f>IFERROR(G77/G76,"-")</f>
        <v>-</v>
      </c>
      <c r="H78" s="297"/>
      <c r="I78" s="297"/>
      <c r="J78" s="430"/>
      <c r="K78" s="1276"/>
      <c r="L78" s="472" t="s">
        <v>621</v>
      </c>
      <c r="M78" s="153"/>
      <c r="N78" s="1277">
        <f>-RESULTADOS!C47</f>
        <v>0</v>
      </c>
      <c r="O78" s="1278"/>
      <c r="P78" s="430"/>
      <c r="Q78" s="138"/>
      <c r="R78" s="138"/>
      <c r="S78" s="138"/>
      <c r="T78" s="1279"/>
      <c r="U78" s="430" t="s">
        <v>622</v>
      </c>
      <c r="V78" s="430"/>
      <c r="W78" s="1280">
        <f>G47</f>
        <v>0</v>
      </c>
      <c r="X78" s="297"/>
      <c r="Y78" s="138"/>
      <c r="Z78" s="1275"/>
      <c r="AA78" s="138"/>
      <c r="AB78" s="138"/>
      <c r="AC78" s="138"/>
      <c r="AD78" s="138"/>
      <c r="AE78" s="138"/>
      <c r="AF78" s="138"/>
      <c r="AG78" s="138"/>
      <c r="AH78" s="138"/>
      <c r="AI78" s="138"/>
      <c r="AJ78" s="138"/>
      <c r="AK78" s="138"/>
      <c r="AL78" s="138"/>
      <c r="AM78" s="138"/>
      <c r="AN78" s="138"/>
      <c r="AO78" s="138"/>
      <c r="AP78" s="138"/>
      <c r="AQ78" s="138"/>
      <c r="AR78" s="138"/>
      <c r="AS78" s="138"/>
      <c r="AT78" s="138"/>
      <c r="AU78" s="138"/>
      <c r="AV78" s="138"/>
      <c r="AW78" s="138"/>
      <c r="AX78" s="138"/>
      <c r="AY78" s="138"/>
      <c r="AZ78" s="138"/>
      <c r="BA78" s="138"/>
      <c r="BB78" s="138"/>
      <c r="BC78" s="138"/>
      <c r="BD78" s="138"/>
      <c r="BE78" s="138"/>
      <c r="BF78" s="138"/>
      <c r="BG78" s="138"/>
      <c r="BH78" s="138"/>
      <c r="BI78" s="138"/>
      <c r="BJ78" s="138"/>
      <c r="BK78" s="138"/>
      <c r="BL78" s="138"/>
      <c r="BM78" s="138"/>
      <c r="BN78" s="297"/>
      <c r="BO78" s="297"/>
      <c r="BP78" s="297"/>
      <c r="BQ78" s="297"/>
      <c r="BR78" s="297"/>
      <c r="BS78" s="297"/>
      <c r="BT78" s="297"/>
      <c r="BU78" s="297"/>
      <c r="BV78" s="787"/>
      <c r="BW78" s="138"/>
      <c r="BX78" s="138"/>
      <c r="BY78" s="138"/>
      <c r="BZ78" s="138"/>
      <c r="CA78" s="138"/>
      <c r="CB78" s="138"/>
      <c r="CC78" s="138"/>
      <c r="CD78" s="138"/>
      <c r="CE78" s="138"/>
      <c r="CF78" s="138"/>
      <c r="CG78" s="138"/>
      <c r="CH78" s="138"/>
      <c r="CI78" s="138"/>
      <c r="CJ78" s="138"/>
      <c r="CK78" s="138"/>
      <c r="CL78" s="138"/>
      <c r="CM78" s="138"/>
      <c r="CN78" s="138"/>
      <c r="CO78" s="138"/>
      <c r="CP78" s="138"/>
      <c r="CQ78" s="138"/>
      <c r="CR78" s="138"/>
      <c r="CS78" s="138"/>
      <c r="CT78" s="138"/>
      <c r="CU78" s="138"/>
      <c r="CV78" s="138"/>
      <c r="CW78" s="138"/>
      <c r="CX78" s="138"/>
      <c r="CY78" s="138"/>
      <c r="CZ78" s="138"/>
    </row>
    <row r="79" spans="1:104" s="5" customFormat="1" x14ac:dyDescent="0.25">
      <c r="A79" s="472"/>
      <c r="B79" s="1156"/>
      <c r="C79" s="1208"/>
      <c r="D79" s="1208"/>
      <c r="E79" s="1208"/>
      <c r="F79" s="1208"/>
      <c r="G79" s="1208"/>
      <c r="H79" s="297"/>
      <c r="I79" s="297"/>
      <c r="J79" s="430"/>
      <c r="K79" s="1276"/>
      <c r="L79" s="472" t="s">
        <v>623</v>
      </c>
      <c r="M79" s="153"/>
      <c r="N79" s="1277">
        <f>L7</f>
        <v>1000</v>
      </c>
      <c r="O79" s="1278"/>
      <c r="P79" s="430"/>
      <c r="Q79" s="138"/>
      <c r="R79" s="138"/>
      <c r="S79" s="138"/>
      <c r="T79" s="1279"/>
      <c r="U79" s="430" t="s">
        <v>624</v>
      </c>
      <c r="V79" s="430"/>
      <c r="W79" s="1281" t="str">
        <f>H47</f>
        <v>-</v>
      </c>
      <c r="X79" s="297"/>
      <c r="Y79" s="430"/>
      <c r="Z79" s="1275"/>
      <c r="AA79" s="138"/>
      <c r="AB79" s="138"/>
      <c r="AC79" s="138"/>
      <c r="AD79" s="138"/>
      <c r="AE79" s="138"/>
      <c r="AF79" s="138"/>
      <c r="AG79" s="138"/>
      <c r="AH79" s="138"/>
      <c r="AI79" s="138"/>
      <c r="AJ79" s="138"/>
      <c r="AK79" s="138"/>
      <c r="AL79" s="138"/>
      <c r="AM79" s="138"/>
      <c r="AN79" s="138"/>
      <c r="AO79" s="138"/>
      <c r="AP79" s="138"/>
      <c r="AQ79" s="138"/>
      <c r="AR79" s="138"/>
      <c r="AS79" s="138"/>
      <c r="AT79" s="138"/>
      <c r="AU79" s="138"/>
      <c r="AV79" s="138"/>
      <c r="AW79" s="138"/>
      <c r="AX79" s="138"/>
      <c r="AY79" s="138"/>
      <c r="AZ79" s="138"/>
      <c r="BA79" s="138"/>
      <c r="BB79" s="138"/>
      <c r="BC79" s="138"/>
      <c r="BD79" s="138"/>
      <c r="BE79" s="138"/>
      <c r="BF79" s="138"/>
      <c r="BG79" s="138"/>
      <c r="BH79" s="138"/>
      <c r="BI79" s="138"/>
      <c r="BJ79" s="138"/>
      <c r="BK79" s="138"/>
      <c r="BL79" s="138"/>
      <c r="BM79" s="138"/>
      <c r="BN79" s="297"/>
      <c r="BO79" s="297"/>
      <c r="BP79" s="297"/>
      <c r="BQ79" s="297"/>
      <c r="BR79" s="297"/>
      <c r="BS79" s="297"/>
      <c r="BT79" s="297"/>
      <c r="BU79" s="297"/>
      <c r="BV79" s="787"/>
      <c r="BW79" s="138"/>
      <c r="BX79" s="138"/>
      <c r="BY79" s="138"/>
      <c r="BZ79" s="138"/>
      <c r="CA79" s="138"/>
      <c r="CB79" s="138"/>
      <c r="CC79" s="138"/>
      <c r="CD79" s="138"/>
      <c r="CE79" s="138"/>
      <c r="CF79" s="138"/>
      <c r="CG79" s="138"/>
      <c r="CH79" s="138"/>
      <c r="CI79" s="138"/>
      <c r="CJ79" s="138"/>
      <c r="CK79" s="138"/>
      <c r="CL79" s="138"/>
      <c r="CM79" s="138"/>
      <c r="CN79" s="138"/>
      <c r="CO79" s="138"/>
      <c r="CP79" s="138"/>
      <c r="CQ79" s="138"/>
      <c r="CR79" s="138"/>
      <c r="CS79" s="138"/>
      <c r="CT79" s="138"/>
      <c r="CU79" s="138"/>
      <c r="CV79" s="138"/>
      <c r="CW79" s="138"/>
      <c r="CX79" s="138"/>
      <c r="CY79" s="138"/>
      <c r="CZ79" s="138"/>
    </row>
    <row r="80" spans="1:104" s="5" customFormat="1" ht="17.100000000000001" customHeight="1" x14ac:dyDescent="0.25">
      <c r="A80" s="472"/>
      <c r="B80" s="1282" t="s">
        <v>625</v>
      </c>
      <c r="C80" s="1247" t="s">
        <v>455</v>
      </c>
      <c r="D80" s="1247" t="s">
        <v>456</v>
      </c>
      <c r="E80" s="1247" t="s">
        <v>457</v>
      </c>
      <c r="F80" s="1247" t="s">
        <v>458</v>
      </c>
      <c r="G80" s="1248" t="s">
        <v>459</v>
      </c>
      <c r="H80" s="1208"/>
      <c r="I80" s="297"/>
      <c r="J80" s="138"/>
      <c r="K80" s="1276"/>
      <c r="L80" s="472" t="s">
        <v>626</v>
      </c>
      <c r="M80" s="153"/>
      <c r="N80" s="1277">
        <f>Ampliación_de_capital_1</f>
        <v>0</v>
      </c>
      <c r="O80" s="1272"/>
      <c r="P80" s="138"/>
      <c r="Q80" s="138"/>
      <c r="R80" s="138"/>
      <c r="S80" s="138"/>
      <c r="T80" s="1279"/>
      <c r="U80" s="1283" t="s">
        <v>627</v>
      </c>
      <c r="V80" s="1283"/>
      <c r="W80" s="1284">
        <f>RESULTADOS!M24</f>
        <v>0</v>
      </c>
      <c r="X80" s="297"/>
      <c r="Y80" s="138"/>
      <c r="Z80" s="1275"/>
      <c r="AA80" s="138"/>
      <c r="AB80" s="138"/>
      <c r="AC80" s="138"/>
      <c r="AD80" s="138"/>
      <c r="AE80" s="138"/>
      <c r="AF80" s="138"/>
      <c r="AG80" s="138"/>
      <c r="AH80" s="138"/>
      <c r="AI80" s="138"/>
      <c r="AJ80" s="138"/>
      <c r="AK80" s="138"/>
      <c r="AL80" s="138"/>
      <c r="AM80" s="138"/>
      <c r="AN80" s="138"/>
      <c r="AO80" s="138"/>
      <c r="AP80" s="138"/>
      <c r="AQ80" s="138"/>
      <c r="AR80" s="138"/>
      <c r="AS80" s="138"/>
      <c r="AT80" s="138"/>
      <c r="AU80" s="138"/>
      <c r="AV80" s="138"/>
      <c r="AW80" s="138"/>
      <c r="AX80" s="138"/>
      <c r="AY80" s="138"/>
      <c r="AZ80" s="138"/>
      <c r="BA80" s="138"/>
      <c r="BB80" s="138"/>
      <c r="BC80" s="138"/>
      <c r="BD80" s="138"/>
      <c r="BE80" s="138"/>
      <c r="BF80" s="138"/>
      <c r="BG80" s="138"/>
      <c r="BH80" s="138"/>
      <c r="BI80" s="138"/>
      <c r="BJ80" s="138"/>
      <c r="BK80" s="138"/>
      <c r="BL80" s="138"/>
      <c r="BM80" s="138"/>
      <c r="BN80" s="297"/>
      <c r="BO80" s="297"/>
      <c r="BP80" s="297"/>
      <c r="BQ80" s="297"/>
      <c r="BR80" s="297"/>
      <c r="BS80" s="297"/>
      <c r="BT80" s="297"/>
      <c r="BU80" s="297"/>
      <c r="BV80" s="297"/>
      <c r="BW80" s="787"/>
      <c r="BX80" s="138"/>
      <c r="BY80" s="138"/>
      <c r="BZ80" s="138"/>
      <c r="CA80" s="138"/>
      <c r="CB80" s="138"/>
      <c r="CC80" s="138"/>
      <c r="CD80" s="138"/>
      <c r="CE80" s="138"/>
      <c r="CF80" s="138"/>
      <c r="CG80" s="138"/>
      <c r="CH80" s="138"/>
      <c r="CI80" s="138"/>
      <c r="CJ80" s="138"/>
      <c r="CK80" s="138"/>
      <c r="CL80" s="138"/>
      <c r="CM80" s="138"/>
      <c r="CN80" s="138"/>
      <c r="CO80" s="138"/>
      <c r="CP80" s="138"/>
      <c r="CQ80" s="138"/>
      <c r="CR80" s="138"/>
      <c r="CS80" s="138"/>
      <c r="CT80" s="138"/>
      <c r="CU80" s="138"/>
      <c r="CV80" s="138"/>
      <c r="CW80" s="138"/>
      <c r="CX80" s="138"/>
      <c r="CY80" s="138"/>
      <c r="CZ80" s="138"/>
    </row>
    <row r="81" spans="1:104" s="5" customFormat="1" ht="17.100000000000001" customHeight="1" x14ac:dyDescent="0.25">
      <c r="A81" s="472"/>
      <c r="B81" s="1285" t="s">
        <v>628</v>
      </c>
      <c r="C81" s="1188">
        <f>RESULTADOS!E97</f>
        <v>1000</v>
      </c>
      <c r="D81" s="1188">
        <f>RESULTADOS!G97</f>
        <v>1000</v>
      </c>
      <c r="E81" s="1188">
        <f>RESULTADOS!I97</f>
        <v>1000</v>
      </c>
      <c r="F81" s="1188">
        <f>RESULTADOS!K97</f>
        <v>1000</v>
      </c>
      <c r="G81" s="1250">
        <f>RESULTADOS!M97</f>
        <v>1000</v>
      </c>
      <c r="H81" s="1208"/>
      <c r="I81" s="297"/>
      <c r="J81" s="430"/>
      <c r="K81" s="1276"/>
      <c r="L81" s="472" t="s">
        <v>629</v>
      </c>
      <c r="M81" s="153"/>
      <c r="N81" s="1286" t="str">
        <f>IF(N80&gt;0,mes_ampliacion_capital_1,"-")</f>
        <v>-</v>
      </c>
      <c r="O81" s="1272"/>
      <c r="P81" s="430"/>
      <c r="Q81" s="138"/>
      <c r="R81" s="138"/>
      <c r="S81" s="138"/>
      <c r="T81" s="1279"/>
      <c r="U81" s="1283" t="s">
        <v>630</v>
      </c>
      <c r="V81" s="1283"/>
      <c r="W81" s="1287" t="str">
        <f>G38</f>
        <v>-</v>
      </c>
      <c r="X81" s="472"/>
      <c r="Y81" s="138"/>
      <c r="Z81" s="1275"/>
      <c r="AA81" s="138"/>
      <c r="AB81" s="138"/>
      <c r="AC81" s="138"/>
      <c r="AD81" s="138"/>
      <c r="AE81" s="138"/>
      <c r="AF81" s="138"/>
      <c r="AG81" s="138"/>
      <c r="AH81" s="138"/>
      <c r="AI81" s="138"/>
      <c r="AJ81" s="138"/>
      <c r="AK81" s="138"/>
      <c r="AL81" s="138"/>
      <c r="AM81" s="138"/>
      <c r="AN81" s="138"/>
      <c r="AO81" s="138"/>
      <c r="AP81" s="138"/>
      <c r="AQ81" s="138"/>
      <c r="AR81" s="138"/>
      <c r="AS81" s="138"/>
      <c r="AT81" s="138"/>
      <c r="AU81" s="138"/>
      <c r="AV81" s="138"/>
      <c r="AW81" s="138"/>
      <c r="AX81" s="138"/>
      <c r="AY81" s="138"/>
      <c r="AZ81" s="138"/>
      <c r="BA81" s="138"/>
      <c r="BB81" s="138"/>
      <c r="BC81" s="138"/>
      <c r="BD81" s="138"/>
      <c r="BE81" s="138"/>
      <c r="BF81" s="138"/>
      <c r="BG81" s="138"/>
      <c r="BH81" s="138"/>
      <c r="BI81" s="138"/>
      <c r="BJ81" s="138"/>
      <c r="BK81" s="138"/>
      <c r="BL81" s="138"/>
      <c r="BM81" s="138"/>
      <c r="BN81" s="297"/>
      <c r="BO81" s="297"/>
      <c r="BP81" s="297"/>
      <c r="BQ81" s="297"/>
      <c r="BR81" s="297"/>
      <c r="BS81" s="297"/>
      <c r="BT81" s="297"/>
      <c r="BU81" s="297"/>
      <c r="BV81" s="297"/>
      <c r="BW81" s="787"/>
      <c r="BX81" s="138"/>
      <c r="BY81" s="138"/>
      <c r="BZ81" s="138"/>
      <c r="CA81" s="138"/>
      <c r="CB81" s="138"/>
      <c r="CC81" s="138"/>
      <c r="CD81" s="138"/>
      <c r="CE81" s="138"/>
      <c r="CF81" s="138"/>
      <c r="CG81" s="138"/>
      <c r="CH81" s="138"/>
      <c r="CI81" s="138"/>
      <c r="CJ81" s="138"/>
      <c r="CK81" s="138"/>
      <c r="CL81" s="138"/>
      <c r="CM81" s="138"/>
      <c r="CN81" s="138"/>
      <c r="CO81" s="138"/>
      <c r="CP81" s="138"/>
      <c r="CQ81" s="138"/>
      <c r="CR81" s="138"/>
      <c r="CS81" s="138"/>
      <c r="CT81" s="138"/>
      <c r="CU81" s="138"/>
      <c r="CV81" s="138"/>
      <c r="CW81" s="138"/>
      <c r="CX81" s="138"/>
      <c r="CY81" s="138"/>
      <c r="CZ81" s="138"/>
    </row>
    <row r="82" spans="1:104" s="5" customFormat="1" ht="17.100000000000001" customHeight="1" x14ac:dyDescent="0.25">
      <c r="A82" s="472"/>
      <c r="B82" s="1222" t="s">
        <v>631</v>
      </c>
      <c r="C82" s="1147">
        <f>RESULTADOS!E22</f>
        <v>0</v>
      </c>
      <c r="D82" s="1147">
        <f>RESULTADOS!G22</f>
        <v>0</v>
      </c>
      <c r="E82" s="1147">
        <f>RESULTADOS!I22</f>
        <v>0</v>
      </c>
      <c r="F82" s="1147">
        <f>RESULTADOS!K22</f>
        <v>0</v>
      </c>
      <c r="G82" s="1148">
        <f>RESULTADOS!M22</f>
        <v>0</v>
      </c>
      <c r="H82" s="1208"/>
      <c r="I82" s="297"/>
      <c r="J82" s="430"/>
      <c r="K82" s="1276"/>
      <c r="L82" s="472" t="s">
        <v>632</v>
      </c>
      <c r="M82" s="153"/>
      <c r="N82" s="1277">
        <f>importe_prest_participa</f>
        <v>0</v>
      </c>
      <c r="O82" s="1272"/>
      <c r="P82" s="430"/>
      <c r="Q82" s="138"/>
      <c r="R82" s="138"/>
      <c r="S82" s="138"/>
      <c r="T82" s="1279"/>
      <c r="U82" s="198" t="s">
        <v>633</v>
      </c>
      <c r="V82" s="1288"/>
      <c r="W82" s="1287">
        <f>C24</f>
        <v>0</v>
      </c>
      <c r="X82" s="472"/>
      <c r="Y82" s="138"/>
      <c r="Z82" s="1275"/>
      <c r="AA82" s="138"/>
      <c r="AB82" s="138"/>
      <c r="AC82" s="138"/>
      <c r="AD82" s="138"/>
      <c r="AE82" s="138"/>
      <c r="AF82" s="138"/>
      <c r="AG82" s="138"/>
      <c r="AH82" s="138"/>
      <c r="AI82" s="138"/>
      <c r="AJ82" s="138"/>
      <c r="AK82" s="138"/>
      <c r="AL82" s="138"/>
      <c r="AM82" s="138"/>
      <c r="AN82" s="138"/>
      <c r="AO82" s="138"/>
      <c r="AP82" s="138"/>
      <c r="AQ82" s="138"/>
      <c r="AR82" s="138"/>
      <c r="AS82" s="138"/>
      <c r="AT82" s="138"/>
      <c r="AU82" s="138"/>
      <c r="AV82" s="138"/>
      <c r="AW82" s="138"/>
      <c r="AX82" s="138"/>
      <c r="AY82" s="138"/>
      <c r="AZ82" s="138"/>
      <c r="BA82" s="138"/>
      <c r="BB82" s="138"/>
      <c r="BC82" s="138"/>
      <c r="BD82" s="138"/>
      <c r="BE82" s="138"/>
      <c r="BF82" s="138"/>
      <c r="BG82" s="138"/>
      <c r="BH82" s="138"/>
      <c r="BI82" s="138"/>
      <c r="BJ82" s="138"/>
      <c r="BK82" s="138"/>
      <c r="BL82" s="138"/>
      <c r="BM82" s="138"/>
      <c r="BN82" s="297"/>
      <c r="BO82" s="297"/>
      <c r="BP82" s="297"/>
      <c r="BQ82" s="297"/>
      <c r="BR82" s="297"/>
      <c r="BS82" s="297"/>
      <c r="BT82" s="297"/>
      <c r="BU82" s="297"/>
      <c r="BV82" s="297"/>
      <c r="BW82" s="787"/>
      <c r="BX82" s="138"/>
      <c r="BY82" s="138"/>
      <c r="BZ82" s="138"/>
      <c r="CA82" s="138"/>
      <c r="CB82" s="138"/>
      <c r="CC82" s="138"/>
      <c r="CD82" s="138"/>
      <c r="CE82" s="138"/>
      <c r="CF82" s="138"/>
      <c r="CG82" s="138"/>
      <c r="CH82" s="138"/>
      <c r="CI82" s="138"/>
      <c r="CJ82" s="138"/>
      <c r="CK82" s="138"/>
      <c r="CL82" s="138"/>
      <c r="CM82" s="138"/>
      <c r="CN82" s="138"/>
      <c r="CO82" s="138"/>
      <c r="CP82" s="138"/>
      <c r="CQ82" s="138"/>
      <c r="CR82" s="138"/>
      <c r="CS82" s="138"/>
      <c r="CT82" s="138"/>
      <c r="CU82" s="138"/>
      <c r="CV82" s="138"/>
      <c r="CW82" s="138"/>
      <c r="CX82" s="138"/>
      <c r="CY82" s="138"/>
      <c r="CZ82" s="138"/>
    </row>
    <row r="83" spans="1:104" s="5" customFormat="1" ht="17.100000000000001" customHeight="1" x14ac:dyDescent="0.25">
      <c r="A83" s="472"/>
      <c r="B83" s="1289" t="s">
        <v>634</v>
      </c>
      <c r="C83" s="1198">
        <f>IFERROR(C82/C81,"-")</f>
        <v>0</v>
      </c>
      <c r="D83" s="1198">
        <f>IFERROR(D82/D81,"-")</f>
        <v>0</v>
      </c>
      <c r="E83" s="1198">
        <f>IFERROR(E82/E81,"-")</f>
        <v>0</v>
      </c>
      <c r="F83" s="1198">
        <f>IFERROR(F82/F81,"-")</f>
        <v>0</v>
      </c>
      <c r="G83" s="1290">
        <f>IFERROR(G82/G81,"-")</f>
        <v>0</v>
      </c>
      <c r="H83" s="1208"/>
      <c r="I83" s="297"/>
      <c r="J83" s="430"/>
      <c r="K83" s="1276"/>
      <c r="L83" s="472" t="s">
        <v>635</v>
      </c>
      <c r="M83" s="153"/>
      <c r="N83" s="1286" t="str">
        <f>IF(N82&gt;0,inicio_prest_participa,"-")</f>
        <v>-</v>
      </c>
      <c r="O83" s="1291"/>
      <c r="P83" s="430"/>
      <c r="Q83" s="138"/>
      <c r="R83" s="138"/>
      <c r="S83" s="138"/>
      <c r="T83" s="1279"/>
      <c r="U83" s="198" t="s">
        <v>636</v>
      </c>
      <c r="V83" s="198"/>
      <c r="W83" s="1284" t="str">
        <f>C57</f>
        <v>Inexistente</v>
      </c>
      <c r="X83" s="297"/>
      <c r="Y83" s="138"/>
      <c r="Z83" s="1275"/>
      <c r="AA83" s="138"/>
      <c r="AB83" s="138"/>
      <c r="AC83" s="138"/>
      <c r="AD83" s="138"/>
      <c r="AE83" s="138"/>
      <c r="AF83" s="138"/>
      <c r="AG83" s="138"/>
      <c r="AH83" s="138"/>
      <c r="AI83" s="138"/>
      <c r="AJ83" s="138"/>
      <c r="AK83" s="138"/>
      <c r="AL83" s="138"/>
      <c r="AM83" s="138"/>
      <c r="AN83" s="138"/>
      <c r="AO83" s="138"/>
      <c r="AP83" s="138"/>
      <c r="AQ83" s="138"/>
      <c r="AR83" s="138"/>
      <c r="AS83" s="138"/>
      <c r="AT83" s="138"/>
      <c r="AU83" s="138"/>
      <c r="AV83" s="138"/>
      <c r="AW83" s="138"/>
      <c r="AX83" s="138"/>
      <c r="AY83" s="138"/>
      <c r="AZ83" s="138"/>
      <c r="BA83" s="138"/>
      <c r="BB83" s="138"/>
      <c r="BC83" s="138"/>
      <c r="BD83" s="138"/>
      <c r="BE83" s="138"/>
      <c r="BF83" s="138"/>
      <c r="BG83" s="138"/>
      <c r="BH83" s="138"/>
      <c r="BI83" s="138"/>
      <c r="BJ83" s="138"/>
      <c r="BK83" s="138"/>
      <c r="BL83" s="138"/>
      <c r="BM83" s="138"/>
      <c r="BN83" s="297"/>
      <c r="BO83" s="297"/>
      <c r="BP83" s="297"/>
      <c r="BQ83" s="297"/>
      <c r="BR83" s="297"/>
      <c r="BS83" s="297"/>
      <c r="BT83" s="297"/>
      <c r="BU83" s="297"/>
      <c r="BV83" s="297"/>
      <c r="BW83" s="787"/>
      <c r="BX83" s="138"/>
      <c r="BY83" s="138"/>
      <c r="BZ83" s="138"/>
      <c r="CA83" s="138"/>
      <c r="CB83" s="138"/>
      <c r="CC83" s="138"/>
      <c r="CD83" s="138"/>
      <c r="CE83" s="138"/>
      <c r="CF83" s="138"/>
      <c r="CG83" s="138"/>
      <c r="CH83" s="138"/>
      <c r="CI83" s="138"/>
      <c r="CJ83" s="138"/>
      <c r="CK83" s="138"/>
      <c r="CL83" s="138"/>
      <c r="CM83" s="138"/>
      <c r="CN83" s="138"/>
      <c r="CO83" s="138"/>
      <c r="CP83" s="138"/>
      <c r="CQ83" s="138"/>
      <c r="CR83" s="138"/>
      <c r="CS83" s="138"/>
      <c r="CT83" s="138"/>
      <c r="CU83" s="138"/>
      <c r="CV83" s="138"/>
      <c r="CW83" s="138"/>
      <c r="CX83" s="138"/>
      <c r="CY83" s="138"/>
      <c r="CZ83" s="138"/>
    </row>
    <row r="84" spans="1:104" s="5" customFormat="1" ht="17.100000000000001" customHeight="1" x14ac:dyDescent="0.25">
      <c r="A84" s="472"/>
      <c r="B84" s="1222" t="s">
        <v>637</v>
      </c>
      <c r="C84" s="1188">
        <f>RESULTADOS!E24</f>
        <v>0</v>
      </c>
      <c r="D84" s="1188">
        <f>RESULTADOS!G24</f>
        <v>0</v>
      </c>
      <c r="E84" s="1188">
        <f>RESULTADOS!I24</f>
        <v>0</v>
      </c>
      <c r="F84" s="1188">
        <f>RESULTADOS!K24</f>
        <v>0</v>
      </c>
      <c r="G84" s="1250">
        <f>RESULTADOS!M24</f>
        <v>0</v>
      </c>
      <c r="H84" s="1208"/>
      <c r="I84" s="297"/>
      <c r="J84" s="138"/>
      <c r="K84" s="1276"/>
      <c r="L84" s="472" t="s">
        <v>638</v>
      </c>
      <c r="M84" s="297"/>
      <c r="N84" s="1292">
        <f>100%-P8</f>
        <v>1</v>
      </c>
      <c r="O84" s="1291"/>
      <c r="P84" s="138"/>
      <c r="Q84" s="138"/>
      <c r="R84" s="138"/>
      <c r="S84" s="138"/>
      <c r="T84" s="1276"/>
      <c r="U84" s="198" t="s">
        <v>639</v>
      </c>
      <c r="V84" s="198"/>
      <c r="W84" s="1293" t="str">
        <f>C56</f>
        <v>Inexistente</v>
      </c>
      <c r="X84" s="472"/>
      <c r="Y84" s="138"/>
      <c r="Z84" s="1275"/>
      <c r="AA84" s="138"/>
      <c r="AB84" s="138"/>
      <c r="AC84" s="138"/>
      <c r="AD84" s="138"/>
      <c r="AE84" s="138"/>
      <c r="AF84" s="138"/>
      <c r="AG84" s="138"/>
      <c r="AH84" s="138"/>
      <c r="AI84" s="138"/>
      <c r="AJ84" s="138"/>
      <c r="AK84" s="138"/>
      <c r="AL84" s="138"/>
      <c r="AM84" s="138"/>
      <c r="AN84" s="138"/>
      <c r="AO84" s="138"/>
      <c r="AP84" s="138"/>
      <c r="AQ84" s="138"/>
      <c r="AR84" s="138"/>
      <c r="AS84" s="138"/>
      <c r="AT84" s="138"/>
      <c r="AU84" s="138"/>
      <c r="AV84" s="138"/>
      <c r="AW84" s="138"/>
      <c r="AX84" s="138"/>
      <c r="AY84" s="138"/>
      <c r="AZ84" s="138"/>
      <c r="BA84" s="138"/>
      <c r="BB84" s="138"/>
      <c r="BC84" s="138"/>
      <c r="BD84" s="138"/>
      <c r="BE84" s="138"/>
      <c r="BF84" s="138"/>
      <c r="BG84" s="138"/>
      <c r="BH84" s="138"/>
      <c r="BI84" s="138"/>
      <c r="BJ84" s="138"/>
      <c r="BK84" s="138"/>
      <c r="BL84" s="138"/>
      <c r="BM84" s="138"/>
      <c r="BN84" s="297"/>
      <c r="BO84" s="297"/>
      <c r="BP84" s="297"/>
      <c r="BQ84" s="297"/>
      <c r="BR84" s="297"/>
      <c r="BS84" s="297"/>
      <c r="BT84" s="297"/>
      <c r="BU84" s="297"/>
      <c r="BV84" s="297"/>
      <c r="BW84" s="787"/>
      <c r="BX84" s="138"/>
      <c r="BY84" s="138"/>
      <c r="BZ84" s="138"/>
      <c r="CA84" s="138"/>
      <c r="CB84" s="138"/>
      <c r="CC84" s="138"/>
      <c r="CD84" s="138"/>
      <c r="CE84" s="138"/>
      <c r="CF84" s="138"/>
      <c r="CG84" s="138"/>
      <c r="CH84" s="138"/>
      <c r="CI84" s="138"/>
      <c r="CJ84" s="138"/>
      <c r="CK84" s="138"/>
      <c r="CL84" s="138"/>
      <c r="CM84" s="138"/>
      <c r="CN84" s="138"/>
      <c r="CO84" s="138"/>
      <c r="CP84" s="138"/>
      <c r="CQ84" s="138"/>
      <c r="CR84" s="138"/>
      <c r="CS84" s="138"/>
      <c r="CT84" s="138"/>
      <c r="CU84" s="138"/>
      <c r="CV84" s="138"/>
      <c r="CW84" s="138"/>
      <c r="CX84" s="138"/>
      <c r="CY84" s="138"/>
      <c r="CZ84" s="138"/>
    </row>
    <row r="85" spans="1:104" s="5" customFormat="1" ht="17.100000000000001" customHeight="1" x14ac:dyDescent="0.25">
      <c r="A85" s="472"/>
      <c r="B85" s="1222" t="s">
        <v>640</v>
      </c>
      <c r="C85" s="1147">
        <f>RESULTADOS!E71</f>
        <v>1000</v>
      </c>
      <c r="D85" s="1147">
        <f>RESULTADOS!G71</f>
        <v>1000</v>
      </c>
      <c r="E85" s="1147">
        <f>RESULTADOS!I71</f>
        <v>1000</v>
      </c>
      <c r="F85" s="1147">
        <f>RESULTADOS!K71</f>
        <v>1000</v>
      </c>
      <c r="G85" s="1148">
        <f>RESULTADOS!M71</f>
        <v>1000</v>
      </c>
      <c r="H85" s="1208"/>
      <c r="I85" s="297"/>
      <c r="J85" s="138"/>
      <c r="K85" s="1276"/>
      <c r="L85" s="297"/>
      <c r="M85" s="297"/>
      <c r="N85" s="297"/>
      <c r="O85" s="1272"/>
      <c r="P85" s="138"/>
      <c r="Q85" s="138"/>
      <c r="R85" s="138"/>
      <c r="S85" s="138"/>
      <c r="T85" s="1276"/>
      <c r="U85" s="198" t="s">
        <v>641</v>
      </c>
      <c r="V85" s="198"/>
      <c r="W85" s="1294">
        <f>MAX(C86:G86)</f>
        <v>0</v>
      </c>
      <c r="X85" s="297"/>
      <c r="Y85" s="138"/>
      <c r="Z85" s="1275"/>
      <c r="AA85" s="138"/>
      <c r="AB85" s="138"/>
      <c r="AC85" s="138"/>
      <c r="AD85" s="138"/>
      <c r="AE85" s="138"/>
      <c r="AF85" s="138"/>
      <c r="AG85" s="138"/>
      <c r="AH85" s="138"/>
      <c r="AI85" s="138"/>
      <c r="AJ85" s="138"/>
      <c r="AK85" s="138"/>
      <c r="AL85" s="138"/>
      <c r="AM85" s="138"/>
      <c r="AN85" s="138"/>
      <c r="AO85" s="138"/>
      <c r="AP85" s="138"/>
      <c r="AQ85" s="138"/>
      <c r="AR85" s="138"/>
      <c r="AS85" s="138"/>
      <c r="AT85" s="138"/>
      <c r="AU85" s="138"/>
      <c r="AV85" s="138"/>
      <c r="AW85" s="138"/>
      <c r="AX85" s="138"/>
      <c r="AY85" s="138"/>
      <c r="AZ85" s="138"/>
      <c r="BA85" s="138"/>
      <c r="BB85" s="138"/>
      <c r="BC85" s="138"/>
      <c r="BD85" s="138"/>
      <c r="BE85" s="138"/>
      <c r="BF85" s="138"/>
      <c r="BG85" s="138"/>
      <c r="BH85" s="138"/>
      <c r="BI85" s="138"/>
      <c r="BJ85" s="138"/>
      <c r="BK85" s="138"/>
      <c r="BL85" s="138"/>
      <c r="BM85" s="138"/>
      <c r="BN85" s="297"/>
      <c r="BO85" s="297"/>
      <c r="BP85" s="297"/>
      <c r="BQ85" s="297"/>
      <c r="BR85" s="297"/>
      <c r="BS85" s="297"/>
      <c r="BT85" s="297"/>
      <c r="BU85" s="297"/>
      <c r="BV85" s="297"/>
      <c r="BW85" s="787"/>
      <c r="BX85" s="138"/>
      <c r="BY85" s="138"/>
      <c r="BZ85" s="138"/>
      <c r="CA85" s="138"/>
      <c r="CB85" s="138"/>
      <c r="CC85" s="138"/>
      <c r="CD85" s="138"/>
      <c r="CE85" s="138"/>
      <c r="CF85" s="138"/>
      <c r="CG85" s="138"/>
      <c r="CH85" s="138"/>
      <c r="CI85" s="138"/>
      <c r="CJ85" s="138"/>
      <c r="CK85" s="138"/>
      <c r="CL85" s="138"/>
      <c r="CM85" s="138"/>
      <c r="CN85" s="138"/>
      <c r="CO85" s="138"/>
      <c r="CP85" s="138"/>
      <c r="CQ85" s="138"/>
      <c r="CR85" s="138"/>
      <c r="CS85" s="138"/>
      <c r="CT85" s="138"/>
      <c r="CU85" s="138"/>
      <c r="CV85" s="138"/>
      <c r="CW85" s="138"/>
      <c r="CX85" s="138"/>
      <c r="CY85" s="138"/>
      <c r="CZ85" s="138"/>
    </row>
    <row r="86" spans="1:104" s="5" customFormat="1" ht="17.100000000000001" customHeight="1" x14ac:dyDescent="0.25">
      <c r="A86" s="297"/>
      <c r="B86" s="1203" t="s">
        <v>642</v>
      </c>
      <c r="C86" s="1205">
        <f>IFERROR(C84/C85,"-")</f>
        <v>0</v>
      </c>
      <c r="D86" s="1205">
        <f>IFERROR(D84/D85,"-")</f>
        <v>0</v>
      </c>
      <c r="E86" s="1205">
        <f>IFERROR(E84/E85,"-")</f>
        <v>0</v>
      </c>
      <c r="F86" s="1205">
        <f>IFERROR(F84/F85,"-")</f>
        <v>0</v>
      </c>
      <c r="G86" s="1256">
        <f>IFERROR(G84/G85,"-")</f>
        <v>0</v>
      </c>
      <c r="H86" s="297"/>
      <c r="I86" s="297"/>
      <c r="J86" s="138"/>
      <c r="K86" s="1295"/>
      <c r="L86" s="138"/>
      <c r="M86" s="138"/>
      <c r="N86" s="138"/>
      <c r="O86" s="1296"/>
      <c r="P86" s="138"/>
      <c r="Q86" s="138"/>
      <c r="R86" s="138"/>
      <c r="S86" s="138"/>
      <c r="T86" s="1276"/>
      <c r="U86" s="198" t="s">
        <v>643</v>
      </c>
      <c r="V86" s="198"/>
      <c r="W86" s="1284">
        <f>G68</f>
        <v>1000</v>
      </c>
      <c r="X86" s="297"/>
      <c r="Y86" s="138"/>
      <c r="Z86" s="1275"/>
      <c r="AA86" s="138"/>
      <c r="AB86" s="138"/>
      <c r="AC86" s="138"/>
      <c r="AD86" s="138"/>
      <c r="AE86" s="138"/>
      <c r="AF86" s="138"/>
      <c r="AG86" s="138"/>
      <c r="AH86" s="138"/>
      <c r="AI86" s="138"/>
      <c r="AJ86" s="138"/>
      <c r="AK86" s="138"/>
      <c r="AL86" s="138"/>
      <c r="AM86" s="138"/>
      <c r="AN86" s="138"/>
      <c r="AO86" s="138"/>
      <c r="AP86" s="138"/>
      <c r="AQ86" s="138"/>
      <c r="AR86" s="138"/>
      <c r="AS86" s="138"/>
      <c r="AT86" s="138"/>
      <c r="AU86" s="138"/>
      <c r="AV86" s="138"/>
      <c r="AW86" s="138"/>
      <c r="AX86" s="138"/>
      <c r="AY86" s="138"/>
      <c r="AZ86" s="138"/>
      <c r="BA86" s="138"/>
      <c r="BB86" s="138"/>
      <c r="BC86" s="138"/>
      <c r="BD86" s="138"/>
      <c r="BE86" s="138"/>
      <c r="BF86" s="138"/>
      <c r="BG86" s="138"/>
      <c r="BH86" s="138"/>
      <c r="BI86" s="138"/>
      <c r="BJ86" s="138"/>
      <c r="BK86" s="138"/>
      <c r="BL86" s="138"/>
      <c r="BM86" s="138"/>
      <c r="BN86" s="297"/>
      <c r="BO86" s="297"/>
      <c r="BP86" s="297"/>
      <c r="BQ86" s="297"/>
      <c r="BR86" s="297"/>
      <c r="BS86" s="297"/>
      <c r="BT86" s="297"/>
      <c r="BU86" s="297"/>
      <c r="BV86" s="297"/>
      <c r="BW86" s="787"/>
      <c r="BX86" s="138"/>
      <c r="BY86" s="138"/>
      <c r="BZ86" s="138"/>
      <c r="CA86" s="138"/>
      <c r="CB86" s="138"/>
      <c r="CC86" s="138"/>
      <c r="CD86" s="138"/>
      <c r="CE86" s="138"/>
      <c r="CF86" s="138"/>
      <c r="CG86" s="138"/>
      <c r="CH86" s="138"/>
      <c r="CI86" s="138"/>
      <c r="CJ86" s="138"/>
      <c r="CK86" s="138"/>
      <c r="CL86" s="138"/>
      <c r="CM86" s="138"/>
      <c r="CN86" s="138"/>
      <c r="CO86" s="138"/>
      <c r="CP86" s="138"/>
      <c r="CQ86" s="138"/>
      <c r="CR86" s="138"/>
      <c r="CS86" s="138"/>
      <c r="CT86" s="138"/>
      <c r="CU86" s="138"/>
      <c r="CV86" s="138"/>
      <c r="CW86" s="138"/>
      <c r="CX86" s="138"/>
      <c r="CY86" s="138"/>
      <c r="CZ86" s="138"/>
    </row>
    <row r="87" spans="1:104" x14ac:dyDescent="0.25">
      <c r="A87" s="1096"/>
      <c r="B87" s="1156"/>
      <c r="C87" s="1208"/>
      <c r="D87" s="1208"/>
      <c r="E87" s="1208"/>
      <c r="F87" s="1208"/>
      <c r="G87" s="1208"/>
      <c r="H87" s="1096"/>
      <c r="I87" s="1096"/>
      <c r="J87" s="296"/>
      <c r="K87" s="1295"/>
      <c r="L87" s="296"/>
      <c r="M87" s="296"/>
      <c r="N87" s="296"/>
      <c r="O87" s="1296"/>
      <c r="P87" s="296"/>
      <c r="Q87" s="138"/>
      <c r="R87" s="138"/>
      <c r="S87" s="138"/>
      <c r="T87" s="1276"/>
      <c r="U87" s="297" t="s">
        <v>0</v>
      </c>
      <c r="V87" s="297"/>
      <c r="W87" s="1157" t="s">
        <v>0</v>
      </c>
      <c r="X87" s="297"/>
      <c r="Y87" s="138"/>
      <c r="Z87" s="1278"/>
      <c r="AA87" s="138"/>
      <c r="AB87" s="138"/>
      <c r="AC87" s="296"/>
      <c r="AD87" s="296"/>
      <c r="AE87" s="138"/>
      <c r="AF87" s="138"/>
      <c r="AG87" s="138"/>
      <c r="AH87" s="138"/>
      <c r="AI87" s="138"/>
      <c r="AJ87" s="138"/>
      <c r="AK87" s="138"/>
      <c r="AL87" s="138"/>
      <c r="AM87" s="138"/>
      <c r="AN87" s="138"/>
      <c r="AO87" s="138"/>
      <c r="AP87" s="138"/>
      <c r="AQ87" s="138"/>
      <c r="AR87" s="138"/>
      <c r="AS87" s="138"/>
      <c r="AT87" s="138"/>
      <c r="AU87" s="138"/>
      <c r="AV87" s="138"/>
      <c r="AW87" s="138"/>
      <c r="AX87" s="138"/>
      <c r="AY87" s="138"/>
      <c r="AZ87" s="138"/>
      <c r="BA87" s="138"/>
      <c r="BB87" s="138"/>
      <c r="BC87" s="138"/>
      <c r="BD87" s="138"/>
      <c r="BE87" s="138"/>
      <c r="BF87" s="138"/>
      <c r="BG87" s="138"/>
      <c r="BH87" s="138"/>
      <c r="BI87" s="138"/>
      <c r="BJ87" s="138"/>
      <c r="BK87" s="138"/>
      <c r="BL87" s="138"/>
      <c r="BM87" s="138"/>
      <c r="BN87" s="1096"/>
      <c r="BO87" s="1096"/>
      <c r="BP87" s="1096"/>
      <c r="BQ87" s="1096"/>
      <c r="BR87" s="1096"/>
      <c r="BS87" s="1096"/>
      <c r="BT87" s="1096"/>
      <c r="BU87" s="1096"/>
      <c r="BV87" s="1096"/>
      <c r="BW87" s="1096"/>
      <c r="BX87" s="138"/>
      <c r="BY87" s="138"/>
      <c r="BZ87" s="138"/>
      <c r="CA87" s="138"/>
      <c r="CB87" s="138"/>
      <c r="CC87" s="138"/>
      <c r="CD87" s="138"/>
      <c r="CE87" s="138"/>
      <c r="CF87" s="138"/>
      <c r="CG87" s="138"/>
      <c r="CH87" s="138"/>
      <c r="CI87" s="138"/>
      <c r="CJ87" s="138"/>
      <c r="CK87" s="138"/>
      <c r="CL87" s="138"/>
      <c r="CM87" s="138"/>
      <c r="CN87" s="138"/>
      <c r="CO87" s="138"/>
      <c r="CP87" s="138"/>
      <c r="CQ87" s="138"/>
      <c r="CR87" s="138"/>
      <c r="CS87" s="138"/>
      <c r="CT87" s="138"/>
      <c r="CU87" s="138"/>
      <c r="CV87" s="138"/>
      <c r="CW87" s="138"/>
      <c r="CX87" s="138"/>
      <c r="CY87" s="138"/>
      <c r="CZ87" s="138"/>
    </row>
    <row r="88" spans="1:104" x14ac:dyDescent="0.25">
      <c r="A88" s="1096"/>
      <c r="B88" s="1156"/>
      <c r="C88" s="1208"/>
      <c r="D88" s="1208"/>
      <c r="E88" s="1208"/>
      <c r="F88" s="1208"/>
      <c r="G88" s="1208"/>
      <c r="H88" s="1096"/>
      <c r="I88" s="1096"/>
      <c r="J88" s="425"/>
      <c r="K88" s="1297"/>
      <c r="L88" s="1298"/>
      <c r="M88" s="1298"/>
      <c r="N88" s="1298"/>
      <c r="O88" s="1299"/>
      <c r="P88" s="425"/>
      <c r="Q88" s="138"/>
      <c r="R88" s="138"/>
      <c r="S88" s="138"/>
      <c r="T88" s="1300"/>
      <c r="U88" s="1301"/>
      <c r="V88" s="1301"/>
      <c r="W88" s="1301"/>
      <c r="X88" s="1301"/>
      <c r="Y88" s="1302"/>
      <c r="Z88" s="1303"/>
      <c r="AA88" s="296"/>
      <c r="AB88" s="296"/>
      <c r="AC88" s="296"/>
      <c r="AD88" s="296"/>
      <c r="AE88" s="138"/>
      <c r="AF88" s="138"/>
      <c r="AG88" s="138"/>
      <c r="AH88" s="138"/>
      <c r="AI88" s="138"/>
      <c r="AJ88" s="138"/>
      <c r="AK88" s="138"/>
      <c r="AL88" s="138"/>
      <c r="AM88" s="138"/>
      <c r="AN88" s="138"/>
      <c r="AO88" s="138"/>
      <c r="AP88" s="138"/>
      <c r="AQ88" s="138"/>
      <c r="AR88" s="138"/>
      <c r="AS88" s="138"/>
      <c r="AT88" s="138"/>
      <c r="AU88" s="138"/>
      <c r="AV88" s="138"/>
      <c r="AW88" s="138"/>
      <c r="AX88" s="138"/>
      <c r="AY88" s="138"/>
      <c r="AZ88" s="138"/>
      <c r="BA88" s="138"/>
      <c r="BB88" s="138"/>
      <c r="BC88" s="138"/>
      <c r="BD88" s="138"/>
      <c r="BE88" s="138"/>
      <c r="BF88" s="138"/>
      <c r="BG88" s="138"/>
      <c r="BH88" s="138"/>
      <c r="BI88" s="138"/>
      <c r="BJ88" s="138"/>
      <c r="BK88" s="138"/>
      <c r="BL88" s="138"/>
      <c r="BM88" s="138"/>
      <c r="BN88" s="1096"/>
      <c r="BO88" s="1096"/>
      <c r="BP88" s="1096"/>
      <c r="BQ88" s="1096"/>
      <c r="BR88" s="1096"/>
      <c r="BS88" s="1096"/>
      <c r="BT88" s="1096"/>
      <c r="BU88" s="1096"/>
      <c r="BV88" s="1096"/>
      <c r="BW88" s="1096"/>
      <c r="BX88" s="138"/>
      <c r="BY88" s="138"/>
      <c r="BZ88" s="138"/>
      <c r="CA88" s="138"/>
      <c r="CB88" s="138"/>
      <c r="CC88" s="138"/>
      <c r="CD88" s="138"/>
      <c r="CE88" s="138"/>
      <c r="CF88" s="138"/>
      <c r="CG88" s="138"/>
      <c r="CH88" s="138"/>
      <c r="CI88" s="138"/>
      <c r="CJ88" s="138"/>
      <c r="CK88" s="138"/>
      <c r="CL88" s="138"/>
      <c r="CM88" s="138"/>
      <c r="CN88" s="138"/>
      <c r="CO88" s="138"/>
      <c r="CP88" s="138"/>
      <c r="CQ88" s="138"/>
      <c r="CR88" s="138"/>
      <c r="CS88" s="138"/>
      <c r="CT88" s="138"/>
      <c r="CU88" s="138"/>
      <c r="CV88" s="138"/>
      <c r="CW88" s="138"/>
      <c r="CX88" s="138"/>
      <c r="CY88" s="138"/>
      <c r="CZ88" s="138"/>
    </row>
    <row r="89" spans="1:104" ht="17.100000000000001" customHeight="1" x14ac:dyDescent="0.25">
      <c r="A89" s="1096"/>
      <c r="B89" s="1304" t="s">
        <v>644</v>
      </c>
      <c r="C89" s="1305" t="s">
        <v>455</v>
      </c>
      <c r="D89" s="1305" t="s">
        <v>456</v>
      </c>
      <c r="E89" s="1305" t="s">
        <v>457</v>
      </c>
      <c r="F89" s="1305" t="s">
        <v>458</v>
      </c>
      <c r="G89" s="1305" t="s">
        <v>459</v>
      </c>
      <c r="H89" s="1096"/>
      <c r="I89" s="1096"/>
      <c r="J89" s="425"/>
      <c r="K89" s="425"/>
      <c r="L89" s="425"/>
      <c r="M89" s="425"/>
      <c r="N89" s="425"/>
      <c r="O89" s="425"/>
      <c r="P89" s="425"/>
      <c r="Q89" s="296"/>
      <c r="R89" s="296"/>
      <c r="S89" s="296"/>
      <c r="T89" s="296"/>
      <c r="U89" s="296"/>
      <c r="V89" s="296"/>
      <c r="W89" s="296"/>
      <c r="X89" s="296"/>
      <c r="Y89" s="296"/>
      <c r="Z89" s="296"/>
      <c r="AA89" s="296"/>
      <c r="AB89" s="296"/>
      <c r="AC89" s="296"/>
      <c r="AD89" s="296"/>
      <c r="AE89" s="296"/>
      <c r="AF89" s="296"/>
      <c r="AG89" s="296"/>
      <c r="AH89" s="296"/>
      <c r="AI89" s="296"/>
      <c r="AJ89" s="138"/>
      <c r="AK89" s="138"/>
      <c r="AL89" s="138"/>
      <c r="AM89" s="138"/>
      <c r="AN89" s="138"/>
      <c r="AO89" s="138"/>
      <c r="AP89" s="138"/>
      <c r="AQ89" s="138"/>
      <c r="AR89" s="138"/>
      <c r="AS89" s="138"/>
      <c r="AT89" s="138"/>
      <c r="AU89" s="138"/>
      <c r="AV89" s="138"/>
      <c r="AW89" s="138"/>
      <c r="AX89" s="138"/>
      <c r="AY89" s="138"/>
      <c r="AZ89" s="138"/>
      <c r="BA89" s="138"/>
      <c r="BB89" s="138"/>
      <c r="BC89" s="138"/>
      <c r="BD89" s="138"/>
      <c r="BE89" s="138"/>
      <c r="BF89" s="138"/>
      <c r="BG89" s="138"/>
      <c r="BH89" s="138"/>
      <c r="BI89" s="138"/>
      <c r="BJ89" s="138"/>
      <c r="BK89" s="138"/>
      <c r="BL89" s="138"/>
      <c r="BM89" s="138"/>
      <c r="BN89" s="1096"/>
      <c r="BO89" s="1096"/>
      <c r="BP89" s="1096"/>
      <c r="BQ89" s="1096"/>
      <c r="BR89" s="1096"/>
      <c r="BS89" s="1096"/>
      <c r="BT89" s="1096"/>
      <c r="BU89" s="1096"/>
      <c r="BV89" s="1096"/>
      <c r="BW89" s="1096"/>
      <c r="BX89" s="138"/>
      <c r="BY89" s="138"/>
      <c r="BZ89" s="138"/>
      <c r="CA89" s="138"/>
      <c r="CB89" s="138"/>
      <c r="CC89" s="138"/>
      <c r="CD89" s="138"/>
      <c r="CE89" s="138"/>
      <c r="CF89" s="138"/>
      <c r="CG89" s="138"/>
      <c r="CH89" s="138"/>
      <c r="CI89" s="138"/>
      <c r="CJ89" s="138"/>
      <c r="CK89" s="138"/>
      <c r="CL89" s="138"/>
      <c r="CM89" s="138"/>
      <c r="CN89" s="138"/>
      <c r="CO89" s="138"/>
      <c r="CP89" s="138"/>
      <c r="CQ89" s="138"/>
      <c r="CR89" s="138"/>
      <c r="CS89" s="138"/>
      <c r="CT89" s="138"/>
      <c r="CU89" s="138"/>
      <c r="CV89" s="138"/>
      <c r="CW89" s="138"/>
      <c r="CX89" s="138"/>
      <c r="CY89" s="138"/>
      <c r="CZ89" s="138"/>
    </row>
    <row r="90" spans="1:104" ht="17.100000000000001" customHeight="1" x14ac:dyDescent="0.25">
      <c r="A90" s="1096"/>
      <c r="B90" s="1306" t="s">
        <v>645</v>
      </c>
      <c r="C90" s="1307">
        <f>'C'!O240</f>
        <v>0</v>
      </c>
      <c r="D90" s="1308">
        <f>'C'!AA240</f>
        <v>0</v>
      </c>
      <c r="E90" s="1308">
        <f>'C'!AM240</f>
        <v>0</v>
      </c>
      <c r="F90" s="1308">
        <f>'C'!AY240</f>
        <v>0</v>
      </c>
      <c r="G90" s="1309">
        <f>'C'!BK240</f>
        <v>0</v>
      </c>
      <c r="H90" s="1096"/>
      <c r="I90" s="1096"/>
      <c r="J90" s="425"/>
      <c r="K90" s="425"/>
      <c r="L90" s="425"/>
      <c r="M90" s="425"/>
      <c r="N90" s="425"/>
      <c r="O90" s="425"/>
      <c r="P90" s="425"/>
      <c r="Q90" s="425"/>
      <c r="R90" s="425"/>
      <c r="S90" s="425"/>
      <c r="T90" s="425"/>
      <c r="U90" s="425"/>
      <c r="V90" s="425"/>
      <c r="W90" s="296"/>
      <c r="X90" s="296"/>
      <c r="Y90" s="296"/>
      <c r="Z90" s="296"/>
      <c r="AA90" s="296"/>
      <c r="AB90" s="296"/>
      <c r="AC90" s="296"/>
      <c r="AD90" s="296"/>
      <c r="AE90" s="296"/>
      <c r="AF90" s="296"/>
      <c r="AG90" s="296"/>
      <c r="AH90" s="296"/>
      <c r="AI90" s="296"/>
      <c r="AJ90" s="138"/>
      <c r="AK90" s="138"/>
      <c r="AL90" s="138"/>
      <c r="AM90" s="138"/>
      <c r="AN90" s="138"/>
      <c r="AO90" s="138"/>
      <c r="AP90" s="138"/>
      <c r="AQ90" s="138"/>
      <c r="AR90" s="138"/>
      <c r="AS90" s="138"/>
      <c r="AT90" s="138"/>
      <c r="AU90" s="138"/>
      <c r="AV90" s="138"/>
      <c r="AW90" s="138"/>
      <c r="AX90" s="138"/>
      <c r="AY90" s="138"/>
      <c r="AZ90" s="138"/>
      <c r="BA90" s="138"/>
      <c r="BB90" s="138"/>
      <c r="BC90" s="138"/>
      <c r="BD90" s="138"/>
      <c r="BE90" s="138"/>
      <c r="BF90" s="138"/>
      <c r="BG90" s="138"/>
      <c r="BH90" s="138"/>
      <c r="BI90" s="138"/>
      <c r="BJ90" s="138"/>
      <c r="BK90" s="138"/>
      <c r="BL90" s="138"/>
      <c r="BM90" s="138"/>
      <c r="BN90" s="1096"/>
      <c r="BO90" s="1096"/>
      <c r="BP90" s="1096"/>
      <c r="BQ90" s="1096"/>
      <c r="BR90" s="1096"/>
      <c r="BS90" s="1096"/>
      <c r="BT90" s="1096"/>
      <c r="BU90" s="1096"/>
      <c r="BV90" s="1096"/>
      <c r="BW90" s="1096"/>
      <c r="BX90" s="138"/>
      <c r="BY90" s="138"/>
      <c r="BZ90" s="138"/>
      <c r="CA90" s="138"/>
      <c r="CB90" s="138"/>
      <c r="CC90" s="138"/>
      <c r="CD90" s="138"/>
      <c r="CE90" s="138"/>
      <c r="CF90" s="138"/>
      <c r="CG90" s="138"/>
      <c r="CH90" s="138"/>
      <c r="CI90" s="138"/>
      <c r="CJ90" s="138"/>
      <c r="CK90" s="138"/>
      <c r="CL90" s="138"/>
      <c r="CM90" s="138"/>
      <c r="CN90" s="138"/>
      <c r="CO90" s="138"/>
      <c r="CP90" s="138"/>
      <c r="CQ90" s="138"/>
      <c r="CR90" s="138"/>
      <c r="CS90" s="138"/>
      <c r="CT90" s="138"/>
      <c r="CU90" s="138"/>
      <c r="CV90" s="138"/>
      <c r="CW90" s="138"/>
      <c r="CX90" s="138"/>
      <c r="CY90" s="138"/>
      <c r="CZ90" s="138"/>
    </row>
    <row r="91" spans="1:104" ht="17.100000000000001" customHeight="1" x14ac:dyDescent="0.25">
      <c r="A91" s="1096"/>
      <c r="B91" s="1310" t="s">
        <v>646</v>
      </c>
      <c r="C91" s="1311">
        <f>'C'!O241</f>
        <v>0</v>
      </c>
      <c r="D91" s="1312">
        <f>'C'!AA241</f>
        <v>0</v>
      </c>
      <c r="E91" s="1312">
        <f>'C'!AM241</f>
        <v>0</v>
      </c>
      <c r="F91" s="1312">
        <f>'C'!AY241</f>
        <v>0</v>
      </c>
      <c r="G91" s="1313">
        <f>'C'!BK241</f>
        <v>0</v>
      </c>
      <c r="H91" s="1096"/>
      <c r="I91" s="1096"/>
      <c r="J91" s="425"/>
      <c r="K91" s="425"/>
      <c r="L91" s="425"/>
      <c r="M91" s="425"/>
      <c r="N91" s="425"/>
      <c r="O91" s="425"/>
      <c r="P91" s="425"/>
      <c r="Q91" s="425"/>
      <c r="R91" s="425"/>
      <c r="S91" s="425"/>
      <c r="T91" s="425"/>
      <c r="U91" s="425"/>
      <c r="V91" s="425"/>
      <c r="W91" s="296"/>
      <c r="X91" s="296"/>
      <c r="Y91" s="296"/>
      <c r="Z91" s="296"/>
      <c r="AA91" s="296"/>
      <c r="AB91" s="296"/>
      <c r="AC91" s="296"/>
      <c r="AD91" s="296"/>
      <c r="AE91" s="296"/>
      <c r="AF91" s="296"/>
      <c r="AG91" s="296"/>
      <c r="AH91" s="296"/>
      <c r="AI91" s="296"/>
      <c r="AJ91" s="138"/>
      <c r="AK91" s="138"/>
      <c r="AL91" s="138"/>
      <c r="AM91" s="138"/>
      <c r="AN91" s="138"/>
      <c r="AO91" s="138"/>
      <c r="AP91" s="138"/>
      <c r="AQ91" s="138"/>
      <c r="AR91" s="138"/>
      <c r="AS91" s="138"/>
      <c r="AT91" s="138"/>
      <c r="AU91" s="138"/>
      <c r="AV91" s="138"/>
      <c r="AW91" s="138"/>
      <c r="AX91" s="138"/>
      <c r="AY91" s="138"/>
      <c r="AZ91" s="138"/>
      <c r="BA91" s="138"/>
      <c r="BB91" s="138"/>
      <c r="BC91" s="138"/>
      <c r="BD91" s="138"/>
      <c r="BE91" s="138"/>
      <c r="BF91" s="138"/>
      <c r="BG91" s="138"/>
      <c r="BH91" s="138"/>
      <c r="BI91" s="138"/>
      <c r="BJ91" s="138"/>
      <c r="BK91" s="138"/>
      <c r="BL91" s="138"/>
      <c r="BM91" s="138"/>
      <c r="BN91" s="1096"/>
      <c r="BO91" s="1096"/>
      <c r="BP91" s="1096"/>
      <c r="BQ91" s="1096"/>
      <c r="BR91" s="1096"/>
      <c r="BS91" s="1096"/>
      <c r="BT91" s="1096"/>
      <c r="BU91" s="1096"/>
      <c r="BV91" s="1096"/>
      <c r="BW91" s="1096"/>
      <c r="BX91" s="138"/>
      <c r="BY91" s="138"/>
      <c r="BZ91" s="138"/>
      <c r="CA91" s="138"/>
      <c r="CB91" s="138"/>
      <c r="CC91" s="138"/>
      <c r="CD91" s="138"/>
      <c r="CE91" s="138"/>
      <c r="CF91" s="138"/>
      <c r="CG91" s="138"/>
      <c r="CH91" s="138"/>
      <c r="CI91" s="138"/>
      <c r="CJ91" s="138"/>
      <c r="CK91" s="138"/>
      <c r="CL91" s="138"/>
      <c r="CM91" s="138"/>
      <c r="CN91" s="138"/>
      <c r="CO91" s="138"/>
      <c r="CP91" s="138"/>
      <c r="CQ91" s="138"/>
      <c r="CR91" s="138"/>
      <c r="CS91" s="138"/>
      <c r="CT91" s="138"/>
      <c r="CU91" s="138"/>
      <c r="CV91" s="138"/>
      <c r="CW91" s="138"/>
      <c r="CX91" s="138"/>
      <c r="CY91" s="138"/>
      <c r="CZ91" s="138"/>
    </row>
    <row r="92" spans="1:104" ht="17.100000000000001" customHeight="1" x14ac:dyDescent="0.25">
      <c r="A92" s="1096"/>
      <c r="B92" s="1310" t="s">
        <v>647</v>
      </c>
      <c r="C92" s="1311">
        <f>'C'!O242</f>
        <v>0</v>
      </c>
      <c r="D92" s="1312">
        <f>'C'!AA242</f>
        <v>0</v>
      </c>
      <c r="E92" s="1312">
        <f>'C'!AM242</f>
        <v>0</v>
      </c>
      <c r="F92" s="1312">
        <f>'C'!AY242</f>
        <v>0</v>
      </c>
      <c r="G92" s="1313">
        <f>'C'!BK242</f>
        <v>0</v>
      </c>
      <c r="H92" s="1096"/>
      <c r="I92" s="1096"/>
      <c r="J92" s="425"/>
      <c r="K92" s="425"/>
      <c r="L92" s="425"/>
      <c r="M92" s="425"/>
      <c r="N92" s="425"/>
      <c r="O92" s="425"/>
      <c r="P92" s="425"/>
      <c r="Q92" s="425"/>
      <c r="R92" s="425"/>
      <c r="S92" s="425"/>
      <c r="T92" s="425"/>
      <c r="U92" s="425"/>
      <c r="V92" s="425"/>
      <c r="W92" s="296"/>
      <c r="X92" s="296"/>
      <c r="Y92" s="296"/>
      <c r="Z92" s="296"/>
      <c r="AA92" s="296"/>
      <c r="AB92" s="296"/>
      <c r="AC92" s="296"/>
      <c r="AD92" s="296"/>
      <c r="AE92" s="296"/>
      <c r="AF92" s="296"/>
      <c r="AG92" s="296"/>
      <c r="AH92" s="296"/>
      <c r="AI92" s="296"/>
      <c r="AJ92" s="138"/>
      <c r="AK92" s="138"/>
      <c r="AL92" s="138"/>
      <c r="AM92" s="138"/>
      <c r="AN92" s="138"/>
      <c r="AO92" s="138"/>
      <c r="AP92" s="138"/>
      <c r="AQ92" s="138"/>
      <c r="AR92" s="138"/>
      <c r="AS92" s="138"/>
      <c r="AT92" s="138"/>
      <c r="AU92" s="138"/>
      <c r="AV92" s="138"/>
      <c r="AW92" s="138"/>
      <c r="AX92" s="138"/>
      <c r="AY92" s="138"/>
      <c r="AZ92" s="138"/>
      <c r="BA92" s="138"/>
      <c r="BB92" s="138"/>
      <c r="BC92" s="138"/>
      <c r="BD92" s="138"/>
      <c r="BE92" s="138"/>
      <c r="BF92" s="138"/>
      <c r="BG92" s="138"/>
      <c r="BH92" s="138"/>
      <c r="BI92" s="138"/>
      <c r="BJ92" s="138"/>
      <c r="BK92" s="138"/>
      <c r="BL92" s="138"/>
      <c r="BM92" s="138"/>
      <c r="BN92" s="1096"/>
      <c r="BO92" s="1096"/>
      <c r="BP92" s="1096"/>
      <c r="BQ92" s="1096"/>
      <c r="BR92" s="1096"/>
      <c r="BS92" s="1096"/>
      <c r="BT92" s="1096"/>
      <c r="BU92" s="1096"/>
      <c r="BV92" s="1096"/>
      <c r="BW92" s="1096"/>
      <c r="BX92" s="138"/>
      <c r="BY92" s="138"/>
      <c r="BZ92" s="138"/>
      <c r="CA92" s="138"/>
      <c r="CB92" s="138"/>
      <c r="CC92" s="138"/>
      <c r="CD92" s="138"/>
      <c r="CE92" s="138"/>
      <c r="CF92" s="138"/>
      <c r="CG92" s="138"/>
      <c r="CH92" s="138"/>
      <c r="CI92" s="138"/>
      <c r="CJ92" s="138"/>
      <c r="CK92" s="138"/>
      <c r="CL92" s="138"/>
      <c r="CM92" s="138"/>
      <c r="CN92" s="138"/>
      <c r="CO92" s="138"/>
      <c r="CP92" s="138"/>
      <c r="CQ92" s="138"/>
      <c r="CR92" s="138"/>
      <c r="CS92" s="138"/>
      <c r="CT92" s="138"/>
      <c r="CU92" s="138"/>
      <c r="CV92" s="138"/>
      <c r="CW92" s="138"/>
      <c r="CX92" s="138"/>
      <c r="CY92" s="138"/>
      <c r="CZ92" s="138"/>
    </row>
    <row r="93" spans="1:104" ht="17.100000000000001" customHeight="1" x14ac:dyDescent="0.25">
      <c r="A93" s="1096"/>
      <c r="B93" s="1310" t="s">
        <v>648</v>
      </c>
      <c r="C93" s="1311">
        <f>'C'!O243</f>
        <v>0</v>
      </c>
      <c r="D93" s="1312">
        <f>'C'!AA243</f>
        <v>0</v>
      </c>
      <c r="E93" s="1312">
        <f>'C'!AM243</f>
        <v>0</v>
      </c>
      <c r="F93" s="1312">
        <f>'C'!AY243</f>
        <v>0</v>
      </c>
      <c r="G93" s="1313">
        <f>'C'!BK243</f>
        <v>0</v>
      </c>
      <c r="H93" s="1096"/>
      <c r="I93" s="1096"/>
      <c r="J93" s="425"/>
      <c r="K93" s="425"/>
      <c r="L93" s="425"/>
      <c r="M93" s="425"/>
      <c r="N93" s="425"/>
      <c r="O93" s="425"/>
      <c r="P93" s="425"/>
      <c r="Q93" s="425"/>
      <c r="R93" s="425"/>
      <c r="S93" s="425"/>
      <c r="T93" s="425"/>
      <c r="U93" s="425"/>
      <c r="V93" s="425"/>
      <c r="W93" s="296"/>
      <c r="X93" s="296"/>
      <c r="Y93" s="296"/>
      <c r="Z93" s="296"/>
      <c r="AA93" s="296"/>
      <c r="AB93" s="296"/>
      <c r="AC93" s="296"/>
      <c r="AD93" s="296"/>
      <c r="AE93" s="296"/>
      <c r="AF93" s="296"/>
      <c r="AG93" s="296"/>
      <c r="AH93" s="296"/>
      <c r="AI93" s="296"/>
      <c r="AJ93" s="138"/>
      <c r="AK93" s="138"/>
      <c r="AL93" s="138"/>
      <c r="AM93" s="138"/>
      <c r="AN93" s="138"/>
      <c r="AO93" s="138"/>
      <c r="AP93" s="138"/>
      <c r="AQ93" s="138"/>
      <c r="AR93" s="138"/>
      <c r="AS93" s="138"/>
      <c r="AT93" s="138"/>
      <c r="AU93" s="138"/>
      <c r="AV93" s="138"/>
      <c r="AW93" s="138"/>
      <c r="AX93" s="138"/>
      <c r="AY93" s="138"/>
      <c r="AZ93" s="138"/>
      <c r="BA93" s="138"/>
      <c r="BB93" s="138"/>
      <c r="BC93" s="138"/>
      <c r="BD93" s="138"/>
      <c r="BE93" s="138"/>
      <c r="BF93" s="138"/>
      <c r="BG93" s="138"/>
      <c r="BH93" s="138"/>
      <c r="BI93" s="138"/>
      <c r="BJ93" s="138"/>
      <c r="BK93" s="138"/>
      <c r="BL93" s="138"/>
      <c r="BM93" s="138"/>
      <c r="BN93" s="1096"/>
      <c r="BO93" s="1096"/>
      <c r="BP93" s="1096"/>
      <c r="BQ93" s="1096"/>
      <c r="BR93" s="1096"/>
      <c r="BS93" s="1096"/>
      <c r="BT93" s="1096"/>
      <c r="BU93" s="1096"/>
      <c r="BV93" s="1096"/>
      <c r="BW93" s="1096"/>
      <c r="BX93" s="138"/>
      <c r="BY93" s="138"/>
      <c r="BZ93" s="138"/>
      <c r="CA93" s="138"/>
      <c r="CB93" s="138"/>
      <c r="CC93" s="138"/>
      <c r="CD93" s="138"/>
      <c r="CE93" s="138"/>
      <c r="CF93" s="138"/>
      <c r="CG93" s="138"/>
      <c r="CH93" s="138"/>
      <c r="CI93" s="138"/>
      <c r="CJ93" s="138"/>
      <c r="CK93" s="138"/>
      <c r="CL93" s="138"/>
      <c r="CM93" s="138"/>
      <c r="CN93" s="138"/>
      <c r="CO93" s="138"/>
      <c r="CP93" s="138"/>
      <c r="CQ93" s="138"/>
      <c r="CR93" s="138"/>
      <c r="CS93" s="138"/>
      <c r="CT93" s="138"/>
      <c r="CU93" s="138"/>
      <c r="CV93" s="138"/>
      <c r="CW93" s="138"/>
      <c r="CX93" s="138"/>
      <c r="CY93" s="138"/>
      <c r="CZ93" s="138"/>
    </row>
    <row r="94" spans="1:104" x14ac:dyDescent="0.25">
      <c r="A94" s="1096"/>
      <c r="B94" s="1310"/>
      <c r="C94" s="1311"/>
      <c r="D94" s="1312"/>
      <c r="E94" s="1312"/>
      <c r="F94" s="1312"/>
      <c r="G94" s="1313"/>
      <c r="H94" s="1096"/>
      <c r="I94" s="1096"/>
      <c r="J94" s="425"/>
      <c r="K94" s="425"/>
      <c r="L94" s="425"/>
      <c r="M94" s="425"/>
      <c r="N94" s="425"/>
      <c r="O94" s="425"/>
      <c r="P94" s="425"/>
      <c r="Q94" s="425"/>
      <c r="R94" s="425"/>
      <c r="S94" s="425"/>
      <c r="T94" s="425"/>
      <c r="U94" s="425"/>
      <c r="V94" s="425"/>
      <c r="W94" s="296"/>
      <c r="X94" s="296"/>
      <c r="Y94" s="296"/>
      <c r="Z94" s="296"/>
      <c r="AA94" s="296"/>
      <c r="AB94" s="296"/>
      <c r="AC94" s="296"/>
      <c r="AD94" s="296"/>
      <c r="AE94" s="296"/>
      <c r="AF94" s="296"/>
      <c r="AG94" s="296"/>
      <c r="AH94" s="296"/>
      <c r="AI94" s="296"/>
      <c r="AJ94" s="138"/>
      <c r="AK94" s="138"/>
      <c r="AL94" s="138"/>
      <c r="AM94" s="138"/>
      <c r="AN94" s="138"/>
      <c r="AO94" s="138"/>
      <c r="AP94" s="138"/>
      <c r="AQ94" s="138"/>
      <c r="AR94" s="138"/>
      <c r="AS94" s="138"/>
      <c r="AT94" s="138"/>
      <c r="AU94" s="138"/>
      <c r="AV94" s="138"/>
      <c r="AW94" s="138"/>
      <c r="AX94" s="138"/>
      <c r="AY94" s="138"/>
      <c r="AZ94" s="138"/>
      <c r="BA94" s="138"/>
      <c r="BB94" s="138"/>
      <c r="BC94" s="138"/>
      <c r="BD94" s="138"/>
      <c r="BE94" s="138"/>
      <c r="BF94" s="138"/>
      <c r="BG94" s="138"/>
      <c r="BH94" s="138"/>
      <c r="BI94" s="138"/>
      <c r="BJ94" s="138"/>
      <c r="BK94" s="138"/>
      <c r="BL94" s="138"/>
      <c r="BM94" s="138"/>
      <c r="BN94" s="1096"/>
      <c r="BO94" s="1096"/>
      <c r="BP94" s="1096"/>
      <c r="BQ94" s="1096"/>
      <c r="BR94" s="1096"/>
      <c r="BS94" s="1096"/>
      <c r="BT94" s="1096"/>
      <c r="BU94" s="1096"/>
      <c r="BV94" s="1096"/>
      <c r="BW94" s="1096"/>
      <c r="BX94" s="138"/>
      <c r="BY94" s="138"/>
      <c r="BZ94" s="138"/>
      <c r="CA94" s="138"/>
      <c r="CB94" s="138"/>
      <c r="CC94" s="138"/>
      <c r="CD94" s="138"/>
      <c r="CE94" s="138"/>
      <c r="CF94" s="138"/>
      <c r="CG94" s="138"/>
      <c r="CH94" s="138"/>
      <c r="CI94" s="138"/>
      <c r="CJ94" s="138"/>
      <c r="CK94" s="138"/>
      <c r="CL94" s="138"/>
      <c r="CM94" s="138"/>
      <c r="CN94" s="138"/>
      <c r="CO94" s="138"/>
      <c r="CP94" s="138"/>
      <c r="CQ94" s="138"/>
      <c r="CR94" s="138"/>
      <c r="CS94" s="138"/>
      <c r="CT94" s="138"/>
      <c r="CU94" s="138"/>
      <c r="CV94" s="138"/>
      <c r="CW94" s="138"/>
      <c r="CX94" s="138"/>
      <c r="CY94" s="138"/>
      <c r="CZ94" s="138"/>
    </row>
    <row r="95" spans="1:104" x14ac:dyDescent="0.25">
      <c r="A95" s="1096"/>
      <c r="B95" s="1314"/>
      <c r="C95" s="1315"/>
      <c r="D95" s="1316"/>
      <c r="E95" s="1316"/>
      <c r="F95" s="1316"/>
      <c r="G95" s="1317"/>
      <c r="H95" s="1096"/>
      <c r="I95" s="1096"/>
      <c r="J95" s="425"/>
      <c r="K95" s="425"/>
      <c r="L95" s="425"/>
      <c r="M95" s="425"/>
      <c r="N95" s="425"/>
      <c r="O95" s="425"/>
      <c r="P95" s="425"/>
      <c r="Q95" s="425"/>
      <c r="R95" s="425"/>
      <c r="S95" s="425"/>
      <c r="T95" s="425"/>
      <c r="U95" s="425"/>
      <c r="V95" s="425"/>
      <c r="W95" s="296"/>
      <c r="X95" s="296"/>
      <c r="Y95" s="296"/>
      <c r="Z95" s="296"/>
      <c r="AA95" s="296"/>
      <c r="AB95" s="296"/>
      <c r="AC95" s="296"/>
      <c r="AD95" s="296"/>
      <c r="AE95" s="296"/>
      <c r="AF95" s="296"/>
      <c r="AG95" s="296"/>
      <c r="AH95" s="296"/>
      <c r="AI95" s="296"/>
      <c r="AJ95" s="138"/>
      <c r="AK95" s="138"/>
      <c r="AL95" s="138"/>
      <c r="AM95" s="138"/>
      <c r="AN95" s="138"/>
      <c r="AO95" s="138"/>
      <c r="AP95" s="138"/>
      <c r="AQ95" s="138"/>
      <c r="AR95" s="138"/>
      <c r="AS95" s="138"/>
      <c r="AT95" s="138"/>
      <c r="AU95" s="138"/>
      <c r="AV95" s="138"/>
      <c r="AW95" s="138"/>
      <c r="AX95" s="138"/>
      <c r="AY95" s="138"/>
      <c r="AZ95" s="138"/>
      <c r="BA95" s="138"/>
      <c r="BB95" s="138"/>
      <c r="BC95" s="138"/>
      <c r="BD95" s="138"/>
      <c r="BE95" s="138"/>
      <c r="BF95" s="138"/>
      <c r="BG95" s="138"/>
      <c r="BH95" s="138"/>
      <c r="BI95" s="138"/>
      <c r="BJ95" s="138"/>
      <c r="BK95" s="138"/>
      <c r="BL95" s="138"/>
      <c r="BM95" s="138"/>
      <c r="BN95" s="1096"/>
      <c r="BO95" s="1096"/>
      <c r="BP95" s="1096"/>
      <c r="BQ95" s="1096"/>
      <c r="BR95" s="1096"/>
      <c r="BS95" s="1096"/>
      <c r="BT95" s="1096"/>
      <c r="BU95" s="1096"/>
      <c r="BV95" s="1096"/>
      <c r="BW95" s="1096"/>
      <c r="BX95" s="138"/>
      <c r="BY95" s="138"/>
      <c r="BZ95" s="138"/>
      <c r="CA95" s="138"/>
      <c r="CB95" s="138"/>
      <c r="CC95" s="138"/>
      <c r="CD95" s="138"/>
      <c r="CE95" s="138"/>
      <c r="CF95" s="138"/>
      <c r="CG95" s="138"/>
      <c r="CH95" s="138"/>
      <c r="CI95" s="138"/>
      <c r="CJ95" s="138"/>
      <c r="CK95" s="138"/>
      <c r="CL95" s="138"/>
      <c r="CM95" s="138"/>
      <c r="CN95" s="138"/>
      <c r="CO95" s="138"/>
      <c r="CP95" s="138"/>
      <c r="CQ95" s="138"/>
      <c r="CR95" s="138"/>
      <c r="CS95" s="138"/>
      <c r="CT95" s="138"/>
      <c r="CU95" s="138"/>
      <c r="CV95" s="138"/>
      <c r="CW95" s="138"/>
      <c r="CX95" s="138"/>
      <c r="CY95" s="138"/>
      <c r="CZ95" s="138"/>
    </row>
    <row r="96" spans="1:104" x14ac:dyDescent="0.25">
      <c r="A96" s="1096"/>
      <c r="B96" s="1318"/>
      <c r="C96" s="1208"/>
      <c r="D96" s="1208"/>
      <c r="E96" s="1208"/>
      <c r="F96" s="1208"/>
      <c r="G96" s="1208"/>
      <c r="H96" s="1096"/>
      <c r="I96" s="1096"/>
      <c r="J96" s="425"/>
      <c r="K96" s="425"/>
      <c r="L96" s="425"/>
      <c r="M96" s="425"/>
      <c r="N96" s="425"/>
      <c r="O96" s="425"/>
      <c r="P96" s="425"/>
      <c r="Q96" s="425"/>
      <c r="R96" s="425"/>
      <c r="S96" s="425"/>
      <c r="T96" s="425"/>
      <c r="U96" s="425"/>
      <c r="V96" s="425"/>
      <c r="W96" s="296"/>
      <c r="X96" s="296"/>
      <c r="Y96" s="296"/>
      <c r="Z96" s="296"/>
      <c r="AA96" s="296"/>
      <c r="AB96" s="296"/>
      <c r="AC96" s="296"/>
      <c r="AD96" s="296"/>
      <c r="AE96" s="296"/>
      <c r="AF96" s="296"/>
      <c r="AG96" s="296"/>
      <c r="AH96" s="296"/>
      <c r="AI96" s="296"/>
      <c r="AJ96" s="138"/>
      <c r="AK96" s="138"/>
      <c r="AL96" s="138"/>
      <c r="AM96" s="138"/>
      <c r="AN96" s="138"/>
      <c r="AO96" s="138"/>
      <c r="AP96" s="138"/>
      <c r="AQ96" s="138"/>
      <c r="AR96" s="138"/>
      <c r="AS96" s="138"/>
      <c r="AT96" s="138"/>
      <c r="AU96" s="138"/>
      <c r="AV96" s="138"/>
      <c r="AW96" s="138"/>
      <c r="AX96" s="138"/>
      <c r="AY96" s="138"/>
      <c r="AZ96" s="138"/>
      <c r="BA96" s="138"/>
      <c r="BB96" s="138"/>
      <c r="BC96" s="138"/>
      <c r="BD96" s="138"/>
      <c r="BE96" s="138"/>
      <c r="BF96" s="138"/>
      <c r="BG96" s="138"/>
      <c r="BH96" s="138"/>
      <c r="BI96" s="138"/>
      <c r="BJ96" s="138"/>
      <c r="BK96" s="138"/>
      <c r="BL96" s="138"/>
      <c r="BM96" s="138"/>
      <c r="BN96" s="1096"/>
      <c r="BO96" s="1096"/>
      <c r="BP96" s="1096"/>
      <c r="BQ96" s="1096"/>
      <c r="BR96" s="1096"/>
      <c r="BS96" s="1096"/>
      <c r="BT96" s="1096"/>
      <c r="BU96" s="1096"/>
      <c r="BV96" s="1096"/>
      <c r="BW96" s="1096"/>
      <c r="BX96" s="138"/>
      <c r="BY96" s="138"/>
      <c r="BZ96" s="138"/>
      <c r="CA96" s="138"/>
      <c r="CB96" s="138"/>
      <c r="CC96" s="138"/>
      <c r="CD96" s="138"/>
      <c r="CE96" s="138"/>
      <c r="CF96" s="138"/>
      <c r="CG96" s="138"/>
      <c r="CH96" s="138"/>
      <c r="CI96" s="138"/>
      <c r="CJ96" s="138"/>
      <c r="CK96" s="138"/>
      <c r="CL96" s="138"/>
      <c r="CM96" s="138"/>
      <c r="CN96" s="138"/>
      <c r="CO96" s="138"/>
      <c r="CP96" s="138"/>
      <c r="CQ96" s="138"/>
      <c r="CR96" s="138"/>
      <c r="CS96" s="138"/>
      <c r="CT96" s="138"/>
      <c r="CU96" s="138"/>
      <c r="CV96" s="138"/>
      <c r="CW96" s="138"/>
      <c r="CX96" s="138"/>
      <c r="CY96" s="138"/>
      <c r="CZ96" s="138"/>
    </row>
    <row r="97" spans="1:104" x14ac:dyDescent="0.25">
      <c r="A97" s="1096"/>
      <c r="B97" s="1156"/>
      <c r="C97" s="1208"/>
      <c r="D97" s="1208"/>
      <c r="E97" s="1208"/>
      <c r="F97" s="1208"/>
      <c r="G97" s="1208"/>
      <c r="H97" s="1096"/>
      <c r="I97" s="1096"/>
      <c r="J97" s="1319"/>
      <c r="K97" s="1319"/>
      <c r="L97" s="1319"/>
      <c r="M97" s="1319"/>
      <c r="N97" s="1319"/>
      <c r="O97" s="1319"/>
      <c r="P97" s="1319"/>
      <c r="Q97" s="1319"/>
      <c r="R97" s="1319"/>
      <c r="S97" s="1319"/>
      <c r="T97" s="1319"/>
      <c r="U97" s="1319"/>
      <c r="V97" s="1319"/>
      <c r="W97" s="297"/>
      <c r="X97" s="297"/>
      <c r="Y97" s="297"/>
      <c r="Z97" s="297"/>
      <c r="AA97" s="297"/>
      <c r="AB97" s="297"/>
      <c r="AC97" s="296"/>
      <c r="AD97" s="296"/>
      <c r="AE97" s="296"/>
      <c r="AF97" s="296"/>
      <c r="AG97" s="296"/>
      <c r="AH97" s="296"/>
      <c r="AI97" s="296"/>
      <c r="AJ97" s="138"/>
      <c r="AK97" s="138"/>
      <c r="AL97" s="138"/>
      <c r="AM97" s="138"/>
      <c r="AN97" s="138"/>
      <c r="AO97" s="138"/>
      <c r="AP97" s="138"/>
      <c r="AQ97" s="138"/>
      <c r="AR97" s="138"/>
      <c r="AS97" s="138"/>
      <c r="AT97" s="138"/>
      <c r="AU97" s="138"/>
      <c r="AV97" s="138"/>
      <c r="AW97" s="138"/>
      <c r="AX97" s="138"/>
      <c r="AY97" s="138"/>
      <c r="AZ97" s="138"/>
      <c r="BA97" s="138"/>
      <c r="BB97" s="138"/>
      <c r="BC97" s="138"/>
      <c r="BD97" s="138"/>
      <c r="BE97" s="138"/>
      <c r="BF97" s="138"/>
      <c r="BG97" s="138"/>
      <c r="BH97" s="138"/>
      <c r="BI97" s="138"/>
      <c r="BJ97" s="138"/>
      <c r="BK97" s="138"/>
      <c r="BL97" s="138"/>
      <c r="BM97" s="138"/>
      <c r="BN97" s="1096"/>
      <c r="BO97" s="1096"/>
      <c r="BP97" s="1096"/>
      <c r="BQ97" s="1096"/>
      <c r="BR97" s="1096"/>
      <c r="BS97" s="1096"/>
      <c r="BT97" s="1096"/>
      <c r="BU97" s="1096"/>
      <c r="BV97" s="1096"/>
      <c r="BW97" s="1096"/>
      <c r="BX97" s="138"/>
      <c r="BY97" s="138"/>
      <c r="BZ97" s="138"/>
      <c r="CA97" s="138"/>
      <c r="CB97" s="138"/>
      <c r="CC97" s="138"/>
      <c r="CD97" s="138"/>
      <c r="CE97" s="138"/>
      <c r="CF97" s="138"/>
      <c r="CG97" s="138"/>
      <c r="CH97" s="138"/>
      <c r="CI97" s="138"/>
      <c r="CJ97" s="138"/>
      <c r="CK97" s="138"/>
      <c r="CL97" s="138"/>
      <c r="CM97" s="138"/>
      <c r="CN97" s="138"/>
      <c r="CO97" s="138"/>
      <c r="CP97" s="138"/>
      <c r="CQ97" s="138"/>
      <c r="CR97" s="138"/>
      <c r="CS97" s="138"/>
      <c r="CT97" s="138"/>
      <c r="CU97" s="138"/>
      <c r="CV97" s="138"/>
      <c r="CW97" s="138"/>
      <c r="CX97" s="138"/>
      <c r="CY97" s="138"/>
      <c r="CZ97" s="138"/>
    </row>
    <row r="98" spans="1:104" ht="17.100000000000001" customHeight="1" thickBot="1" x14ac:dyDescent="0.3">
      <c r="A98" s="1096"/>
      <c r="B98" s="1156"/>
      <c r="C98" s="1208"/>
      <c r="D98" s="1208"/>
      <c r="E98" s="1208"/>
      <c r="F98" s="1208"/>
      <c r="G98" s="1208"/>
      <c r="H98" s="1096"/>
      <c r="I98" s="1096"/>
      <c r="J98" s="1319"/>
      <c r="K98" s="1319"/>
      <c r="L98" s="1319"/>
      <c r="M98" s="1319"/>
      <c r="N98" s="1319"/>
      <c r="O98" s="1319"/>
      <c r="P98" s="1319"/>
      <c r="Q98" s="1319"/>
      <c r="R98" s="1319"/>
      <c r="S98" s="1319"/>
      <c r="T98" s="1319"/>
      <c r="U98" s="1319"/>
      <c r="V98" s="1319"/>
      <c r="W98" s="1320"/>
      <c r="X98" s="297"/>
      <c r="Y98" s="297"/>
      <c r="Z98" s="297"/>
      <c r="AA98" s="297"/>
      <c r="AB98" s="297"/>
      <c r="AC98" s="296"/>
      <c r="AD98" s="296"/>
      <c r="AE98" s="296"/>
      <c r="AF98" s="296"/>
      <c r="AG98" s="296"/>
      <c r="AH98" s="296"/>
      <c r="AI98" s="296"/>
      <c r="AJ98" s="138"/>
      <c r="AK98" s="138"/>
      <c r="AL98" s="138"/>
      <c r="AM98" s="138"/>
      <c r="AN98" s="138"/>
      <c r="AO98" s="138"/>
      <c r="AP98" s="138"/>
      <c r="AQ98" s="138"/>
      <c r="AR98" s="138"/>
      <c r="AS98" s="138"/>
      <c r="AT98" s="138"/>
      <c r="AU98" s="138"/>
      <c r="AV98" s="138"/>
      <c r="AW98" s="138"/>
      <c r="AX98" s="138"/>
      <c r="AY98" s="138"/>
      <c r="AZ98" s="138"/>
      <c r="BA98" s="138"/>
      <c r="BB98" s="138"/>
      <c r="BC98" s="138"/>
      <c r="BD98" s="138"/>
      <c r="BE98" s="138"/>
      <c r="BF98" s="138"/>
      <c r="BG98" s="138"/>
      <c r="BH98" s="138"/>
      <c r="BI98" s="138"/>
      <c r="BJ98" s="138"/>
      <c r="BK98" s="138"/>
      <c r="BL98" s="138"/>
      <c r="BM98" s="138"/>
      <c r="BN98" s="1096"/>
      <c r="BO98" s="1096"/>
      <c r="BP98" s="1096"/>
      <c r="BQ98" s="1096"/>
      <c r="BR98" s="1096"/>
      <c r="BS98" s="1096"/>
      <c r="BT98" s="1096"/>
      <c r="BU98" s="1096"/>
      <c r="BV98" s="1096"/>
      <c r="BW98" s="1096"/>
      <c r="BX98" s="138"/>
      <c r="BY98" s="138"/>
      <c r="BZ98" s="138"/>
      <c r="CA98" s="138"/>
      <c r="CB98" s="138"/>
      <c r="CC98" s="138"/>
      <c r="CD98" s="138"/>
      <c r="CE98" s="138"/>
      <c r="CF98" s="138"/>
      <c r="CG98" s="138"/>
      <c r="CH98" s="138"/>
      <c r="CI98" s="138"/>
      <c r="CJ98" s="138"/>
      <c r="CK98" s="138"/>
      <c r="CL98" s="138"/>
      <c r="CM98" s="138"/>
      <c r="CN98" s="138"/>
      <c r="CO98" s="138"/>
      <c r="CP98" s="138"/>
      <c r="CQ98" s="138"/>
      <c r="CR98" s="138"/>
      <c r="CS98" s="138"/>
      <c r="CT98" s="138"/>
      <c r="CU98" s="138"/>
      <c r="CV98" s="138"/>
      <c r="CW98" s="138"/>
      <c r="CX98" s="138"/>
      <c r="CY98" s="138"/>
      <c r="CZ98" s="138"/>
    </row>
    <row r="99" spans="1:104" ht="45" customHeight="1" thickBot="1" x14ac:dyDescent="0.4">
      <c r="A99" s="1321" t="s">
        <v>649</v>
      </c>
      <c r="B99" s="1322" t="s">
        <v>650</v>
      </c>
      <c r="C99" s="1323"/>
      <c r="D99" s="1323"/>
      <c r="E99" s="1323"/>
      <c r="F99" s="1323"/>
      <c r="G99" s="1323"/>
      <c r="H99" s="1324"/>
      <c r="I99" s="1097"/>
      <c r="J99" s="1319"/>
      <c r="K99" s="1319"/>
      <c r="L99" s="1319"/>
      <c r="M99" s="1319"/>
      <c r="N99" s="1319"/>
      <c r="O99" s="1319"/>
      <c r="P99" s="1319"/>
      <c r="Q99" s="1319"/>
      <c r="R99" s="1319"/>
      <c r="S99" s="138"/>
      <c r="T99" s="138"/>
      <c r="U99" s="138"/>
      <c r="V99" s="138"/>
      <c r="W99" s="138"/>
      <c r="X99" s="138"/>
      <c r="Y99" s="138"/>
      <c r="Z99" s="138"/>
      <c r="AA99" s="138"/>
      <c r="AB99" s="297"/>
      <c r="AC99" s="296"/>
      <c r="AD99" s="296"/>
      <c r="AE99" s="296"/>
      <c r="AF99" s="296"/>
      <c r="AG99" s="296"/>
      <c r="AH99" s="296"/>
      <c r="AI99" s="296"/>
      <c r="AJ99" s="138"/>
      <c r="AK99" s="138"/>
      <c r="AL99" s="138"/>
      <c r="AM99" s="138"/>
      <c r="AN99" s="138"/>
      <c r="AO99" s="138"/>
      <c r="AP99" s="138"/>
      <c r="AQ99" s="138"/>
      <c r="AR99" s="138"/>
      <c r="AS99" s="138"/>
      <c r="AT99" s="138"/>
      <c r="AU99" s="138"/>
      <c r="AV99" s="138"/>
      <c r="AW99" s="138"/>
      <c r="AX99" s="138"/>
      <c r="AY99" s="138"/>
      <c r="AZ99" s="138"/>
      <c r="BA99" s="138"/>
      <c r="BB99" s="138"/>
      <c r="BC99" s="138"/>
      <c r="BD99" s="138"/>
      <c r="BE99" s="138"/>
      <c r="BF99" s="138"/>
      <c r="BG99" s="138"/>
      <c r="BH99" s="138"/>
      <c r="BI99" s="138"/>
      <c r="BJ99" s="138"/>
      <c r="BK99" s="138"/>
      <c r="BL99" s="138"/>
      <c r="BM99" s="138"/>
      <c r="BN99" s="1096"/>
      <c r="BO99" s="1096"/>
      <c r="BP99" s="1096"/>
      <c r="BQ99" s="1096"/>
      <c r="BR99" s="1096"/>
      <c r="BS99" s="1096"/>
      <c r="BT99" s="1096"/>
      <c r="BU99" s="1096"/>
      <c r="BV99" s="1096"/>
      <c r="BW99" s="1096"/>
      <c r="BX99" s="138"/>
      <c r="BY99" s="138"/>
      <c r="BZ99" s="138"/>
      <c r="CA99" s="138"/>
      <c r="CB99" s="138"/>
      <c r="CC99" s="138"/>
      <c r="CD99" s="138"/>
      <c r="CE99" s="138"/>
      <c r="CF99" s="138"/>
      <c r="CG99" s="138"/>
      <c r="CH99" s="138"/>
      <c r="CI99" s="138"/>
      <c r="CJ99" s="138"/>
      <c r="CK99" s="138"/>
      <c r="CL99" s="138"/>
      <c r="CM99" s="138"/>
      <c r="CN99" s="138"/>
      <c r="CO99" s="138"/>
      <c r="CP99" s="138"/>
      <c r="CQ99" s="138"/>
      <c r="CR99" s="138"/>
      <c r="CS99" s="138"/>
      <c r="CT99" s="138"/>
      <c r="CU99" s="138"/>
      <c r="CV99" s="138"/>
      <c r="CW99" s="138"/>
      <c r="CX99" s="138"/>
      <c r="CY99" s="138"/>
      <c r="CZ99" s="138"/>
    </row>
    <row r="100" spans="1:104" s="33" customFormat="1" ht="24.95" customHeight="1" x14ac:dyDescent="0.35">
      <c r="A100" s="1325"/>
      <c r="B100" s="1326"/>
      <c r="C100" s="1323"/>
      <c r="D100" s="1323"/>
      <c r="E100" s="1323"/>
      <c r="F100" s="1323"/>
      <c r="G100" s="1323"/>
      <c r="H100" s="1324"/>
      <c r="I100" s="1097"/>
      <c r="J100" s="1319"/>
      <c r="K100" s="1319"/>
      <c r="L100" s="1319"/>
      <c r="M100" s="1319"/>
      <c r="N100" s="1319"/>
      <c r="O100" s="1319"/>
      <c r="P100" s="1319"/>
      <c r="Q100" s="1319"/>
      <c r="R100" s="1319"/>
      <c r="S100" s="138"/>
      <c r="T100" s="138"/>
      <c r="U100" s="138"/>
      <c r="V100" s="138"/>
      <c r="W100" s="138"/>
      <c r="X100" s="138"/>
      <c r="Y100" s="138"/>
      <c r="Z100" s="138"/>
      <c r="AA100" s="138"/>
      <c r="AB100" s="297"/>
      <c r="AC100" s="296"/>
      <c r="AD100" s="296"/>
      <c r="AE100" s="296"/>
      <c r="AF100" s="296"/>
      <c r="AG100" s="296"/>
      <c r="AH100" s="296"/>
      <c r="AI100" s="296"/>
      <c r="AJ100" s="138"/>
      <c r="AK100" s="138"/>
      <c r="AL100" s="138"/>
      <c r="AM100" s="138"/>
      <c r="AN100" s="138"/>
      <c r="AO100" s="138"/>
      <c r="AP100" s="138"/>
      <c r="AQ100" s="138"/>
      <c r="AR100" s="138"/>
      <c r="AS100" s="138"/>
      <c r="AT100" s="138"/>
      <c r="AU100" s="138"/>
      <c r="AV100" s="138"/>
      <c r="AW100" s="138"/>
      <c r="AX100" s="138"/>
      <c r="AY100" s="138"/>
      <c r="AZ100" s="138"/>
      <c r="BA100" s="138"/>
      <c r="BB100" s="138"/>
      <c r="BC100" s="138"/>
      <c r="BD100" s="138"/>
      <c r="BE100" s="138"/>
      <c r="BF100" s="138"/>
      <c r="BG100" s="138"/>
      <c r="BH100" s="138"/>
      <c r="BI100" s="138"/>
      <c r="BJ100" s="138"/>
      <c r="BK100" s="138"/>
      <c r="BL100" s="138"/>
      <c r="BM100" s="138"/>
      <c r="BN100" s="138"/>
      <c r="BO100" s="138"/>
      <c r="BP100" s="138"/>
      <c r="BQ100" s="138"/>
      <c r="BR100" s="138"/>
      <c r="BS100" s="138"/>
      <c r="BT100" s="138"/>
      <c r="BU100" s="138"/>
      <c r="BV100" s="138"/>
      <c r="BW100" s="138"/>
      <c r="BX100" s="138"/>
      <c r="BY100" s="138"/>
      <c r="BZ100" s="138"/>
      <c r="CA100" s="138"/>
      <c r="CB100" s="138"/>
      <c r="CC100" s="138"/>
      <c r="CD100" s="138"/>
      <c r="CE100" s="138"/>
      <c r="CF100" s="138"/>
      <c r="CG100" s="138"/>
      <c r="CH100" s="138"/>
      <c r="CI100" s="138"/>
      <c r="CJ100" s="138"/>
      <c r="CK100" s="138"/>
      <c r="CL100" s="138"/>
      <c r="CM100" s="138"/>
      <c r="CN100" s="138"/>
      <c r="CO100" s="138"/>
      <c r="CP100" s="138"/>
      <c r="CQ100" s="138"/>
      <c r="CR100" s="138"/>
      <c r="CS100" s="138"/>
      <c r="CT100" s="138"/>
      <c r="CU100" s="138"/>
      <c r="CV100" s="138"/>
      <c r="CW100" s="138"/>
      <c r="CX100" s="138"/>
      <c r="CY100" s="138"/>
      <c r="CZ100" s="138"/>
    </row>
    <row r="101" spans="1:104" s="33" customFormat="1" ht="42" customHeight="1" outlineLevel="1" x14ac:dyDescent="0.25">
      <c r="A101" s="297">
        <v>12</v>
      </c>
      <c r="B101" s="1327" t="s">
        <v>651</v>
      </c>
      <c r="C101" s="1592" t="s">
        <v>652</v>
      </c>
      <c r="D101" s="1576"/>
      <c r="E101" s="1593"/>
      <c r="F101" s="1328" t="s">
        <v>455</v>
      </c>
      <c r="G101" s="1329" t="s">
        <v>270</v>
      </c>
      <c r="H101" s="1328" t="s">
        <v>456</v>
      </c>
      <c r="I101" s="1330" t="s">
        <v>270</v>
      </c>
      <c r="J101" s="1331" t="s">
        <v>457</v>
      </c>
      <c r="K101" s="1332" t="s">
        <v>270</v>
      </c>
      <c r="L101" s="1331" t="s">
        <v>458</v>
      </c>
      <c r="M101" s="1333" t="s">
        <v>270</v>
      </c>
      <c r="N101" s="1331" t="s">
        <v>459</v>
      </c>
      <c r="O101" s="1334" t="s">
        <v>270</v>
      </c>
      <c r="P101" s="1319"/>
      <c r="Q101" s="1319"/>
      <c r="R101" s="1319"/>
      <c r="S101" s="138"/>
      <c r="T101" s="138"/>
      <c r="U101" s="1335"/>
      <c r="V101" s="1615" t="s">
        <v>653</v>
      </c>
      <c r="W101" s="1616"/>
      <c r="X101" s="1617"/>
      <c r="Y101" s="1615" t="s">
        <v>77</v>
      </c>
      <c r="Z101" s="1616"/>
      <c r="AA101" s="1617"/>
      <c r="AB101" s="1624" t="s">
        <v>654</v>
      </c>
      <c r="AC101" s="1616"/>
      <c r="AD101" s="1625"/>
      <c r="AE101" s="296"/>
      <c r="AF101" s="296"/>
      <c r="AG101" s="296"/>
      <c r="AH101" s="296"/>
      <c r="AI101" s="296"/>
      <c r="AJ101" s="138"/>
      <c r="AK101" s="138"/>
      <c r="AL101" s="138"/>
      <c r="AM101" s="138"/>
      <c r="AN101" s="138"/>
      <c r="AO101" s="138"/>
      <c r="AP101" s="138"/>
      <c r="AQ101" s="138"/>
      <c r="AR101" s="138"/>
      <c r="AS101" s="138"/>
      <c r="AT101" s="138"/>
      <c r="AU101" s="138"/>
      <c r="AV101" s="138"/>
      <c r="AW101" s="138"/>
      <c r="AX101" s="138"/>
      <c r="AY101" s="138"/>
      <c r="AZ101" s="138"/>
      <c r="BA101" s="138"/>
      <c r="BB101" s="138"/>
      <c r="BC101" s="138"/>
      <c r="BD101" s="138"/>
      <c r="BE101" s="138"/>
      <c r="BF101" s="138"/>
      <c r="BG101" s="138"/>
      <c r="BH101" s="138"/>
      <c r="BI101" s="138"/>
      <c r="BJ101" s="138"/>
      <c r="BK101" s="138"/>
      <c r="BL101" s="138"/>
      <c r="BM101" s="138"/>
      <c r="BN101" s="138"/>
      <c r="BO101" s="138"/>
      <c r="BP101" s="138"/>
      <c r="BQ101" s="138"/>
      <c r="BR101" s="138"/>
      <c r="BS101" s="138"/>
      <c r="BT101" s="138"/>
      <c r="BU101" s="138"/>
      <c r="BV101" s="138"/>
      <c r="BW101" s="138"/>
      <c r="BX101" s="138"/>
      <c r="BY101" s="138"/>
      <c r="BZ101" s="138"/>
      <c r="CA101" s="138"/>
      <c r="CB101" s="138"/>
      <c r="CC101" s="138"/>
      <c r="CD101" s="138"/>
      <c r="CE101" s="138"/>
      <c r="CF101" s="138"/>
      <c r="CG101" s="138"/>
      <c r="CH101" s="138"/>
      <c r="CI101" s="138"/>
      <c r="CJ101" s="138"/>
      <c r="CK101" s="138"/>
      <c r="CL101" s="138"/>
      <c r="CM101" s="138"/>
      <c r="CN101" s="138"/>
      <c r="CO101" s="138"/>
      <c r="CP101" s="138"/>
      <c r="CQ101" s="138"/>
      <c r="CR101" s="138"/>
      <c r="CS101" s="138"/>
      <c r="CT101" s="138"/>
      <c r="CU101" s="138"/>
      <c r="CV101" s="138"/>
      <c r="CW101" s="138"/>
      <c r="CX101" s="138"/>
      <c r="CY101" s="138"/>
      <c r="CZ101" s="138"/>
    </row>
    <row r="102" spans="1:104" ht="26.1" customHeight="1" outlineLevel="1" x14ac:dyDescent="0.25">
      <c r="A102" s="1336" t="s">
        <v>0</v>
      </c>
      <c r="B102" s="1337" t="s">
        <v>460</v>
      </c>
      <c r="C102" s="1630" t="s">
        <v>655</v>
      </c>
      <c r="D102" s="1595"/>
      <c r="E102" s="1596"/>
      <c r="F102" s="1338">
        <f>F103+F104</f>
        <v>0</v>
      </c>
      <c r="G102" s="1339" t="str">
        <f>IFERROR(F102/F102,"-")</f>
        <v>-</v>
      </c>
      <c r="H102" s="1340">
        <f>H103+H104</f>
        <v>0</v>
      </c>
      <c r="I102" s="1339" t="str">
        <f>IFERROR(H102/H102,"-")</f>
        <v>-</v>
      </c>
      <c r="J102" s="1341">
        <f>J103+J104</f>
        <v>0</v>
      </c>
      <c r="K102" s="1342" t="str">
        <f>IFERROR(J102/J102,"-")</f>
        <v>-</v>
      </c>
      <c r="L102" s="1341">
        <f>L103+L104</f>
        <v>0</v>
      </c>
      <c r="M102" s="1342" t="str">
        <f>IFERROR(L102/L102,"-")</f>
        <v>-</v>
      </c>
      <c r="N102" s="1341">
        <f>N103+N104</f>
        <v>0</v>
      </c>
      <c r="O102" s="1343" t="str">
        <f>IFERROR(N102/N102,"-")</f>
        <v>-</v>
      </c>
      <c r="P102" s="138"/>
      <c r="Q102" s="138"/>
      <c r="R102" s="138"/>
      <c r="S102" s="138"/>
      <c r="T102" s="138"/>
      <c r="U102" s="1344"/>
      <c r="V102" s="1584" t="s">
        <v>237</v>
      </c>
      <c r="W102" s="1587" t="s">
        <v>245</v>
      </c>
      <c r="X102" s="1587" t="s">
        <v>250</v>
      </c>
      <c r="Y102" s="1587" t="s">
        <v>237</v>
      </c>
      <c r="Z102" s="1587" t="s">
        <v>245</v>
      </c>
      <c r="AA102" s="1609" t="s">
        <v>250</v>
      </c>
      <c r="AB102" s="1588" t="s">
        <v>237</v>
      </c>
      <c r="AC102" s="1619" t="s">
        <v>245</v>
      </c>
      <c r="AD102" s="1619" t="s">
        <v>250</v>
      </c>
      <c r="AE102" s="138"/>
      <c r="AF102" s="138"/>
      <c r="AG102" s="138"/>
      <c r="AH102" s="138"/>
      <c r="AI102" s="138"/>
      <c r="AJ102" s="138"/>
      <c r="AK102" s="138"/>
      <c r="AL102" s="1096"/>
      <c r="AM102" s="1096"/>
      <c r="AN102" s="1096"/>
      <c r="AO102" s="1096"/>
      <c r="AP102" s="1096"/>
      <c r="AQ102" s="1096"/>
      <c r="AR102" s="1096"/>
      <c r="AS102" s="1096"/>
      <c r="AT102" s="1096"/>
      <c r="AU102" s="1096"/>
      <c r="AV102" s="1096"/>
      <c r="AW102" s="1096"/>
      <c r="AX102" s="1096"/>
      <c r="AY102" s="1096"/>
      <c r="AZ102" s="1096"/>
      <c r="BA102" s="1096"/>
      <c r="BB102" s="1096"/>
      <c r="BC102" s="1096"/>
      <c r="BD102" s="1096"/>
      <c r="BE102" s="1096"/>
      <c r="BF102" s="1096"/>
      <c r="BG102" s="1096"/>
      <c r="BH102" s="1096"/>
      <c r="BI102" s="1096"/>
      <c r="BJ102" s="1096"/>
      <c r="BK102" s="1096"/>
      <c r="BL102" s="1096"/>
      <c r="BM102" s="1096"/>
      <c r="BN102" s="1096"/>
      <c r="BO102" s="1096"/>
      <c r="BP102" s="1096"/>
      <c r="BQ102" s="1096"/>
      <c r="BR102" s="1096"/>
      <c r="BS102" s="1096"/>
      <c r="BT102" s="1096"/>
      <c r="BU102" s="1096"/>
      <c r="BV102" s="1096"/>
      <c r="BW102" s="1096"/>
      <c r="BX102" s="1096"/>
      <c r="BY102" s="1096"/>
      <c r="BZ102" s="1096"/>
      <c r="CA102" s="1096"/>
      <c r="CB102" s="1096"/>
      <c r="CC102" s="1096"/>
      <c r="CD102" s="1096"/>
      <c r="CE102" s="1096"/>
      <c r="CF102" s="1096"/>
      <c r="CG102" s="1096"/>
      <c r="CH102" s="1096"/>
      <c r="CI102" s="1096"/>
      <c r="CJ102" s="1096"/>
      <c r="CK102" s="1096"/>
      <c r="CL102" s="1096"/>
      <c r="CM102" s="1096"/>
      <c r="CN102" s="1096"/>
      <c r="CO102" s="1096"/>
      <c r="CP102" s="1096"/>
      <c r="CQ102" s="1096"/>
      <c r="CR102" s="1096"/>
      <c r="CS102" s="1096"/>
      <c r="CT102" s="1096"/>
      <c r="CU102" s="1096"/>
      <c r="CV102" s="1096"/>
      <c r="CW102" s="1096"/>
      <c r="CX102" s="1096"/>
      <c r="CY102" s="1096"/>
      <c r="CZ102" s="1096"/>
    </row>
    <row r="103" spans="1:104" ht="17.100000000000001" customHeight="1" outlineLevel="1" x14ac:dyDescent="0.25">
      <c r="A103" s="297"/>
      <c r="B103" s="1222" t="s">
        <v>656</v>
      </c>
      <c r="C103" s="1575">
        <v>0</v>
      </c>
      <c r="D103" s="1576"/>
      <c r="E103" s="1577"/>
      <c r="F103" s="845">
        <f>RESULTADOS!E7*(1+C103)</f>
        <v>0</v>
      </c>
      <c r="G103" s="1345" t="s">
        <v>0</v>
      </c>
      <c r="H103" s="856">
        <f>RESULTADOS!G7*(1+C103)</f>
        <v>0</v>
      </c>
      <c r="I103" s="1345" t="s">
        <v>0</v>
      </c>
      <c r="J103" s="856">
        <f>RESULTADOS!I7*(1+C103)</f>
        <v>0</v>
      </c>
      <c r="K103" s="1345" t="s">
        <v>0</v>
      </c>
      <c r="L103" s="856">
        <f>RESULTADOS!K7*(1+C103)</f>
        <v>0</v>
      </c>
      <c r="M103" s="1345" t="s">
        <v>0</v>
      </c>
      <c r="N103" s="856">
        <f>RESULTADOS!M7*(1+C103)</f>
        <v>0</v>
      </c>
      <c r="O103" s="846" t="s">
        <v>0</v>
      </c>
      <c r="P103" s="138"/>
      <c r="Q103" s="138"/>
      <c r="R103" s="138"/>
      <c r="S103" s="138"/>
      <c r="T103" s="138"/>
      <c r="U103" s="1346"/>
      <c r="V103" s="1580"/>
      <c r="W103" s="1580"/>
      <c r="X103" s="1580"/>
      <c r="Y103" s="1580"/>
      <c r="Z103" s="1580"/>
      <c r="AA103" s="1399"/>
      <c r="AB103" s="1399"/>
      <c r="AC103" s="1399"/>
      <c r="AD103" s="1399"/>
      <c r="AE103" s="138"/>
      <c r="AF103" s="138"/>
      <c r="AG103" s="138"/>
      <c r="AH103" s="138"/>
      <c r="AI103" s="138"/>
      <c r="AJ103" s="138"/>
      <c r="AK103" s="138"/>
      <c r="AL103" s="1096"/>
      <c r="AM103" s="1096"/>
      <c r="AN103" s="1096"/>
      <c r="AO103" s="1096"/>
      <c r="AP103" s="1096"/>
      <c r="AQ103" s="1096"/>
      <c r="AR103" s="1096"/>
      <c r="AS103" s="1096"/>
      <c r="AT103" s="1096"/>
      <c r="AU103" s="1096"/>
      <c r="AV103" s="1096"/>
      <c r="AW103" s="1096"/>
      <c r="AX103" s="1096"/>
      <c r="AY103" s="1096"/>
      <c r="AZ103" s="1096"/>
      <c r="BA103" s="1096"/>
      <c r="BB103" s="1096"/>
      <c r="BC103" s="1096"/>
      <c r="BD103" s="1096"/>
      <c r="BE103" s="1096"/>
      <c r="BF103" s="1096"/>
      <c r="BG103" s="1096"/>
      <c r="BH103" s="1096"/>
      <c r="BI103" s="1096"/>
      <c r="BJ103" s="1096"/>
      <c r="BK103" s="1096"/>
      <c r="BL103" s="1096"/>
      <c r="BM103" s="1096"/>
      <c r="BN103" s="1096"/>
      <c r="BO103" s="1096"/>
      <c r="BP103" s="1096"/>
      <c r="BQ103" s="1096"/>
      <c r="BR103" s="1096"/>
      <c r="BS103" s="1096"/>
      <c r="BT103" s="1096"/>
      <c r="BU103" s="1096"/>
      <c r="BV103" s="1096"/>
      <c r="BW103" s="1096"/>
      <c r="BX103" s="1096"/>
      <c r="BY103" s="1096"/>
      <c r="BZ103" s="1096"/>
      <c r="CA103" s="1096"/>
      <c r="CB103" s="1096"/>
      <c r="CC103" s="1096"/>
      <c r="CD103" s="1096"/>
      <c r="CE103" s="1096"/>
      <c r="CF103" s="1096"/>
      <c r="CG103" s="1096"/>
      <c r="CH103" s="1096"/>
      <c r="CI103" s="1096"/>
      <c r="CJ103" s="1096"/>
      <c r="CK103" s="1096"/>
      <c r="CL103" s="1096"/>
      <c r="CM103" s="1096"/>
      <c r="CN103" s="1096"/>
      <c r="CO103" s="1096"/>
      <c r="CP103" s="1096"/>
      <c r="CQ103" s="1096"/>
      <c r="CR103" s="1096"/>
      <c r="CS103" s="1096"/>
      <c r="CT103" s="1096"/>
      <c r="CU103" s="1096"/>
      <c r="CV103" s="1096"/>
      <c r="CW103" s="1096"/>
      <c r="CX103" s="1096"/>
      <c r="CY103" s="1096"/>
      <c r="CZ103" s="1096"/>
    </row>
    <row r="104" spans="1:104" ht="17.100000000000001" customHeight="1" outlineLevel="1" x14ac:dyDescent="0.25">
      <c r="A104" s="297"/>
      <c r="B104" s="1222" t="s">
        <v>0</v>
      </c>
      <c r="C104" s="1578"/>
      <c r="D104" s="1399"/>
      <c r="E104" s="1572"/>
      <c r="F104" s="845">
        <f>RESULTADOS!E8</f>
        <v>0</v>
      </c>
      <c r="G104" s="1345" t="s">
        <v>0</v>
      </c>
      <c r="H104" s="856">
        <f>RESULTADOS!G8</f>
        <v>0</v>
      </c>
      <c r="I104" s="1345" t="s">
        <v>0</v>
      </c>
      <c r="J104" s="856">
        <f>RESULTADOS!I8</f>
        <v>0</v>
      </c>
      <c r="K104" s="1345" t="s">
        <v>0</v>
      </c>
      <c r="L104" s="856">
        <f>RESULTADOS!K8</f>
        <v>0</v>
      </c>
      <c r="M104" s="1345" t="s">
        <v>0</v>
      </c>
      <c r="N104" s="856">
        <f>RESULTADOS!M8</f>
        <v>0</v>
      </c>
      <c r="O104" s="846" t="s">
        <v>0</v>
      </c>
      <c r="P104" s="138"/>
      <c r="Q104" s="138"/>
      <c r="R104" s="138"/>
      <c r="S104" s="138"/>
      <c r="T104" s="138"/>
      <c r="U104" s="1611" t="s">
        <v>455</v>
      </c>
      <c r="V104" s="1597" t="str">
        <f>G114</f>
        <v>-</v>
      </c>
      <c r="W104" s="1585" t="str">
        <f>G132</f>
        <v>-</v>
      </c>
      <c r="X104" s="1614" t="str">
        <f>G150</f>
        <v>-</v>
      </c>
      <c r="Y104" s="1597" t="str">
        <f>G116</f>
        <v>-</v>
      </c>
      <c r="Z104" s="1585" t="str">
        <f>I116</f>
        <v>-</v>
      </c>
      <c r="AA104" s="1618" t="str">
        <f>I152</f>
        <v>-</v>
      </c>
      <c r="AB104" s="1601">
        <f>F117</f>
        <v>0</v>
      </c>
      <c r="AC104" s="1586">
        <f>F135</f>
        <v>0</v>
      </c>
      <c r="AD104" s="1586">
        <f>F153</f>
        <v>0</v>
      </c>
      <c r="AE104" s="138"/>
      <c r="AF104" s="138"/>
      <c r="AG104" s="138"/>
      <c r="AH104" s="138"/>
      <c r="AI104" s="138"/>
      <c r="AJ104" s="138"/>
      <c r="AK104" s="138"/>
      <c r="AL104" s="1096"/>
      <c r="AM104" s="1096"/>
      <c r="AN104" s="1096"/>
      <c r="AO104" s="1096"/>
      <c r="AP104" s="1096"/>
      <c r="AQ104" s="1096"/>
      <c r="AR104" s="1096"/>
      <c r="AS104" s="1096"/>
      <c r="AT104" s="1096"/>
      <c r="AU104" s="1096"/>
      <c r="AV104" s="1096"/>
      <c r="AW104" s="1096"/>
      <c r="AX104" s="1096"/>
      <c r="AY104" s="1096"/>
      <c r="AZ104" s="1096"/>
      <c r="BA104" s="1096"/>
      <c r="BB104" s="1096"/>
      <c r="BC104" s="1096"/>
      <c r="BD104" s="1096"/>
      <c r="BE104" s="1096"/>
      <c r="BF104" s="1096"/>
      <c r="BG104" s="1096"/>
      <c r="BH104" s="1096"/>
      <c r="BI104" s="1096"/>
      <c r="BJ104" s="1096"/>
      <c r="BK104" s="1096"/>
      <c r="BL104" s="1096"/>
      <c r="BM104" s="1096"/>
      <c r="BN104" s="1096"/>
      <c r="BO104" s="1096"/>
      <c r="BP104" s="1096"/>
      <c r="BQ104" s="1096"/>
      <c r="BR104" s="1096"/>
      <c r="BS104" s="1096"/>
      <c r="BT104" s="1096"/>
      <c r="BU104" s="1096"/>
      <c r="BV104" s="1096"/>
      <c r="BW104" s="1096"/>
      <c r="BX104" s="1096"/>
      <c r="BY104" s="1096"/>
      <c r="BZ104" s="1096"/>
      <c r="CA104" s="1096"/>
      <c r="CB104" s="1096"/>
      <c r="CC104" s="1096"/>
      <c r="CD104" s="1096"/>
      <c r="CE104" s="1096"/>
      <c r="CF104" s="1096"/>
      <c r="CG104" s="1096"/>
      <c r="CH104" s="1096"/>
      <c r="CI104" s="1096"/>
      <c r="CJ104" s="1096"/>
      <c r="CK104" s="1096"/>
      <c r="CL104" s="1096"/>
      <c r="CM104" s="1096"/>
      <c r="CN104" s="1096"/>
      <c r="CO104" s="1096"/>
      <c r="CP104" s="1096"/>
      <c r="CQ104" s="1096"/>
      <c r="CR104" s="1096"/>
      <c r="CS104" s="1096"/>
      <c r="CT104" s="1096"/>
      <c r="CU104" s="1096"/>
      <c r="CV104" s="1096"/>
      <c r="CW104" s="1096"/>
      <c r="CX104" s="1096"/>
      <c r="CY104" s="1096"/>
      <c r="CZ104" s="1096"/>
    </row>
    <row r="105" spans="1:104" outlineLevel="1" x14ac:dyDescent="0.25">
      <c r="A105" s="297"/>
      <c r="B105" s="1289"/>
      <c r="C105" s="1579"/>
      <c r="D105" s="1580"/>
      <c r="E105" s="1573"/>
      <c r="F105" s="845"/>
      <c r="G105" s="1345"/>
      <c r="H105" s="856"/>
      <c r="I105" s="1345"/>
      <c r="J105" s="856"/>
      <c r="K105" s="1345"/>
      <c r="L105" s="856"/>
      <c r="M105" s="1345"/>
      <c r="N105" s="856"/>
      <c r="O105" s="846"/>
      <c r="P105" s="138"/>
      <c r="Q105" s="138"/>
      <c r="R105" s="138"/>
      <c r="S105" s="138"/>
      <c r="T105" s="138"/>
      <c r="U105" s="1578"/>
      <c r="V105" s="1578"/>
      <c r="W105" s="1399"/>
      <c r="X105" s="1572"/>
      <c r="Y105" s="1578"/>
      <c r="Z105" s="1399"/>
      <c r="AA105" s="1572"/>
      <c r="AB105" s="1578"/>
      <c r="AC105" s="1399"/>
      <c r="AD105" s="1399"/>
      <c r="AE105" s="138"/>
      <c r="AF105" s="138"/>
      <c r="AG105" s="138"/>
      <c r="AH105" s="138"/>
      <c r="AI105" s="138"/>
      <c r="AJ105" s="138"/>
      <c r="AK105" s="138"/>
      <c r="AL105" s="1096"/>
      <c r="AM105" s="1096"/>
      <c r="AN105" s="1096"/>
      <c r="AO105" s="1096"/>
      <c r="AP105" s="1096"/>
      <c r="AQ105" s="1096"/>
      <c r="AR105" s="1096"/>
      <c r="AS105" s="1096"/>
      <c r="AT105" s="1096"/>
      <c r="AU105" s="1096"/>
      <c r="AV105" s="1096"/>
      <c r="AW105" s="1096"/>
      <c r="AX105" s="1096"/>
      <c r="AY105" s="1096"/>
      <c r="AZ105" s="1096"/>
      <c r="BA105" s="1096"/>
      <c r="BB105" s="1096"/>
      <c r="BC105" s="1096"/>
      <c r="BD105" s="1096"/>
      <c r="BE105" s="1096"/>
      <c r="BF105" s="1096"/>
      <c r="BG105" s="1096"/>
      <c r="BH105" s="1096"/>
      <c r="BI105" s="1096"/>
      <c r="BJ105" s="1096"/>
      <c r="BK105" s="1096"/>
      <c r="BL105" s="1096"/>
      <c r="BM105" s="1096"/>
      <c r="BN105" s="1096"/>
      <c r="BO105" s="1096"/>
      <c r="BP105" s="1096"/>
      <c r="BQ105" s="1096"/>
      <c r="BR105" s="1096"/>
      <c r="BS105" s="1096"/>
      <c r="BT105" s="1096"/>
      <c r="BU105" s="1096"/>
      <c r="BV105" s="1096"/>
      <c r="BW105" s="1096"/>
      <c r="BX105" s="1096"/>
      <c r="BY105" s="1096"/>
      <c r="BZ105" s="1096"/>
      <c r="CA105" s="1096"/>
      <c r="CB105" s="1096"/>
      <c r="CC105" s="1096"/>
      <c r="CD105" s="1096"/>
      <c r="CE105" s="1096"/>
      <c r="CF105" s="1096"/>
      <c r="CG105" s="1096"/>
      <c r="CH105" s="1096"/>
      <c r="CI105" s="1096"/>
      <c r="CJ105" s="1096"/>
      <c r="CK105" s="1096"/>
      <c r="CL105" s="1096"/>
      <c r="CM105" s="1096"/>
      <c r="CN105" s="1096"/>
      <c r="CO105" s="1096"/>
      <c r="CP105" s="1096"/>
      <c r="CQ105" s="1096"/>
      <c r="CR105" s="1096"/>
      <c r="CS105" s="1096"/>
      <c r="CT105" s="1096"/>
      <c r="CU105" s="1096"/>
      <c r="CV105" s="1096"/>
      <c r="CW105" s="1096"/>
      <c r="CX105" s="1096"/>
      <c r="CY105" s="1096"/>
      <c r="CZ105" s="1096"/>
    </row>
    <row r="106" spans="1:104" ht="17.100000000000001" customHeight="1" outlineLevel="1" x14ac:dyDescent="0.25">
      <c r="A106" s="297"/>
      <c r="B106" s="1347" t="s">
        <v>463</v>
      </c>
      <c r="C106" s="1602" t="s">
        <v>657</v>
      </c>
      <c r="D106" s="1399"/>
      <c r="E106" s="1399"/>
      <c r="F106" s="1348"/>
      <c r="G106" s="1349"/>
      <c r="H106" s="1348"/>
      <c r="I106" s="1349"/>
      <c r="J106" s="1348"/>
      <c r="K106" s="1349"/>
      <c r="L106" s="1348"/>
      <c r="M106" s="1349"/>
      <c r="N106" s="1348"/>
      <c r="O106" s="1350"/>
      <c r="P106" s="138"/>
      <c r="Q106" s="138"/>
      <c r="R106" s="138"/>
      <c r="S106" s="138"/>
      <c r="T106" s="138"/>
      <c r="U106" s="1578"/>
      <c r="V106" s="1578"/>
      <c r="W106" s="1399"/>
      <c r="X106" s="1572"/>
      <c r="Y106" s="1578"/>
      <c r="Z106" s="1399"/>
      <c r="AA106" s="1572"/>
      <c r="AB106" s="1578"/>
      <c r="AC106" s="1399"/>
      <c r="AD106" s="1399"/>
      <c r="AE106" s="138"/>
      <c r="AF106" s="138"/>
      <c r="AG106" s="138"/>
      <c r="AH106" s="138"/>
      <c r="AI106" s="138"/>
      <c r="AJ106" s="138"/>
      <c r="AK106" s="138"/>
      <c r="AL106" s="1096"/>
      <c r="AM106" s="1096"/>
      <c r="AN106" s="1096"/>
      <c r="AO106" s="1096"/>
      <c r="AP106" s="1096"/>
      <c r="AQ106" s="1096"/>
      <c r="AR106" s="1096"/>
      <c r="AS106" s="1096"/>
      <c r="AT106" s="1096"/>
      <c r="AU106" s="1096"/>
      <c r="AV106" s="1096"/>
      <c r="AW106" s="1096"/>
      <c r="AX106" s="1096"/>
      <c r="AY106" s="1096"/>
      <c r="AZ106" s="1096"/>
      <c r="BA106" s="1096"/>
      <c r="BB106" s="1096"/>
      <c r="BC106" s="1096"/>
      <c r="BD106" s="1096"/>
      <c r="BE106" s="1096"/>
      <c r="BF106" s="1096"/>
      <c r="BG106" s="1096"/>
      <c r="BH106" s="1096"/>
      <c r="BI106" s="1096"/>
      <c r="BJ106" s="1096"/>
      <c r="BK106" s="1096"/>
      <c r="BL106" s="1096"/>
      <c r="BM106" s="1096"/>
      <c r="BN106" s="1096"/>
      <c r="BO106" s="1096"/>
      <c r="BP106" s="1096"/>
      <c r="BQ106" s="1096"/>
      <c r="BR106" s="1096"/>
      <c r="BS106" s="1096"/>
      <c r="BT106" s="1096"/>
      <c r="BU106" s="1096"/>
      <c r="BV106" s="1096"/>
      <c r="BW106" s="1096"/>
      <c r="BX106" s="1096"/>
      <c r="BY106" s="1096"/>
      <c r="BZ106" s="1096"/>
      <c r="CA106" s="1096"/>
      <c r="CB106" s="1096"/>
      <c r="CC106" s="1096"/>
      <c r="CD106" s="1096"/>
      <c r="CE106" s="1096"/>
      <c r="CF106" s="1096"/>
      <c r="CG106" s="1096"/>
      <c r="CH106" s="1096"/>
      <c r="CI106" s="1096"/>
      <c r="CJ106" s="1096"/>
      <c r="CK106" s="1096"/>
      <c r="CL106" s="1096"/>
      <c r="CM106" s="1096"/>
      <c r="CN106" s="1096"/>
      <c r="CO106" s="1096"/>
      <c r="CP106" s="1096"/>
      <c r="CQ106" s="1096"/>
      <c r="CR106" s="1096"/>
      <c r="CS106" s="1096"/>
      <c r="CT106" s="1096"/>
      <c r="CU106" s="1096"/>
      <c r="CV106" s="1096"/>
      <c r="CW106" s="1096"/>
      <c r="CX106" s="1096"/>
      <c r="CY106" s="1096"/>
      <c r="CZ106" s="1096"/>
    </row>
    <row r="107" spans="1:104" ht="17.100000000000001" customHeight="1" outlineLevel="1" x14ac:dyDescent="0.25">
      <c r="A107" s="297"/>
      <c r="B107" s="1222" t="s">
        <v>658</v>
      </c>
      <c r="C107" s="1610">
        <v>0</v>
      </c>
      <c r="D107" s="1399"/>
      <c r="E107" s="1399"/>
      <c r="F107" s="856">
        <f>RESULTADOS!E11*(1-C107)</f>
        <v>0</v>
      </c>
      <c r="G107" s="1345" t="str">
        <f>IFERROR((F103-F107)/F103,"-")</f>
        <v>-</v>
      </c>
      <c r="H107" s="856">
        <f>RESULTADOS!G11*(1-C107)</f>
        <v>0</v>
      </c>
      <c r="I107" s="1345" t="str">
        <f>IFERROR((H103-H107)/H107,"-")</f>
        <v>-</v>
      </c>
      <c r="J107" s="856">
        <f>RESULTADOS!I11*(1-C107)</f>
        <v>0</v>
      </c>
      <c r="K107" s="1345" t="str">
        <f>IFERROR((J103-J107)/J103,"-")</f>
        <v>-</v>
      </c>
      <c r="L107" s="856">
        <f>RESULTADOS!K11*(1-C107)</f>
        <v>0</v>
      </c>
      <c r="M107" s="1345" t="str">
        <f>IFERROR((L103-L107)/L107,"-")</f>
        <v>-</v>
      </c>
      <c r="N107" s="856">
        <f>RESULTADOS!M11*(1-C107)</f>
        <v>0</v>
      </c>
      <c r="O107" s="846" t="str">
        <f>IFERROR((N103-N107)/N107,"-")</f>
        <v>-</v>
      </c>
      <c r="P107" s="138"/>
      <c r="Q107" s="138"/>
      <c r="R107" s="138"/>
      <c r="S107" s="138"/>
      <c r="T107" s="138"/>
      <c r="U107" s="1578"/>
      <c r="V107" s="1578"/>
      <c r="W107" s="1399"/>
      <c r="X107" s="1572"/>
      <c r="Y107" s="1578"/>
      <c r="Z107" s="1399"/>
      <c r="AA107" s="1572"/>
      <c r="AB107" s="1578"/>
      <c r="AC107" s="1399"/>
      <c r="AD107" s="1399"/>
      <c r="AE107" s="138"/>
      <c r="AF107" s="138"/>
      <c r="AG107" s="138"/>
      <c r="AH107" s="138"/>
      <c r="AI107" s="138"/>
      <c r="AJ107" s="138"/>
      <c r="AK107" s="138"/>
      <c r="AL107" s="1096"/>
      <c r="AM107" s="1096"/>
      <c r="AN107" s="1096"/>
      <c r="AO107" s="1096"/>
      <c r="AP107" s="1096"/>
      <c r="AQ107" s="1096"/>
      <c r="AR107" s="1096"/>
      <c r="AS107" s="1096"/>
      <c r="AT107" s="1096"/>
      <c r="AU107" s="1096"/>
      <c r="AV107" s="1096"/>
      <c r="AW107" s="1096"/>
      <c r="AX107" s="1096"/>
      <c r="AY107" s="1096"/>
      <c r="AZ107" s="1096"/>
      <c r="BA107" s="1096"/>
      <c r="BB107" s="1096"/>
      <c r="BC107" s="1096"/>
      <c r="BD107" s="1096"/>
      <c r="BE107" s="1096"/>
      <c r="BF107" s="1096"/>
      <c r="BG107" s="1096"/>
      <c r="BH107" s="1096"/>
      <c r="BI107" s="1096"/>
      <c r="BJ107" s="1096"/>
      <c r="BK107" s="1096"/>
      <c r="BL107" s="1096"/>
      <c r="BM107" s="1096"/>
      <c r="BN107" s="1096"/>
      <c r="BO107" s="1096"/>
      <c r="BP107" s="1096"/>
      <c r="BQ107" s="1096"/>
      <c r="BR107" s="1096"/>
      <c r="BS107" s="1096"/>
      <c r="BT107" s="1096"/>
      <c r="BU107" s="1096"/>
      <c r="BV107" s="1096"/>
      <c r="BW107" s="1096"/>
      <c r="BX107" s="1096"/>
      <c r="BY107" s="1096"/>
      <c r="BZ107" s="1096"/>
      <c r="CA107" s="1096"/>
      <c r="CB107" s="1096"/>
      <c r="CC107" s="1096"/>
      <c r="CD107" s="1096"/>
      <c r="CE107" s="1096"/>
      <c r="CF107" s="1096"/>
      <c r="CG107" s="1096"/>
      <c r="CH107" s="1096"/>
      <c r="CI107" s="1096"/>
      <c r="CJ107" s="1096"/>
      <c r="CK107" s="1096"/>
      <c r="CL107" s="1096"/>
      <c r="CM107" s="1096"/>
      <c r="CN107" s="1096"/>
      <c r="CO107" s="1096"/>
      <c r="CP107" s="1096"/>
      <c r="CQ107" s="1096"/>
      <c r="CR107" s="1096"/>
      <c r="CS107" s="1096"/>
      <c r="CT107" s="1096"/>
      <c r="CU107" s="1096"/>
      <c r="CV107" s="1096"/>
      <c r="CW107" s="1096"/>
      <c r="CX107" s="1096"/>
      <c r="CY107" s="1096"/>
      <c r="CZ107" s="1096"/>
    </row>
    <row r="108" spans="1:104" ht="17.100000000000001" customHeight="1" outlineLevel="1" x14ac:dyDescent="0.25">
      <c r="A108" s="297"/>
      <c r="B108" s="1351" t="s">
        <v>397</v>
      </c>
      <c r="C108" s="1491"/>
      <c r="D108" s="1399"/>
      <c r="E108" s="1399"/>
      <c r="F108" s="1341">
        <f>F103+F104-F107</f>
        <v>0</v>
      </c>
      <c r="G108" s="1342" t="str">
        <f>IFERROR(F108/F102,"-")</f>
        <v>-</v>
      </c>
      <c r="H108" s="1341">
        <f>H103+H104-H107</f>
        <v>0</v>
      </c>
      <c r="I108" s="1342" t="str">
        <f>IFERROR(H108/H102,"-")</f>
        <v>-</v>
      </c>
      <c r="J108" s="1341">
        <f>J103+J104-J107</f>
        <v>0</v>
      </c>
      <c r="K108" s="1342" t="str">
        <f>IFERROR(J108/J102,"-")</f>
        <v>-</v>
      </c>
      <c r="L108" s="1341">
        <f>L103+L104-L107</f>
        <v>0</v>
      </c>
      <c r="M108" s="1342" t="str">
        <f>IFERROR(L108/L102,"-")</f>
        <v>-</v>
      </c>
      <c r="N108" s="1341">
        <f>N103+N104-N107</f>
        <v>0</v>
      </c>
      <c r="O108" s="1343" t="str">
        <f>IFERROR(N108/N102,"-")</f>
        <v>-</v>
      </c>
      <c r="P108" s="138"/>
      <c r="Q108" s="138"/>
      <c r="R108" s="138"/>
      <c r="S108" s="138"/>
      <c r="T108" s="138"/>
      <c r="U108" s="1578"/>
      <c r="V108" s="1578"/>
      <c r="W108" s="1399"/>
      <c r="X108" s="1572"/>
      <c r="Y108" s="1578"/>
      <c r="Z108" s="1399"/>
      <c r="AA108" s="1572"/>
      <c r="AB108" s="1578"/>
      <c r="AC108" s="1399"/>
      <c r="AD108" s="1399"/>
      <c r="AE108" s="138"/>
      <c r="AF108" s="138"/>
      <c r="AG108" s="138"/>
      <c r="AH108" s="138"/>
      <c r="AI108" s="138"/>
      <c r="AJ108" s="138"/>
      <c r="AK108" s="138"/>
      <c r="AL108" s="1096"/>
      <c r="AM108" s="1096"/>
      <c r="AN108" s="1096"/>
      <c r="AO108" s="1096"/>
      <c r="AP108" s="1096"/>
      <c r="AQ108" s="1096"/>
      <c r="AR108" s="1096"/>
      <c r="AS108" s="1096"/>
      <c r="AT108" s="1096"/>
      <c r="AU108" s="1096"/>
      <c r="AV108" s="1096"/>
      <c r="AW108" s="1096"/>
      <c r="AX108" s="1096"/>
      <c r="AY108" s="1096"/>
      <c r="AZ108" s="1096"/>
      <c r="BA108" s="1096"/>
      <c r="BB108" s="1096"/>
      <c r="BC108" s="1096"/>
      <c r="BD108" s="1096"/>
      <c r="BE108" s="1096"/>
      <c r="BF108" s="1096"/>
      <c r="BG108" s="1096"/>
      <c r="BH108" s="1096"/>
      <c r="BI108" s="1096"/>
      <c r="BJ108" s="1096"/>
      <c r="BK108" s="1096"/>
      <c r="BL108" s="1096"/>
      <c r="BM108" s="1096"/>
      <c r="BN108" s="1096"/>
      <c r="BO108" s="1096"/>
      <c r="BP108" s="1096"/>
      <c r="BQ108" s="1096"/>
      <c r="BR108" s="1096"/>
      <c r="BS108" s="1096"/>
      <c r="BT108" s="1096"/>
      <c r="BU108" s="1096"/>
      <c r="BV108" s="1096"/>
      <c r="BW108" s="1096"/>
      <c r="BX108" s="1096"/>
      <c r="BY108" s="1096"/>
      <c r="BZ108" s="1096"/>
      <c r="CA108" s="1096"/>
      <c r="CB108" s="1096"/>
      <c r="CC108" s="1096"/>
      <c r="CD108" s="1096"/>
      <c r="CE108" s="1096"/>
      <c r="CF108" s="1096"/>
      <c r="CG108" s="1096"/>
      <c r="CH108" s="1096"/>
      <c r="CI108" s="1096"/>
      <c r="CJ108" s="1096"/>
      <c r="CK108" s="1096"/>
      <c r="CL108" s="1096"/>
      <c r="CM108" s="1096"/>
      <c r="CN108" s="1096"/>
      <c r="CO108" s="1096"/>
      <c r="CP108" s="1096"/>
      <c r="CQ108" s="1096"/>
      <c r="CR108" s="1096"/>
      <c r="CS108" s="1096"/>
      <c r="CT108" s="1096"/>
      <c r="CU108" s="1096"/>
      <c r="CV108" s="1096"/>
      <c r="CW108" s="1096"/>
      <c r="CX108" s="1096"/>
      <c r="CY108" s="1096"/>
      <c r="CZ108" s="1096"/>
    </row>
    <row r="109" spans="1:104" ht="38.1" customHeight="1" outlineLevel="1" x14ac:dyDescent="0.25">
      <c r="A109" s="297"/>
      <c r="B109" s="1352" t="s">
        <v>0</v>
      </c>
      <c r="C109" s="1633" t="s">
        <v>659</v>
      </c>
      <c r="D109" s="1576"/>
      <c r="E109" s="1577"/>
      <c r="F109" s="1353"/>
      <c r="G109" s="1349"/>
      <c r="H109" s="1348"/>
      <c r="I109" s="1349"/>
      <c r="J109" s="1348"/>
      <c r="K109" s="1349"/>
      <c r="L109" s="1348"/>
      <c r="M109" s="1349"/>
      <c r="N109" s="1348"/>
      <c r="O109" s="1350"/>
      <c r="P109" s="138"/>
      <c r="Q109" s="138"/>
      <c r="R109" s="138"/>
      <c r="S109" s="138"/>
      <c r="T109" s="138"/>
      <c r="U109" s="1579"/>
      <c r="V109" s="1578"/>
      <c r="W109" s="1399"/>
      <c r="X109" s="1572"/>
      <c r="Y109" s="1578"/>
      <c r="Z109" s="1399"/>
      <c r="AA109" s="1572"/>
      <c r="AB109" s="1578"/>
      <c r="AC109" s="1399"/>
      <c r="AD109" s="1399"/>
      <c r="AE109" s="138"/>
      <c r="AF109" s="138"/>
      <c r="AG109" s="138"/>
      <c r="AH109" s="138"/>
      <c r="AI109" s="138"/>
      <c r="AJ109" s="138"/>
      <c r="AK109" s="138"/>
      <c r="AL109" s="1096"/>
      <c r="AM109" s="1096"/>
      <c r="AN109" s="1096"/>
      <c r="AO109" s="1096"/>
      <c r="AP109" s="1096"/>
      <c r="AQ109" s="1096"/>
      <c r="AR109" s="1096"/>
      <c r="AS109" s="1096"/>
      <c r="AT109" s="1096"/>
      <c r="AU109" s="1096"/>
      <c r="AV109" s="1096"/>
      <c r="AW109" s="1096"/>
      <c r="AX109" s="1096"/>
      <c r="AY109" s="1096"/>
      <c r="AZ109" s="1096"/>
      <c r="BA109" s="1096"/>
      <c r="BB109" s="1096"/>
      <c r="BC109" s="1096"/>
      <c r="BD109" s="1096"/>
      <c r="BE109" s="1096"/>
      <c r="BF109" s="1096"/>
      <c r="BG109" s="1096"/>
      <c r="BH109" s="1096"/>
      <c r="BI109" s="1096"/>
      <c r="BJ109" s="1096"/>
      <c r="BK109" s="1096"/>
      <c r="BL109" s="1096"/>
      <c r="BM109" s="1096"/>
      <c r="BN109" s="1096"/>
      <c r="BO109" s="1096"/>
      <c r="BP109" s="1096"/>
      <c r="BQ109" s="1096"/>
      <c r="BR109" s="1096"/>
      <c r="BS109" s="1096"/>
      <c r="BT109" s="1096"/>
      <c r="BU109" s="1096"/>
      <c r="BV109" s="1096"/>
      <c r="BW109" s="1096"/>
      <c r="BX109" s="1096"/>
      <c r="BY109" s="1096"/>
      <c r="BZ109" s="1096"/>
      <c r="CA109" s="1096"/>
      <c r="CB109" s="1096"/>
      <c r="CC109" s="1096"/>
      <c r="CD109" s="1096"/>
      <c r="CE109" s="1096"/>
      <c r="CF109" s="1096"/>
      <c r="CG109" s="1096"/>
      <c r="CH109" s="1096"/>
      <c r="CI109" s="1096"/>
      <c r="CJ109" s="1096"/>
      <c r="CK109" s="1096"/>
      <c r="CL109" s="1096"/>
      <c r="CM109" s="1096"/>
      <c r="CN109" s="1096"/>
      <c r="CO109" s="1096"/>
      <c r="CP109" s="1096"/>
      <c r="CQ109" s="1096"/>
      <c r="CR109" s="1096"/>
      <c r="CS109" s="1096"/>
      <c r="CT109" s="1096"/>
      <c r="CU109" s="1096"/>
      <c r="CV109" s="1096"/>
      <c r="CW109" s="1096"/>
      <c r="CX109" s="1096"/>
      <c r="CY109" s="1096"/>
      <c r="CZ109" s="1096"/>
    </row>
    <row r="110" spans="1:104" ht="17.100000000000001" customHeight="1" outlineLevel="1" x14ac:dyDescent="0.25">
      <c r="A110" s="297"/>
      <c r="B110" s="1139" t="s">
        <v>0</v>
      </c>
      <c r="C110" s="1612">
        <v>0</v>
      </c>
      <c r="D110" s="1399"/>
      <c r="E110" s="1572"/>
      <c r="F110" s="834" t="s">
        <v>0</v>
      </c>
      <c r="G110" s="1342" t="s">
        <v>0</v>
      </c>
      <c r="H110" s="1341" t="s">
        <v>0</v>
      </c>
      <c r="I110" s="1342" t="s">
        <v>0</v>
      </c>
      <c r="J110" s="1341" t="s">
        <v>0</v>
      </c>
      <c r="K110" s="1342" t="s">
        <v>0</v>
      </c>
      <c r="L110" s="1341" t="s">
        <v>0</v>
      </c>
      <c r="M110" s="1342" t="s">
        <v>0</v>
      </c>
      <c r="N110" s="1341" t="s">
        <v>0</v>
      </c>
      <c r="O110" s="1343" t="s">
        <v>0</v>
      </c>
      <c r="P110" s="138"/>
      <c r="Q110" s="138"/>
      <c r="R110" s="138"/>
      <c r="S110" s="138"/>
      <c r="T110" s="138"/>
      <c r="U110" s="1605" t="s">
        <v>456</v>
      </c>
      <c r="V110" s="1582" t="str">
        <f>I114</f>
        <v>-</v>
      </c>
      <c r="W110" s="1603" t="str">
        <f>I132</f>
        <v>-</v>
      </c>
      <c r="X110" s="1571" t="str">
        <f>I150</f>
        <v>-</v>
      </c>
      <c r="Y110" s="1582" t="str">
        <f>I116</f>
        <v>-</v>
      </c>
      <c r="Z110" s="1603" t="str">
        <f>I134</f>
        <v>-</v>
      </c>
      <c r="AA110" s="1571" t="str">
        <f>I152</f>
        <v>-</v>
      </c>
      <c r="AB110" s="1604">
        <f>H117</f>
        <v>0</v>
      </c>
      <c r="AC110" s="1586">
        <f>H135</f>
        <v>0</v>
      </c>
      <c r="AD110" s="1586">
        <f>H153</f>
        <v>0</v>
      </c>
      <c r="AE110" s="138"/>
      <c r="AF110" s="138"/>
      <c r="AG110" s="138"/>
      <c r="AH110" s="138"/>
      <c r="AI110" s="138"/>
      <c r="AJ110" s="138"/>
      <c r="AK110" s="138"/>
      <c r="AL110" s="1096"/>
      <c r="AM110" s="1096"/>
      <c r="AN110" s="1096"/>
      <c r="AO110" s="1096"/>
      <c r="AP110" s="1096"/>
      <c r="AQ110" s="1096"/>
      <c r="AR110" s="1096"/>
      <c r="AS110" s="1096"/>
      <c r="AT110" s="1096"/>
      <c r="AU110" s="1096"/>
      <c r="AV110" s="1096"/>
      <c r="AW110" s="1096"/>
      <c r="AX110" s="1096"/>
      <c r="AY110" s="1096"/>
      <c r="AZ110" s="1096"/>
      <c r="BA110" s="1096"/>
      <c r="BB110" s="1096"/>
      <c r="BC110" s="1096"/>
      <c r="BD110" s="1096"/>
      <c r="BE110" s="1096"/>
      <c r="BF110" s="1096"/>
      <c r="BG110" s="1096"/>
      <c r="BH110" s="1096"/>
      <c r="BI110" s="1096"/>
      <c r="BJ110" s="1096"/>
      <c r="BK110" s="1096"/>
      <c r="BL110" s="1096"/>
      <c r="BM110" s="1096"/>
      <c r="BN110" s="1096"/>
      <c r="BO110" s="1096"/>
      <c r="BP110" s="1096"/>
      <c r="BQ110" s="1096"/>
      <c r="BR110" s="1096"/>
      <c r="BS110" s="1096"/>
      <c r="BT110" s="1096"/>
      <c r="BU110" s="1096"/>
      <c r="BV110" s="1096"/>
      <c r="BW110" s="1096"/>
      <c r="BX110" s="1096"/>
      <c r="BY110" s="1096"/>
      <c r="BZ110" s="1096"/>
      <c r="CA110" s="1096"/>
      <c r="CB110" s="1096"/>
      <c r="CC110" s="1096"/>
      <c r="CD110" s="1096"/>
      <c r="CE110" s="1096"/>
      <c r="CF110" s="1096"/>
      <c r="CG110" s="1096"/>
      <c r="CH110" s="1096"/>
      <c r="CI110" s="1096"/>
      <c r="CJ110" s="1096"/>
      <c r="CK110" s="1096"/>
      <c r="CL110" s="1096"/>
      <c r="CM110" s="1096"/>
      <c r="CN110" s="1096"/>
      <c r="CO110" s="1096"/>
      <c r="CP110" s="1096"/>
      <c r="CQ110" s="1096"/>
      <c r="CR110" s="1096"/>
      <c r="CS110" s="1096"/>
      <c r="CT110" s="1096"/>
      <c r="CU110" s="1096"/>
      <c r="CV110" s="1096"/>
      <c r="CW110" s="1096"/>
      <c r="CX110" s="1096"/>
      <c r="CY110" s="1096"/>
      <c r="CZ110" s="1096"/>
    </row>
    <row r="111" spans="1:104" ht="17.100000000000001" customHeight="1" outlineLevel="1" x14ac:dyDescent="0.25">
      <c r="A111" s="297"/>
      <c r="B111" s="1139" t="s">
        <v>0</v>
      </c>
      <c r="C111" s="1578"/>
      <c r="D111" s="1399"/>
      <c r="E111" s="1572"/>
      <c r="F111" s="834" t="s">
        <v>0</v>
      </c>
      <c r="G111" s="1342" t="s">
        <v>0</v>
      </c>
      <c r="H111" s="1341" t="s">
        <v>0</v>
      </c>
      <c r="I111" s="1342" t="s">
        <v>0</v>
      </c>
      <c r="J111" s="1341" t="s">
        <v>0</v>
      </c>
      <c r="K111" s="1342" t="s">
        <v>0</v>
      </c>
      <c r="L111" s="1341" t="s">
        <v>0</v>
      </c>
      <c r="M111" s="1342" t="s">
        <v>0</v>
      </c>
      <c r="N111" s="1341" t="s">
        <v>0</v>
      </c>
      <c r="O111" s="1343" t="s">
        <v>0</v>
      </c>
      <c r="P111" s="138"/>
      <c r="Q111" s="138"/>
      <c r="R111" s="138"/>
      <c r="S111" s="138"/>
      <c r="T111" s="138"/>
      <c r="U111" s="1578"/>
      <c r="V111" s="1578"/>
      <c r="W111" s="1399"/>
      <c r="X111" s="1572"/>
      <c r="Y111" s="1578"/>
      <c r="Z111" s="1399"/>
      <c r="AA111" s="1572"/>
      <c r="AB111" s="1578"/>
      <c r="AC111" s="1399"/>
      <c r="AD111" s="1399"/>
      <c r="AE111" s="138"/>
      <c r="AF111" s="138"/>
      <c r="AG111" s="138"/>
      <c r="AH111" s="138"/>
      <c r="AI111" s="138"/>
      <c r="AJ111" s="138"/>
      <c r="AK111" s="138"/>
      <c r="AL111" s="1096"/>
      <c r="AM111" s="1096"/>
      <c r="AN111" s="1096"/>
      <c r="AO111" s="1096"/>
      <c r="AP111" s="1096"/>
      <c r="AQ111" s="1096"/>
      <c r="AR111" s="1096"/>
      <c r="AS111" s="1096"/>
      <c r="AT111" s="1096"/>
      <c r="AU111" s="1096"/>
      <c r="AV111" s="1096"/>
      <c r="AW111" s="1096"/>
      <c r="AX111" s="1096"/>
      <c r="AY111" s="1096"/>
      <c r="AZ111" s="1096"/>
      <c r="BA111" s="1096"/>
      <c r="BB111" s="1096"/>
      <c r="BC111" s="1096"/>
      <c r="BD111" s="1096"/>
      <c r="BE111" s="1096"/>
      <c r="BF111" s="1096"/>
      <c r="BG111" s="1096"/>
      <c r="BH111" s="1096"/>
      <c r="BI111" s="1096"/>
      <c r="BJ111" s="1096"/>
      <c r="BK111" s="1096"/>
      <c r="BL111" s="1096"/>
      <c r="BM111" s="1096"/>
      <c r="BN111" s="1096"/>
      <c r="BO111" s="1096"/>
      <c r="BP111" s="1096"/>
      <c r="BQ111" s="1096"/>
      <c r="BR111" s="1096"/>
      <c r="BS111" s="1096"/>
      <c r="BT111" s="1096"/>
      <c r="BU111" s="1096"/>
      <c r="BV111" s="1096"/>
      <c r="BW111" s="1096"/>
      <c r="BX111" s="1096"/>
      <c r="BY111" s="1096"/>
      <c r="BZ111" s="1096"/>
      <c r="CA111" s="1096"/>
      <c r="CB111" s="1096"/>
      <c r="CC111" s="1096"/>
      <c r="CD111" s="1096"/>
      <c r="CE111" s="1096"/>
      <c r="CF111" s="1096"/>
      <c r="CG111" s="1096"/>
      <c r="CH111" s="1096"/>
      <c r="CI111" s="1096"/>
      <c r="CJ111" s="1096"/>
      <c r="CK111" s="1096"/>
      <c r="CL111" s="1096"/>
      <c r="CM111" s="1096"/>
      <c r="CN111" s="1096"/>
      <c r="CO111" s="1096"/>
      <c r="CP111" s="1096"/>
      <c r="CQ111" s="1096"/>
      <c r="CR111" s="1096"/>
      <c r="CS111" s="1096"/>
      <c r="CT111" s="1096"/>
      <c r="CU111" s="1096"/>
      <c r="CV111" s="1096"/>
      <c r="CW111" s="1096"/>
      <c r="CX111" s="1096"/>
      <c r="CY111" s="1096"/>
      <c r="CZ111" s="1096"/>
    </row>
    <row r="112" spans="1:104" ht="17.100000000000001" customHeight="1" outlineLevel="1" x14ac:dyDescent="0.25">
      <c r="A112" s="297"/>
      <c r="B112" s="1139" t="s">
        <v>660</v>
      </c>
      <c r="C112" s="1578"/>
      <c r="D112" s="1399"/>
      <c r="E112" s="1572"/>
      <c r="F112" s="834">
        <f>(RESULTADOS!E16+RESULTADOS!E15-RESULTADOS!E14)*(1+C110)</f>
        <v>0</v>
      </c>
      <c r="G112" s="1342" t="s">
        <v>0</v>
      </c>
      <c r="H112" s="1341">
        <f>(RESULTADOS!G16+RESULTADOS!G15-RESULTADOS!G14)*(1+C110)</f>
        <v>0</v>
      </c>
      <c r="I112" s="1342" t="s">
        <v>0</v>
      </c>
      <c r="J112" s="1341">
        <f>(RESULTADOS!I16+RESULTADOS!I15-RESULTADOS!I14)*(1+C110)</f>
        <v>0</v>
      </c>
      <c r="K112" s="1342" t="s">
        <v>0</v>
      </c>
      <c r="L112" s="1341">
        <f>(RESULTADOS!K16+RESULTADOS!K15-RESULTADOS!K14)*(1+C110)</f>
        <v>0</v>
      </c>
      <c r="M112" s="1342" t="s">
        <v>0</v>
      </c>
      <c r="N112" s="1341">
        <f>(RESULTADOS!M16+RESULTADOS!M15-RESULTADOS!M14)*(1+C110)</f>
        <v>0</v>
      </c>
      <c r="O112" s="1343" t="s">
        <v>0</v>
      </c>
      <c r="P112" s="138"/>
      <c r="Q112" s="138"/>
      <c r="R112" s="138"/>
      <c r="S112" s="138"/>
      <c r="T112" s="138"/>
      <c r="U112" s="1578"/>
      <c r="V112" s="1578"/>
      <c r="W112" s="1399"/>
      <c r="X112" s="1572"/>
      <c r="Y112" s="1578"/>
      <c r="Z112" s="1399"/>
      <c r="AA112" s="1572"/>
      <c r="AB112" s="1578"/>
      <c r="AC112" s="1399"/>
      <c r="AD112" s="1399"/>
      <c r="AE112" s="138"/>
      <c r="AF112" s="138"/>
      <c r="AG112" s="138"/>
      <c r="AH112" s="138"/>
      <c r="AI112" s="138"/>
      <c r="AJ112" s="138"/>
      <c r="AK112" s="138"/>
      <c r="AL112" s="1096"/>
      <c r="AM112" s="1096"/>
      <c r="AN112" s="1096"/>
      <c r="AO112" s="1096"/>
      <c r="AP112" s="1096"/>
      <c r="AQ112" s="1096"/>
      <c r="AR112" s="1096"/>
      <c r="AS112" s="1096"/>
      <c r="AT112" s="1096"/>
      <c r="AU112" s="1096"/>
      <c r="AV112" s="1096"/>
      <c r="AW112" s="1096"/>
      <c r="AX112" s="1096"/>
      <c r="AY112" s="1096"/>
      <c r="AZ112" s="1096"/>
      <c r="BA112" s="1096"/>
      <c r="BB112" s="1096"/>
      <c r="BC112" s="1096"/>
      <c r="BD112" s="1096"/>
      <c r="BE112" s="1096"/>
      <c r="BF112" s="1096"/>
      <c r="BG112" s="1096"/>
      <c r="BH112" s="1096"/>
      <c r="BI112" s="1096"/>
      <c r="BJ112" s="1096"/>
      <c r="BK112" s="1096"/>
      <c r="BL112" s="1096"/>
      <c r="BM112" s="1096"/>
      <c r="BN112" s="1096"/>
      <c r="BO112" s="1096"/>
      <c r="BP112" s="1096"/>
      <c r="BQ112" s="1096"/>
      <c r="BR112" s="1096"/>
      <c r="BS112" s="1096"/>
      <c r="BT112" s="1096"/>
      <c r="BU112" s="1096"/>
      <c r="BV112" s="1096"/>
      <c r="BW112" s="1096"/>
      <c r="BX112" s="1096"/>
      <c r="BY112" s="1096"/>
      <c r="BZ112" s="1096"/>
      <c r="CA112" s="1096"/>
      <c r="CB112" s="1096"/>
      <c r="CC112" s="1096"/>
      <c r="CD112" s="1096"/>
      <c r="CE112" s="1096"/>
      <c r="CF112" s="1096"/>
      <c r="CG112" s="1096"/>
      <c r="CH112" s="1096"/>
      <c r="CI112" s="1096"/>
      <c r="CJ112" s="1096"/>
      <c r="CK112" s="1096"/>
      <c r="CL112" s="1096"/>
      <c r="CM112" s="1096"/>
      <c r="CN112" s="1096"/>
      <c r="CO112" s="1096"/>
      <c r="CP112" s="1096"/>
      <c r="CQ112" s="1096"/>
      <c r="CR112" s="1096"/>
      <c r="CS112" s="1096"/>
      <c r="CT112" s="1096"/>
      <c r="CU112" s="1096"/>
      <c r="CV112" s="1096"/>
      <c r="CW112" s="1096"/>
      <c r="CX112" s="1096"/>
      <c r="CY112" s="1096"/>
      <c r="CZ112" s="1096"/>
    </row>
    <row r="113" spans="1:104" ht="17.100000000000001" customHeight="1" outlineLevel="1" x14ac:dyDescent="0.25">
      <c r="A113" s="297"/>
      <c r="B113" s="1354" t="s">
        <v>582</v>
      </c>
      <c r="C113" s="1355"/>
      <c r="D113" s="1356"/>
      <c r="E113" s="1356"/>
      <c r="F113" s="1357"/>
      <c r="G113" s="1358"/>
      <c r="H113" s="1357"/>
      <c r="I113" s="1358"/>
      <c r="J113" s="1357"/>
      <c r="K113" s="1358"/>
      <c r="L113" s="1357"/>
      <c r="M113" s="1358"/>
      <c r="N113" s="1357"/>
      <c r="O113" s="1359"/>
      <c r="P113" s="138"/>
      <c r="Q113" s="138"/>
      <c r="R113" s="138"/>
      <c r="S113" s="138"/>
      <c r="T113" s="138"/>
      <c r="U113" s="1578"/>
      <c r="V113" s="1578"/>
      <c r="W113" s="1399"/>
      <c r="X113" s="1572"/>
      <c r="Y113" s="1578"/>
      <c r="Z113" s="1399"/>
      <c r="AA113" s="1572"/>
      <c r="AB113" s="1578"/>
      <c r="AC113" s="1399"/>
      <c r="AD113" s="1399"/>
      <c r="AE113" s="138"/>
      <c r="AF113" s="138"/>
      <c r="AG113" s="138"/>
      <c r="AH113" s="138"/>
      <c r="AI113" s="138"/>
      <c r="AJ113" s="138"/>
      <c r="AK113" s="138"/>
      <c r="AL113" s="1096"/>
      <c r="AM113" s="1096"/>
      <c r="AN113" s="1096"/>
      <c r="AO113" s="1096"/>
      <c r="AP113" s="1096"/>
      <c r="AQ113" s="1096"/>
      <c r="AR113" s="1096"/>
      <c r="AS113" s="1096"/>
      <c r="AT113" s="1096"/>
      <c r="AU113" s="1096"/>
      <c r="AV113" s="1096"/>
      <c r="AW113" s="1096"/>
      <c r="AX113" s="1096"/>
      <c r="AY113" s="1096"/>
      <c r="AZ113" s="1096"/>
      <c r="BA113" s="1096"/>
      <c r="BB113" s="1096"/>
      <c r="BC113" s="1096"/>
      <c r="BD113" s="1096"/>
      <c r="BE113" s="1096"/>
      <c r="BF113" s="1096"/>
      <c r="BG113" s="1096"/>
      <c r="BH113" s="1096"/>
      <c r="BI113" s="1096"/>
      <c r="BJ113" s="1096"/>
      <c r="BK113" s="1096"/>
      <c r="BL113" s="1096"/>
      <c r="BM113" s="1096"/>
      <c r="BN113" s="1096"/>
      <c r="BO113" s="1096"/>
      <c r="BP113" s="1096"/>
      <c r="BQ113" s="1096"/>
      <c r="BR113" s="1096"/>
      <c r="BS113" s="1096"/>
      <c r="BT113" s="1096"/>
      <c r="BU113" s="1096"/>
      <c r="BV113" s="1096"/>
      <c r="BW113" s="1096"/>
      <c r="BX113" s="1096"/>
      <c r="BY113" s="1096"/>
      <c r="BZ113" s="1096"/>
      <c r="CA113" s="1096"/>
      <c r="CB113" s="1096"/>
      <c r="CC113" s="1096"/>
      <c r="CD113" s="1096"/>
      <c r="CE113" s="1096"/>
      <c r="CF113" s="1096"/>
      <c r="CG113" s="1096"/>
      <c r="CH113" s="1096"/>
      <c r="CI113" s="1096"/>
      <c r="CJ113" s="1096"/>
      <c r="CK113" s="1096"/>
      <c r="CL113" s="1096"/>
      <c r="CM113" s="1096"/>
      <c r="CN113" s="1096"/>
      <c r="CO113" s="1096"/>
      <c r="CP113" s="1096"/>
      <c r="CQ113" s="1096"/>
      <c r="CR113" s="1096"/>
      <c r="CS113" s="1096"/>
      <c r="CT113" s="1096"/>
      <c r="CU113" s="1096"/>
      <c r="CV113" s="1096"/>
      <c r="CW113" s="1096"/>
      <c r="CX113" s="1096"/>
      <c r="CY113" s="1096"/>
      <c r="CZ113" s="1096"/>
    </row>
    <row r="114" spans="1:104" ht="17.100000000000001" customHeight="1" outlineLevel="1" x14ac:dyDescent="0.25">
      <c r="A114" s="297"/>
      <c r="B114" s="1360" t="s">
        <v>661</v>
      </c>
      <c r="C114" s="1583"/>
      <c r="D114" s="1399"/>
      <c r="E114" s="1399"/>
      <c r="F114" s="832">
        <f>F108-F112</f>
        <v>0</v>
      </c>
      <c r="G114" s="1342" t="str">
        <f>IFERROR(F114/F102,"-")</f>
        <v>-</v>
      </c>
      <c r="H114" s="832">
        <f>H108-H112</f>
        <v>0</v>
      </c>
      <c r="I114" s="1342" t="str">
        <f>IFERROR(H114/H102,"-")</f>
        <v>-</v>
      </c>
      <c r="J114" s="832">
        <f>J108-J112</f>
        <v>0</v>
      </c>
      <c r="K114" s="1342" t="str">
        <f>IFERROR(J114/J102,"-")</f>
        <v>-</v>
      </c>
      <c r="L114" s="832">
        <f>L108-L112</f>
        <v>0</v>
      </c>
      <c r="M114" s="1342" t="str">
        <f>IFERROR(L114/L102,"-")</f>
        <v>-</v>
      </c>
      <c r="N114" s="832">
        <f>N108-N112</f>
        <v>0</v>
      </c>
      <c r="O114" s="1343" t="str">
        <f>IFERROR(N114/N102,"-")</f>
        <v>-</v>
      </c>
      <c r="P114" s="138"/>
      <c r="Q114" s="138"/>
      <c r="R114" s="138"/>
      <c r="S114" s="138"/>
      <c r="T114" s="138"/>
      <c r="U114" s="1578"/>
      <c r="V114" s="1578"/>
      <c r="W114" s="1399"/>
      <c r="X114" s="1572"/>
      <c r="Y114" s="1578"/>
      <c r="Z114" s="1399"/>
      <c r="AA114" s="1572"/>
      <c r="AB114" s="1578"/>
      <c r="AC114" s="1399"/>
      <c r="AD114" s="1399"/>
      <c r="AE114" s="138"/>
      <c r="AF114" s="138"/>
      <c r="AG114" s="138"/>
      <c r="AH114" s="138"/>
      <c r="AI114" s="138"/>
      <c r="AJ114" s="138"/>
      <c r="AK114" s="138"/>
      <c r="AL114" s="1096"/>
      <c r="AM114" s="1096"/>
      <c r="AN114" s="1096"/>
      <c r="AO114" s="1096"/>
      <c r="AP114" s="1096"/>
      <c r="AQ114" s="1096"/>
      <c r="AR114" s="1096"/>
      <c r="AS114" s="1096"/>
      <c r="AT114" s="1096"/>
      <c r="AU114" s="1096"/>
      <c r="AV114" s="1096"/>
      <c r="AW114" s="1096"/>
      <c r="AX114" s="1096"/>
      <c r="AY114" s="1096"/>
      <c r="AZ114" s="1096"/>
      <c r="BA114" s="1096"/>
      <c r="BB114" s="1096"/>
      <c r="BC114" s="1096"/>
      <c r="BD114" s="1096"/>
      <c r="BE114" s="1096"/>
      <c r="BF114" s="1096"/>
      <c r="BG114" s="1096"/>
      <c r="BH114" s="1096"/>
      <c r="BI114" s="1096"/>
      <c r="BJ114" s="1096"/>
      <c r="BK114" s="1096"/>
      <c r="BL114" s="1096"/>
      <c r="BM114" s="1096"/>
      <c r="BN114" s="1096"/>
      <c r="BO114" s="1096"/>
      <c r="BP114" s="1096"/>
      <c r="BQ114" s="1096"/>
      <c r="BR114" s="1096"/>
      <c r="BS114" s="1096"/>
      <c r="BT114" s="1096"/>
      <c r="BU114" s="1096"/>
      <c r="BV114" s="1096"/>
      <c r="BW114" s="1096"/>
      <c r="BX114" s="1096"/>
      <c r="BY114" s="1096"/>
      <c r="BZ114" s="1096"/>
      <c r="CA114" s="1096"/>
      <c r="CB114" s="1096"/>
      <c r="CC114" s="1096"/>
      <c r="CD114" s="1096"/>
      <c r="CE114" s="1096"/>
      <c r="CF114" s="1096"/>
      <c r="CG114" s="1096"/>
      <c r="CH114" s="1096"/>
      <c r="CI114" s="1096"/>
      <c r="CJ114" s="1096"/>
      <c r="CK114" s="1096"/>
      <c r="CL114" s="1096"/>
      <c r="CM114" s="1096"/>
      <c r="CN114" s="1096"/>
      <c r="CO114" s="1096"/>
      <c r="CP114" s="1096"/>
      <c r="CQ114" s="1096"/>
      <c r="CR114" s="1096"/>
      <c r="CS114" s="1096"/>
      <c r="CT114" s="1096"/>
      <c r="CU114" s="1096"/>
      <c r="CV114" s="1096"/>
      <c r="CW114" s="1096"/>
      <c r="CX114" s="1096"/>
      <c r="CY114" s="1096"/>
      <c r="CZ114" s="1096"/>
    </row>
    <row r="115" spans="1:104" ht="30" customHeight="1" outlineLevel="1" x14ac:dyDescent="0.25">
      <c r="A115" s="297"/>
      <c r="B115" s="1360" t="s">
        <v>472</v>
      </c>
      <c r="C115" s="1578"/>
      <c r="D115" s="1399"/>
      <c r="E115" s="1399"/>
      <c r="F115" s="832">
        <f>F114-RESULTADOS!E18+RESULTADOS!E19</f>
        <v>0</v>
      </c>
      <c r="G115" s="1342" t="str">
        <f>IFERROR(F115/F102,"-")</f>
        <v>-</v>
      </c>
      <c r="H115" s="832">
        <f>H114-RESULTADOS!G18+RESULTADOS!G19</f>
        <v>0</v>
      </c>
      <c r="I115" s="1342" t="str">
        <f>IFERROR(H115/H102,"-")</f>
        <v>-</v>
      </c>
      <c r="J115" s="832">
        <f>J114-RESULTADOS!I18+RESULTADOS!I19</f>
        <v>0</v>
      </c>
      <c r="K115" s="1342" t="str">
        <f>IFERROR(J115/J102,"-")</f>
        <v>-</v>
      </c>
      <c r="L115" s="832">
        <f>L114-RESULTADOS!K18+RESULTADOS!K19</f>
        <v>0</v>
      </c>
      <c r="M115" s="1342" t="str">
        <f>IFERROR(L115/L102,"-")</f>
        <v>-</v>
      </c>
      <c r="N115" s="832">
        <f>N114-RESULTADOS!M18+RESULTADOS!M19</f>
        <v>0</v>
      </c>
      <c r="O115" s="1343" t="str">
        <f>IFERROR(N115/N102,"-")</f>
        <v>-</v>
      </c>
      <c r="P115" s="138"/>
      <c r="Q115" s="138"/>
      <c r="R115" s="138"/>
      <c r="S115" s="138"/>
      <c r="T115" s="138"/>
      <c r="U115" s="1579"/>
      <c r="V115" s="1579"/>
      <c r="W115" s="1580"/>
      <c r="X115" s="1573"/>
      <c r="Y115" s="1579"/>
      <c r="Z115" s="1580"/>
      <c r="AA115" s="1573"/>
      <c r="AB115" s="1579"/>
      <c r="AC115" s="1399"/>
      <c r="AD115" s="1399"/>
      <c r="AE115" s="138"/>
      <c r="AF115" s="138"/>
      <c r="AG115" s="138"/>
      <c r="AH115" s="138"/>
      <c r="AI115" s="138"/>
      <c r="AJ115" s="138"/>
      <c r="AK115" s="138"/>
      <c r="AL115" s="1096"/>
      <c r="AM115" s="1096"/>
      <c r="AN115" s="1096"/>
      <c r="AO115" s="1096"/>
      <c r="AP115" s="1096"/>
      <c r="AQ115" s="1096"/>
      <c r="AR115" s="1096"/>
      <c r="AS115" s="1096"/>
      <c r="AT115" s="1096"/>
      <c r="AU115" s="1096"/>
      <c r="AV115" s="1096"/>
      <c r="AW115" s="1096"/>
      <c r="AX115" s="1096"/>
      <c r="AY115" s="1096"/>
      <c r="AZ115" s="1096"/>
      <c r="BA115" s="1096"/>
      <c r="BB115" s="1096"/>
      <c r="BC115" s="1096"/>
      <c r="BD115" s="1096"/>
      <c r="BE115" s="1096"/>
      <c r="BF115" s="1096"/>
      <c r="BG115" s="1096"/>
      <c r="BH115" s="1096"/>
      <c r="BI115" s="1096"/>
      <c r="BJ115" s="1096"/>
      <c r="BK115" s="1096"/>
      <c r="BL115" s="1096"/>
      <c r="BM115" s="1096"/>
      <c r="BN115" s="1096"/>
      <c r="BO115" s="1096"/>
      <c r="BP115" s="1096"/>
      <c r="BQ115" s="1096"/>
      <c r="BR115" s="1096"/>
      <c r="BS115" s="1096"/>
      <c r="BT115" s="1096"/>
      <c r="BU115" s="1096"/>
      <c r="BV115" s="1096"/>
      <c r="BW115" s="1096"/>
      <c r="BX115" s="1096"/>
      <c r="BY115" s="1096"/>
      <c r="BZ115" s="1096"/>
      <c r="CA115" s="1096"/>
      <c r="CB115" s="1096"/>
      <c r="CC115" s="1096"/>
      <c r="CD115" s="1096"/>
      <c r="CE115" s="1096"/>
      <c r="CF115" s="1096"/>
      <c r="CG115" s="1096"/>
      <c r="CH115" s="1096"/>
      <c r="CI115" s="1096"/>
      <c r="CJ115" s="1096"/>
      <c r="CK115" s="1096"/>
      <c r="CL115" s="1096"/>
      <c r="CM115" s="1096"/>
      <c r="CN115" s="1096"/>
      <c r="CO115" s="1096"/>
      <c r="CP115" s="1096"/>
      <c r="CQ115" s="1096"/>
      <c r="CR115" s="1096"/>
      <c r="CS115" s="1096"/>
      <c r="CT115" s="1096"/>
      <c r="CU115" s="1096"/>
      <c r="CV115" s="1096"/>
      <c r="CW115" s="1096"/>
      <c r="CX115" s="1096"/>
      <c r="CY115" s="1096"/>
      <c r="CZ115" s="1096"/>
    </row>
    <row r="116" spans="1:104" ht="32.1" customHeight="1" outlineLevel="1" x14ac:dyDescent="0.25">
      <c r="A116" s="297"/>
      <c r="B116" s="1360" t="s">
        <v>474</v>
      </c>
      <c r="C116" s="1578"/>
      <c r="D116" s="1399"/>
      <c r="E116" s="1399"/>
      <c r="F116" s="832">
        <f>F115-RESULTADOS!E21</f>
        <v>0</v>
      </c>
      <c r="G116" s="1342" t="str">
        <f>IFERROR(F116/F102,"-")</f>
        <v>-</v>
      </c>
      <c r="H116" s="832">
        <f>H115-RESULTADOS!G21</f>
        <v>0</v>
      </c>
      <c r="I116" s="1342" t="str">
        <f>IFERROR(H116/H102,"-")</f>
        <v>-</v>
      </c>
      <c r="J116" s="832">
        <f>J115-RESULTADOS!I21</f>
        <v>0</v>
      </c>
      <c r="K116" s="1342" t="str">
        <f>IFERROR(J116/J102,"-")</f>
        <v>-</v>
      </c>
      <c r="L116" s="832">
        <f>L115-RESULTADOS!K21</f>
        <v>0</v>
      </c>
      <c r="M116" s="1342" t="str">
        <f>IFERROR(L116/L102,"-")</f>
        <v>-</v>
      </c>
      <c r="N116" s="832">
        <f>N115-RESULTADOS!M21</f>
        <v>0</v>
      </c>
      <c r="O116" s="1343" t="str">
        <f>IFERROR(N116/N102,"-")</f>
        <v>-</v>
      </c>
      <c r="P116" s="138"/>
      <c r="Q116" s="138"/>
      <c r="R116" s="138"/>
      <c r="S116" s="138"/>
      <c r="T116" s="138"/>
      <c r="U116" s="1605" t="s">
        <v>457</v>
      </c>
      <c r="V116" s="1582" t="str">
        <f>K114</f>
        <v>-</v>
      </c>
      <c r="W116" s="1603" t="str">
        <f>K132</f>
        <v>-</v>
      </c>
      <c r="X116" s="1571" t="str">
        <f>K150</f>
        <v>-</v>
      </c>
      <c r="Y116" s="1582" t="str">
        <f>M116</f>
        <v>-</v>
      </c>
      <c r="Z116" s="1603" t="str">
        <f>K134</f>
        <v>-</v>
      </c>
      <c r="AA116" s="1571" t="str">
        <f>K152</f>
        <v>-</v>
      </c>
      <c r="AB116" s="1604">
        <f>J117</f>
        <v>0</v>
      </c>
      <c r="AC116" s="1586">
        <f>J135</f>
        <v>0</v>
      </c>
      <c r="AD116" s="1586">
        <f>J153</f>
        <v>0</v>
      </c>
      <c r="AE116" s="138"/>
      <c r="AF116" s="138"/>
      <c r="AG116" s="138"/>
      <c r="AH116" s="138"/>
      <c r="AI116" s="138"/>
      <c r="AJ116" s="138"/>
      <c r="AK116" s="138"/>
      <c r="AL116" s="1096"/>
      <c r="AM116" s="1096"/>
      <c r="AN116" s="1096"/>
      <c r="AO116" s="1096"/>
      <c r="AP116" s="1096"/>
      <c r="AQ116" s="1096"/>
      <c r="AR116" s="1096"/>
      <c r="AS116" s="1096"/>
      <c r="AT116" s="1096"/>
      <c r="AU116" s="1096"/>
      <c r="AV116" s="1096"/>
      <c r="AW116" s="1096"/>
      <c r="AX116" s="1096"/>
      <c r="AY116" s="1096"/>
      <c r="AZ116" s="1096"/>
      <c r="BA116" s="1096"/>
      <c r="BB116" s="1096"/>
      <c r="BC116" s="1096"/>
      <c r="BD116" s="1096"/>
      <c r="BE116" s="1096"/>
      <c r="BF116" s="1096"/>
      <c r="BG116" s="1096"/>
      <c r="BH116" s="1096"/>
      <c r="BI116" s="1096"/>
      <c r="BJ116" s="1096"/>
      <c r="BK116" s="1096"/>
      <c r="BL116" s="1096"/>
      <c r="BM116" s="1096"/>
      <c r="BN116" s="1096"/>
      <c r="BO116" s="1096"/>
      <c r="BP116" s="1096"/>
      <c r="BQ116" s="1096"/>
      <c r="BR116" s="1096"/>
      <c r="BS116" s="1096"/>
      <c r="BT116" s="1096"/>
      <c r="BU116" s="1096"/>
      <c r="BV116" s="1096"/>
      <c r="BW116" s="1096"/>
      <c r="BX116" s="1096"/>
      <c r="BY116" s="1096"/>
      <c r="BZ116" s="1096"/>
      <c r="CA116" s="1096"/>
      <c r="CB116" s="1096"/>
      <c r="CC116" s="1096"/>
      <c r="CD116" s="1096"/>
      <c r="CE116" s="1096"/>
      <c r="CF116" s="1096"/>
      <c r="CG116" s="1096"/>
      <c r="CH116" s="1096"/>
      <c r="CI116" s="1096"/>
      <c r="CJ116" s="1096"/>
      <c r="CK116" s="1096"/>
      <c r="CL116" s="1096"/>
      <c r="CM116" s="1096"/>
      <c r="CN116" s="1096"/>
      <c r="CO116" s="1096"/>
      <c r="CP116" s="1096"/>
      <c r="CQ116" s="1096"/>
      <c r="CR116" s="1096"/>
      <c r="CS116" s="1096"/>
      <c r="CT116" s="1096"/>
      <c r="CU116" s="1096"/>
      <c r="CV116" s="1096"/>
      <c r="CW116" s="1096"/>
      <c r="CX116" s="1096"/>
      <c r="CY116" s="1096"/>
      <c r="CZ116" s="1096"/>
    </row>
    <row r="117" spans="1:104" ht="32.1" customHeight="1" outlineLevel="1" x14ac:dyDescent="0.25">
      <c r="A117" s="297"/>
      <c r="B117" s="1361" t="s">
        <v>654</v>
      </c>
      <c r="C117" s="1362"/>
      <c r="D117" s="1363"/>
      <c r="E117" s="1363"/>
      <c r="F117" s="1364">
        <f>IFERROR(F115/C$81,"-")</f>
        <v>0</v>
      </c>
      <c r="G117" s="1204" t="s">
        <v>0</v>
      </c>
      <c r="H117" s="1364">
        <f>IFERROR(H115/D$81,"-")</f>
        <v>0</v>
      </c>
      <c r="I117" s="1204" t="s">
        <v>0</v>
      </c>
      <c r="J117" s="1364">
        <f>IFERROR(J115/E$81,"-")</f>
        <v>0</v>
      </c>
      <c r="K117" s="1204" t="s">
        <v>0</v>
      </c>
      <c r="L117" s="1364">
        <f>IFERROR(L115/F$81,"-")</f>
        <v>0</v>
      </c>
      <c r="M117" s="1204" t="s">
        <v>0</v>
      </c>
      <c r="N117" s="1364">
        <f>IFERROR(N115/G$81,"-")</f>
        <v>0</v>
      </c>
      <c r="O117" s="1365" t="s">
        <v>0</v>
      </c>
      <c r="P117" s="138"/>
      <c r="Q117" s="138"/>
      <c r="R117" s="138"/>
      <c r="S117" s="138"/>
      <c r="T117" s="138"/>
      <c r="U117" s="1578"/>
      <c r="V117" s="1578"/>
      <c r="W117" s="1399"/>
      <c r="X117" s="1572"/>
      <c r="Y117" s="1578"/>
      <c r="Z117" s="1399"/>
      <c r="AA117" s="1572"/>
      <c r="AB117" s="1578"/>
      <c r="AC117" s="1399"/>
      <c r="AD117" s="1399"/>
      <c r="AE117" s="296"/>
      <c r="AF117" s="296"/>
      <c r="AG117" s="296"/>
      <c r="AH117" s="296"/>
      <c r="AI117" s="296"/>
      <c r="AJ117" s="138"/>
      <c r="AK117" s="138"/>
      <c r="AL117" s="1096"/>
      <c r="AM117" s="1096"/>
      <c r="AN117" s="1096"/>
      <c r="AO117" s="1096"/>
      <c r="AP117" s="1096"/>
      <c r="AQ117" s="1096"/>
      <c r="AR117" s="1096"/>
      <c r="AS117" s="1096"/>
      <c r="AT117" s="1096"/>
      <c r="AU117" s="1096"/>
      <c r="AV117" s="1096"/>
      <c r="AW117" s="1096"/>
      <c r="AX117" s="1096"/>
      <c r="AY117" s="1096"/>
      <c r="AZ117" s="1096"/>
      <c r="BA117" s="1096"/>
      <c r="BB117" s="1096"/>
      <c r="BC117" s="1096"/>
      <c r="BD117" s="1096"/>
      <c r="BE117" s="1096"/>
      <c r="BF117" s="1096"/>
      <c r="BG117" s="1096"/>
      <c r="BH117" s="1096"/>
      <c r="BI117" s="1096"/>
      <c r="BJ117" s="1096"/>
      <c r="BK117" s="1096"/>
      <c r="BL117" s="1096"/>
      <c r="BM117" s="1096"/>
      <c r="BN117" s="1096"/>
      <c r="BO117" s="1096"/>
      <c r="BP117" s="1096"/>
      <c r="BQ117" s="1096"/>
      <c r="BR117" s="1096"/>
      <c r="BS117" s="1096"/>
      <c r="BT117" s="1096"/>
      <c r="BU117" s="1096"/>
      <c r="BV117" s="1096"/>
      <c r="BW117" s="1096"/>
      <c r="BX117" s="1096"/>
      <c r="BY117" s="1096"/>
      <c r="BZ117" s="1096"/>
      <c r="CA117" s="1096"/>
      <c r="CB117" s="1096"/>
      <c r="CC117" s="1096"/>
      <c r="CD117" s="1096"/>
      <c r="CE117" s="1096"/>
      <c r="CF117" s="1096"/>
      <c r="CG117" s="1096"/>
      <c r="CH117" s="1096"/>
      <c r="CI117" s="1096"/>
      <c r="CJ117" s="1096"/>
      <c r="CK117" s="1096"/>
      <c r="CL117" s="1096"/>
      <c r="CM117" s="1096"/>
      <c r="CN117" s="1096"/>
      <c r="CO117" s="1096"/>
      <c r="CP117" s="1096"/>
      <c r="CQ117" s="1096"/>
      <c r="CR117" s="1096"/>
      <c r="CS117" s="1096"/>
      <c r="CT117" s="1096"/>
      <c r="CU117" s="1096"/>
      <c r="CV117" s="1096"/>
      <c r="CW117" s="1096"/>
      <c r="CX117" s="1096"/>
      <c r="CY117" s="1096"/>
      <c r="CZ117" s="1096"/>
    </row>
    <row r="118" spans="1:104" s="5" customFormat="1" outlineLevel="1" x14ac:dyDescent="0.25">
      <c r="A118" s="297"/>
      <c r="B118" s="810" t="s">
        <v>0</v>
      </c>
      <c r="C118" s="297"/>
      <c r="D118" s="297"/>
      <c r="E118" s="297"/>
      <c r="F118" s="297" t="s">
        <v>0</v>
      </c>
      <c r="G118" s="297"/>
      <c r="H118" s="297"/>
      <c r="I118" s="297"/>
      <c r="J118" s="297"/>
      <c r="K118" s="297"/>
      <c r="L118" s="297"/>
      <c r="M118" s="297"/>
      <c r="N118" s="297"/>
      <c r="O118" s="297"/>
      <c r="P118" s="297"/>
      <c r="Q118" s="297"/>
      <c r="R118" s="297"/>
      <c r="S118" s="138"/>
      <c r="T118" s="138"/>
      <c r="U118" s="1578"/>
      <c r="V118" s="1578"/>
      <c r="W118" s="1399"/>
      <c r="X118" s="1572"/>
      <c r="Y118" s="1578"/>
      <c r="Z118" s="1399"/>
      <c r="AA118" s="1572"/>
      <c r="AB118" s="1578"/>
      <c r="AC118" s="1399"/>
      <c r="AD118" s="1399"/>
      <c r="AE118" s="138"/>
      <c r="AF118" s="138"/>
      <c r="AG118" s="138"/>
      <c r="AH118" s="138"/>
      <c r="AI118" s="138"/>
      <c r="AJ118" s="138"/>
      <c r="AK118" s="297"/>
      <c r="AL118" s="297"/>
      <c r="AM118" s="297"/>
      <c r="AN118" s="297"/>
      <c r="AO118" s="297"/>
      <c r="AP118" s="297"/>
      <c r="AQ118" s="297"/>
      <c r="AR118" s="297"/>
      <c r="AS118" s="297"/>
      <c r="AT118" s="297"/>
      <c r="AU118" s="297"/>
      <c r="AV118" s="297"/>
      <c r="AW118" s="297"/>
      <c r="AX118" s="297"/>
      <c r="AY118" s="297"/>
      <c r="AZ118" s="297"/>
      <c r="BA118" s="297"/>
      <c r="BB118" s="297"/>
      <c r="BC118" s="297"/>
      <c r="BD118" s="297"/>
      <c r="BE118" s="297"/>
      <c r="BF118" s="297"/>
      <c r="BG118" s="297"/>
      <c r="BH118" s="297"/>
      <c r="BI118" s="297"/>
      <c r="BJ118" s="297"/>
      <c r="BK118" s="297"/>
      <c r="BL118" s="297"/>
      <c r="BM118" s="297"/>
      <c r="BN118" s="297"/>
      <c r="BO118" s="297"/>
      <c r="BP118" s="297"/>
      <c r="BQ118" s="297"/>
      <c r="BR118" s="297"/>
      <c r="BS118" s="297"/>
      <c r="BT118" s="297"/>
      <c r="BU118" s="297"/>
      <c r="BV118" s="297"/>
      <c r="BW118" s="787"/>
      <c r="BX118" s="297"/>
      <c r="BY118" s="297"/>
      <c r="BZ118" s="297"/>
      <c r="CA118" s="297"/>
      <c r="CB118" s="297"/>
      <c r="CC118" s="297"/>
      <c r="CD118" s="297"/>
      <c r="CE118" s="297"/>
      <c r="CF118" s="297"/>
      <c r="CG118" s="297"/>
      <c r="CH118" s="297"/>
      <c r="CI118" s="297"/>
      <c r="CJ118" s="297"/>
      <c r="CK118" s="297"/>
      <c r="CL118" s="297"/>
      <c r="CM118" s="297"/>
      <c r="CN118" s="297"/>
      <c r="CO118" s="297"/>
      <c r="CP118" s="297"/>
      <c r="CQ118" s="297"/>
      <c r="CR118" s="297"/>
      <c r="CS118" s="297"/>
      <c r="CT118" s="297"/>
      <c r="CU118" s="297"/>
      <c r="CV118" s="297"/>
      <c r="CW118" s="297"/>
      <c r="CX118" s="297"/>
      <c r="CY118" s="297"/>
      <c r="CZ118" s="297"/>
    </row>
    <row r="119" spans="1:104" s="5" customFormat="1" ht="35.1" customHeight="1" outlineLevel="1" x14ac:dyDescent="0.25">
      <c r="A119" s="297"/>
      <c r="B119" s="1327" t="s">
        <v>662</v>
      </c>
      <c r="C119" s="1592" t="s">
        <v>663</v>
      </c>
      <c r="D119" s="1576"/>
      <c r="E119" s="1593"/>
      <c r="F119" s="1331" t="s">
        <v>455</v>
      </c>
      <c r="G119" s="1332" t="s">
        <v>270</v>
      </c>
      <c r="H119" s="1331" t="s">
        <v>456</v>
      </c>
      <c r="I119" s="1332" t="s">
        <v>270</v>
      </c>
      <c r="J119" s="1331" t="s">
        <v>457</v>
      </c>
      <c r="K119" s="1332" t="s">
        <v>270</v>
      </c>
      <c r="L119" s="1331" t="s">
        <v>458</v>
      </c>
      <c r="M119" s="1333" t="s">
        <v>270</v>
      </c>
      <c r="N119" s="1331" t="s">
        <v>459</v>
      </c>
      <c r="O119" s="1334" t="s">
        <v>270</v>
      </c>
      <c r="P119" s="297"/>
      <c r="Q119" s="297"/>
      <c r="R119" s="297"/>
      <c r="S119" s="138"/>
      <c r="T119" s="138"/>
      <c r="U119" s="1578"/>
      <c r="V119" s="1578"/>
      <c r="W119" s="1399"/>
      <c r="X119" s="1572"/>
      <c r="Y119" s="1578"/>
      <c r="Z119" s="1399"/>
      <c r="AA119" s="1572"/>
      <c r="AB119" s="1578"/>
      <c r="AC119" s="1399"/>
      <c r="AD119" s="1399"/>
      <c r="AE119" s="138"/>
      <c r="AF119" s="138"/>
      <c r="AG119" s="138"/>
      <c r="AH119" s="138"/>
      <c r="AI119" s="138"/>
      <c r="AJ119" s="138"/>
      <c r="AK119" s="297"/>
      <c r="AL119" s="297"/>
      <c r="AM119" s="297"/>
      <c r="AN119" s="297"/>
      <c r="AO119" s="297"/>
      <c r="AP119" s="297"/>
      <c r="AQ119" s="297"/>
      <c r="AR119" s="297"/>
      <c r="AS119" s="297"/>
      <c r="AT119" s="297"/>
      <c r="AU119" s="297"/>
      <c r="AV119" s="297"/>
      <c r="AW119" s="297"/>
      <c r="AX119" s="297"/>
      <c r="AY119" s="297"/>
      <c r="AZ119" s="297"/>
      <c r="BA119" s="297"/>
      <c r="BB119" s="297"/>
      <c r="BC119" s="297"/>
      <c r="BD119" s="297"/>
      <c r="BE119" s="297"/>
      <c r="BF119" s="297"/>
      <c r="BG119" s="297"/>
      <c r="BH119" s="297"/>
      <c r="BI119" s="297"/>
      <c r="BJ119" s="297"/>
      <c r="BK119" s="297"/>
      <c r="BL119" s="297"/>
      <c r="BM119" s="297"/>
      <c r="BN119" s="297"/>
      <c r="BO119" s="297"/>
      <c r="BP119" s="297"/>
      <c r="BQ119" s="297"/>
      <c r="BR119" s="297"/>
      <c r="BS119" s="297"/>
      <c r="BT119" s="297"/>
      <c r="BU119" s="297"/>
      <c r="BV119" s="297"/>
      <c r="BW119" s="787"/>
      <c r="BX119" s="297"/>
      <c r="BY119" s="297"/>
      <c r="BZ119" s="297"/>
      <c r="CA119" s="297"/>
      <c r="CB119" s="297"/>
      <c r="CC119" s="297"/>
      <c r="CD119" s="297"/>
      <c r="CE119" s="297"/>
      <c r="CF119" s="297"/>
      <c r="CG119" s="297"/>
      <c r="CH119" s="297"/>
      <c r="CI119" s="297"/>
      <c r="CJ119" s="297"/>
      <c r="CK119" s="297"/>
      <c r="CL119" s="297"/>
      <c r="CM119" s="297"/>
      <c r="CN119" s="297"/>
      <c r="CO119" s="297"/>
      <c r="CP119" s="297"/>
      <c r="CQ119" s="297"/>
      <c r="CR119" s="297"/>
      <c r="CS119" s="297"/>
      <c r="CT119" s="297"/>
      <c r="CU119" s="297"/>
      <c r="CV119" s="297"/>
      <c r="CW119" s="297"/>
      <c r="CX119" s="297"/>
      <c r="CY119" s="297"/>
      <c r="CZ119" s="297"/>
    </row>
    <row r="120" spans="1:104" s="5" customFormat="1" ht="27.95" customHeight="1" outlineLevel="1" x14ac:dyDescent="0.25">
      <c r="A120" s="1336" t="s">
        <v>0</v>
      </c>
      <c r="B120" s="1337" t="s">
        <v>460</v>
      </c>
      <c r="C120" s="1623" t="s">
        <v>655</v>
      </c>
      <c r="D120" s="1409"/>
      <c r="E120" s="1409"/>
      <c r="F120" s="1340">
        <f>F121+F122</f>
        <v>0</v>
      </c>
      <c r="G120" s="1339" t="str">
        <f>IFERROR(F120/F120,"-")</f>
        <v>-</v>
      </c>
      <c r="H120" s="1340">
        <f>H121+H122</f>
        <v>0</v>
      </c>
      <c r="I120" s="1339" t="str">
        <f>IFERROR(H120/H120,"-")</f>
        <v>-</v>
      </c>
      <c r="J120" s="1340">
        <f>J121+J122</f>
        <v>0</v>
      </c>
      <c r="K120" s="1339" t="str">
        <f>IFERROR(J120/J120,"-")</f>
        <v>-</v>
      </c>
      <c r="L120" s="1340">
        <f>L121+L122</f>
        <v>0</v>
      </c>
      <c r="M120" s="1339" t="str">
        <f>IFERROR(L120/L120,"-")</f>
        <v>-</v>
      </c>
      <c r="N120" s="1340">
        <f>N121+N122</f>
        <v>0</v>
      </c>
      <c r="O120" s="1366" t="str">
        <f>IFERROR(N120/N120,"-")</f>
        <v>-</v>
      </c>
      <c r="P120" s="297"/>
      <c r="Q120" s="297"/>
      <c r="R120" s="297"/>
      <c r="S120" s="138"/>
      <c r="T120" s="138"/>
      <c r="U120" s="1578"/>
      <c r="V120" s="1578"/>
      <c r="W120" s="1399"/>
      <c r="X120" s="1572"/>
      <c r="Y120" s="1578"/>
      <c r="Z120" s="1399"/>
      <c r="AA120" s="1572"/>
      <c r="AB120" s="1578"/>
      <c r="AC120" s="1399"/>
      <c r="AD120" s="1399"/>
      <c r="AE120" s="138"/>
      <c r="AF120" s="138"/>
      <c r="AG120" s="138"/>
      <c r="AH120" s="138"/>
      <c r="AI120" s="138"/>
      <c r="AJ120" s="138"/>
      <c r="AK120" s="297"/>
      <c r="AL120" s="297"/>
      <c r="AM120" s="297"/>
      <c r="AN120" s="297"/>
      <c r="AO120" s="297"/>
      <c r="AP120" s="297"/>
      <c r="AQ120" s="297"/>
      <c r="AR120" s="297"/>
      <c r="AS120" s="297"/>
      <c r="AT120" s="297"/>
      <c r="AU120" s="297"/>
      <c r="AV120" s="297"/>
      <c r="AW120" s="297"/>
      <c r="AX120" s="297"/>
      <c r="AY120" s="297"/>
      <c r="AZ120" s="297"/>
      <c r="BA120" s="297"/>
      <c r="BB120" s="297"/>
      <c r="BC120" s="297"/>
      <c r="BD120" s="297"/>
      <c r="BE120" s="297"/>
      <c r="BF120" s="297"/>
      <c r="BG120" s="297"/>
      <c r="BH120" s="297"/>
      <c r="BI120" s="297"/>
      <c r="BJ120" s="297"/>
      <c r="BK120" s="297"/>
      <c r="BL120" s="297"/>
      <c r="BM120" s="297"/>
      <c r="BN120" s="297"/>
      <c r="BO120" s="297"/>
      <c r="BP120" s="297"/>
      <c r="BQ120" s="297"/>
      <c r="BR120" s="297"/>
      <c r="BS120" s="297"/>
      <c r="BT120" s="297"/>
      <c r="BU120" s="297"/>
      <c r="BV120" s="297"/>
      <c r="BW120" s="787"/>
      <c r="BX120" s="297"/>
      <c r="BY120" s="297"/>
      <c r="BZ120" s="297"/>
      <c r="CA120" s="297"/>
      <c r="CB120" s="297"/>
      <c r="CC120" s="297"/>
      <c r="CD120" s="297"/>
      <c r="CE120" s="297"/>
      <c r="CF120" s="297"/>
      <c r="CG120" s="297"/>
      <c r="CH120" s="297"/>
      <c r="CI120" s="297"/>
      <c r="CJ120" s="297"/>
      <c r="CK120" s="297"/>
      <c r="CL120" s="297"/>
      <c r="CM120" s="297"/>
      <c r="CN120" s="297"/>
      <c r="CO120" s="297"/>
      <c r="CP120" s="297"/>
      <c r="CQ120" s="297"/>
      <c r="CR120" s="297"/>
      <c r="CS120" s="297"/>
      <c r="CT120" s="297"/>
      <c r="CU120" s="297"/>
      <c r="CV120" s="297"/>
      <c r="CW120" s="297"/>
      <c r="CX120" s="297"/>
      <c r="CY120" s="297"/>
      <c r="CZ120" s="297"/>
    </row>
    <row r="121" spans="1:104" s="5" customFormat="1" ht="17.100000000000001" customHeight="1" outlineLevel="1" x14ac:dyDescent="0.25">
      <c r="A121" s="297"/>
      <c r="B121" s="1222" t="s">
        <v>656</v>
      </c>
      <c r="C121" s="1574">
        <v>0.3</v>
      </c>
      <c r="D121" s="1399"/>
      <c r="E121" s="1399"/>
      <c r="F121" s="856">
        <f>RESULTADOS!E7*(1+C121)</f>
        <v>0</v>
      </c>
      <c r="G121" s="1345" t="s">
        <v>0</v>
      </c>
      <c r="H121" s="856">
        <f>RESULTADOS!G7*(1+C121)</f>
        <v>0</v>
      </c>
      <c r="I121" s="1345" t="s">
        <v>0</v>
      </c>
      <c r="J121" s="856">
        <f>RESULTADOS!I7*(1+C121)</f>
        <v>0</v>
      </c>
      <c r="K121" s="1345" t="s">
        <v>0</v>
      </c>
      <c r="L121" s="856">
        <f>RESULTADOS!K7*(1+C121)</f>
        <v>0</v>
      </c>
      <c r="M121" s="1345" t="s">
        <v>0</v>
      </c>
      <c r="N121" s="856">
        <f>RESULTADOS!M7*(1+C121)</f>
        <v>0</v>
      </c>
      <c r="O121" s="846" t="s">
        <v>0</v>
      </c>
      <c r="P121" s="297"/>
      <c r="Q121" s="297"/>
      <c r="R121" s="297"/>
      <c r="S121" s="138"/>
      <c r="T121" s="138"/>
      <c r="U121" s="1579"/>
      <c r="V121" s="1579"/>
      <c r="W121" s="1580"/>
      <c r="X121" s="1573"/>
      <c r="Y121" s="1579"/>
      <c r="Z121" s="1580"/>
      <c r="AA121" s="1573"/>
      <c r="AB121" s="1579"/>
      <c r="AC121" s="1399"/>
      <c r="AD121" s="1399"/>
      <c r="AE121" s="138"/>
      <c r="AF121" s="138"/>
      <c r="AG121" s="138"/>
      <c r="AH121" s="138"/>
      <c r="AI121" s="138"/>
      <c r="AJ121" s="138"/>
      <c r="AK121" s="297"/>
      <c r="AL121" s="297"/>
      <c r="AM121" s="297"/>
      <c r="AN121" s="297"/>
      <c r="AO121" s="297"/>
      <c r="AP121" s="297"/>
      <c r="AQ121" s="297"/>
      <c r="AR121" s="297"/>
      <c r="AS121" s="297"/>
      <c r="AT121" s="297"/>
      <c r="AU121" s="297"/>
      <c r="AV121" s="297"/>
      <c r="AW121" s="297"/>
      <c r="AX121" s="297"/>
      <c r="AY121" s="297"/>
      <c r="AZ121" s="297"/>
      <c r="BA121" s="297"/>
      <c r="BB121" s="297"/>
      <c r="BC121" s="297"/>
      <c r="BD121" s="297"/>
      <c r="BE121" s="297"/>
      <c r="BF121" s="297"/>
      <c r="BG121" s="297"/>
      <c r="BH121" s="297"/>
      <c r="BI121" s="297"/>
      <c r="BJ121" s="297"/>
      <c r="BK121" s="297"/>
      <c r="BL121" s="297"/>
      <c r="BM121" s="297"/>
      <c r="BN121" s="297"/>
      <c r="BO121" s="297"/>
      <c r="BP121" s="297"/>
      <c r="BQ121" s="297"/>
      <c r="BR121" s="297"/>
      <c r="BS121" s="297"/>
      <c r="BT121" s="297"/>
      <c r="BU121" s="297"/>
      <c r="BV121" s="297"/>
      <c r="BW121" s="787"/>
      <c r="BX121" s="297"/>
      <c r="BY121" s="297"/>
      <c r="BZ121" s="297"/>
      <c r="CA121" s="297"/>
      <c r="CB121" s="297"/>
      <c r="CC121" s="297"/>
      <c r="CD121" s="297"/>
      <c r="CE121" s="297"/>
      <c r="CF121" s="297"/>
      <c r="CG121" s="297"/>
      <c r="CH121" s="297"/>
      <c r="CI121" s="297"/>
      <c r="CJ121" s="297"/>
      <c r="CK121" s="297"/>
      <c r="CL121" s="297"/>
      <c r="CM121" s="297"/>
      <c r="CN121" s="297"/>
      <c r="CO121" s="297"/>
      <c r="CP121" s="297"/>
      <c r="CQ121" s="297"/>
      <c r="CR121" s="297"/>
      <c r="CS121" s="297"/>
      <c r="CT121" s="297"/>
      <c r="CU121" s="297"/>
      <c r="CV121" s="297"/>
      <c r="CW121" s="297"/>
      <c r="CX121" s="297"/>
      <c r="CY121" s="297"/>
      <c r="CZ121" s="297"/>
    </row>
    <row r="122" spans="1:104" s="5" customFormat="1" ht="17.100000000000001" customHeight="1" outlineLevel="1" x14ac:dyDescent="0.25">
      <c r="A122" s="297"/>
      <c r="B122" s="1222" t="s">
        <v>0</v>
      </c>
      <c r="C122" s="1491"/>
      <c r="D122" s="1399"/>
      <c r="E122" s="1399"/>
      <c r="F122" s="856">
        <f>RESULTADOS!E8</f>
        <v>0</v>
      </c>
      <c r="G122" s="1345" t="s">
        <v>0</v>
      </c>
      <c r="H122" s="856">
        <f>RESULTADOS!G8</f>
        <v>0</v>
      </c>
      <c r="I122" s="1345" t="s">
        <v>0</v>
      </c>
      <c r="J122" s="856">
        <f>RESULTADOS!I8</f>
        <v>0</v>
      </c>
      <c r="K122" s="1345" t="s">
        <v>0</v>
      </c>
      <c r="L122" s="856">
        <f>RESULTADOS!K8</f>
        <v>0</v>
      </c>
      <c r="M122" s="1345" t="s">
        <v>0</v>
      </c>
      <c r="N122" s="856">
        <f>RESULTADOS!M8</f>
        <v>0</v>
      </c>
      <c r="O122" s="846" t="s">
        <v>0</v>
      </c>
      <c r="P122" s="297"/>
      <c r="Q122" s="297"/>
      <c r="R122" s="297"/>
      <c r="S122" s="138"/>
      <c r="T122" s="138"/>
      <c r="U122" s="1628" t="s">
        <v>458</v>
      </c>
      <c r="V122" s="1582" t="str">
        <f>M114</f>
        <v>-</v>
      </c>
      <c r="W122" s="1603" t="str">
        <f>M132</f>
        <v>-</v>
      </c>
      <c r="X122" s="1571" t="str">
        <f>M150</f>
        <v>-</v>
      </c>
      <c r="Y122" s="1582" t="str">
        <f>O116</f>
        <v>-</v>
      </c>
      <c r="Z122" s="1603" t="str">
        <f>M134</f>
        <v>-</v>
      </c>
      <c r="AA122" s="1571" t="str">
        <f>M152</f>
        <v>-</v>
      </c>
      <c r="AB122" s="1604">
        <f>L117</f>
        <v>0</v>
      </c>
      <c r="AC122" s="1586">
        <f>L135</f>
        <v>0</v>
      </c>
      <c r="AD122" s="1586">
        <f>L153</f>
        <v>0</v>
      </c>
      <c r="AE122" s="138"/>
      <c r="AF122" s="138"/>
      <c r="AG122" s="138"/>
      <c r="AH122" s="138"/>
      <c r="AI122" s="138"/>
      <c r="AJ122" s="138"/>
      <c r="AK122" s="297"/>
      <c r="AL122" s="297"/>
      <c r="AM122" s="297"/>
      <c r="AN122" s="297"/>
      <c r="AO122" s="297"/>
      <c r="AP122" s="297"/>
      <c r="AQ122" s="297"/>
      <c r="AR122" s="297"/>
      <c r="AS122" s="297"/>
      <c r="AT122" s="297"/>
      <c r="AU122" s="297"/>
      <c r="AV122" s="297"/>
      <c r="AW122" s="297"/>
      <c r="AX122" s="297"/>
      <c r="AY122" s="297"/>
      <c r="AZ122" s="297"/>
      <c r="BA122" s="297"/>
      <c r="BB122" s="297"/>
      <c r="BC122" s="297"/>
      <c r="BD122" s="297"/>
      <c r="BE122" s="297"/>
      <c r="BF122" s="297"/>
      <c r="BG122" s="297"/>
      <c r="BH122" s="297"/>
      <c r="BI122" s="297"/>
      <c r="BJ122" s="297"/>
      <c r="BK122" s="297"/>
      <c r="BL122" s="297"/>
      <c r="BM122" s="297"/>
      <c r="BN122" s="297"/>
      <c r="BO122" s="297"/>
      <c r="BP122" s="297"/>
      <c r="BQ122" s="297"/>
      <c r="BR122" s="297"/>
      <c r="BS122" s="297"/>
      <c r="BT122" s="297"/>
      <c r="BU122" s="297"/>
      <c r="BV122" s="297"/>
      <c r="BW122" s="787"/>
      <c r="BX122" s="297"/>
      <c r="BY122" s="297"/>
      <c r="BZ122" s="297"/>
      <c r="CA122" s="297"/>
      <c r="CB122" s="297"/>
      <c r="CC122" s="297"/>
      <c r="CD122" s="297"/>
      <c r="CE122" s="297"/>
      <c r="CF122" s="297"/>
      <c r="CG122" s="297"/>
      <c r="CH122" s="297"/>
      <c r="CI122" s="297"/>
      <c r="CJ122" s="297"/>
      <c r="CK122" s="297"/>
      <c r="CL122" s="297"/>
      <c r="CM122" s="297"/>
      <c r="CN122" s="297"/>
      <c r="CO122" s="297"/>
      <c r="CP122" s="297"/>
      <c r="CQ122" s="297"/>
      <c r="CR122" s="297"/>
      <c r="CS122" s="297"/>
      <c r="CT122" s="297"/>
      <c r="CU122" s="297"/>
      <c r="CV122" s="297"/>
      <c r="CW122" s="297"/>
      <c r="CX122" s="297"/>
      <c r="CY122" s="297"/>
      <c r="CZ122" s="297"/>
    </row>
    <row r="123" spans="1:104" outlineLevel="1" x14ac:dyDescent="0.25">
      <c r="A123" s="297"/>
      <c r="B123" s="1289"/>
      <c r="C123" s="1411"/>
      <c r="D123" s="1412"/>
      <c r="E123" s="1412"/>
      <c r="F123" s="856"/>
      <c r="G123" s="1345"/>
      <c r="H123" s="856"/>
      <c r="I123" s="1345"/>
      <c r="J123" s="856"/>
      <c r="K123" s="1345"/>
      <c r="L123" s="856"/>
      <c r="M123" s="1345"/>
      <c r="N123" s="856"/>
      <c r="O123" s="846"/>
      <c r="P123" s="138"/>
      <c r="Q123" s="138"/>
      <c r="R123" s="138"/>
      <c r="S123" s="138"/>
      <c r="T123" s="138"/>
      <c r="U123" s="1578"/>
      <c r="V123" s="1578"/>
      <c r="W123" s="1399"/>
      <c r="X123" s="1572"/>
      <c r="Y123" s="1578"/>
      <c r="Z123" s="1399"/>
      <c r="AA123" s="1572"/>
      <c r="AB123" s="1578"/>
      <c r="AC123" s="1399"/>
      <c r="AD123" s="1399"/>
      <c r="AE123" s="138"/>
      <c r="AF123" s="138"/>
      <c r="AG123" s="138"/>
      <c r="AH123" s="138"/>
      <c r="AI123" s="138"/>
      <c r="AJ123" s="138"/>
      <c r="AK123" s="138"/>
      <c r="AL123" s="1096"/>
      <c r="AM123" s="1096"/>
      <c r="AN123" s="1096"/>
      <c r="AO123" s="1096"/>
      <c r="AP123" s="1096"/>
      <c r="AQ123" s="1096"/>
      <c r="AR123" s="1096"/>
      <c r="AS123" s="1096"/>
      <c r="AT123" s="1096"/>
      <c r="AU123" s="1096"/>
      <c r="AV123" s="1096"/>
      <c r="AW123" s="1096"/>
      <c r="AX123" s="1096"/>
      <c r="AY123" s="1096"/>
      <c r="AZ123" s="1096"/>
      <c r="BA123" s="1096"/>
      <c r="BB123" s="1096"/>
      <c r="BC123" s="1096"/>
      <c r="BD123" s="1096"/>
      <c r="BE123" s="1096"/>
      <c r="BF123" s="1096"/>
      <c r="BG123" s="1096"/>
      <c r="BH123" s="1096"/>
      <c r="BI123" s="1096"/>
      <c r="BJ123" s="1096"/>
      <c r="BK123" s="1096"/>
      <c r="BL123" s="1096"/>
      <c r="BM123" s="1096"/>
      <c r="BN123" s="1096"/>
      <c r="BO123" s="1096"/>
      <c r="BP123" s="1096"/>
      <c r="BQ123" s="1096"/>
      <c r="BR123" s="1096"/>
      <c r="BS123" s="1096"/>
      <c r="BT123" s="1096"/>
      <c r="BU123" s="1096"/>
      <c r="BV123" s="1096"/>
      <c r="BW123" s="1096"/>
      <c r="BX123" s="1096"/>
      <c r="BY123" s="1096"/>
      <c r="BZ123" s="1096"/>
      <c r="CA123" s="1096"/>
      <c r="CB123" s="1096"/>
      <c r="CC123" s="1096"/>
      <c r="CD123" s="1096"/>
      <c r="CE123" s="1096"/>
      <c r="CF123" s="1096"/>
      <c r="CG123" s="1096"/>
      <c r="CH123" s="1096"/>
      <c r="CI123" s="1096"/>
      <c r="CJ123" s="1096"/>
      <c r="CK123" s="1096"/>
      <c r="CL123" s="1096"/>
      <c r="CM123" s="1096"/>
      <c r="CN123" s="1096"/>
      <c r="CO123" s="1096"/>
      <c r="CP123" s="1096"/>
      <c r="CQ123" s="1096"/>
      <c r="CR123" s="1096"/>
      <c r="CS123" s="1096"/>
      <c r="CT123" s="1096"/>
      <c r="CU123" s="1096"/>
      <c r="CV123" s="1096"/>
      <c r="CW123" s="1096"/>
      <c r="CX123" s="1096"/>
      <c r="CY123" s="1096"/>
      <c r="CZ123" s="1096"/>
    </row>
    <row r="124" spans="1:104" ht="17.100000000000001" customHeight="1" outlineLevel="1" x14ac:dyDescent="0.25">
      <c r="A124" s="297"/>
      <c r="B124" s="1347" t="s">
        <v>463</v>
      </c>
      <c r="C124" s="1581" t="s">
        <v>657</v>
      </c>
      <c r="D124" s="1409"/>
      <c r="E124" s="1409"/>
      <c r="F124" s="1348"/>
      <c r="G124" s="1349"/>
      <c r="H124" s="1348"/>
      <c r="I124" s="1349"/>
      <c r="J124" s="1348"/>
      <c r="K124" s="1349"/>
      <c r="L124" s="1348"/>
      <c r="M124" s="1349"/>
      <c r="N124" s="1348"/>
      <c r="O124" s="1350"/>
      <c r="P124" s="138"/>
      <c r="Q124" s="138"/>
      <c r="R124" s="138"/>
      <c r="S124" s="138"/>
      <c r="T124" s="138"/>
      <c r="U124" s="1578"/>
      <c r="V124" s="1578"/>
      <c r="W124" s="1399"/>
      <c r="X124" s="1572"/>
      <c r="Y124" s="1578"/>
      <c r="Z124" s="1399"/>
      <c r="AA124" s="1572"/>
      <c r="AB124" s="1578"/>
      <c r="AC124" s="1399"/>
      <c r="AD124" s="1399"/>
      <c r="AE124" s="138"/>
      <c r="AF124" s="138"/>
      <c r="AG124" s="138"/>
      <c r="AH124" s="138"/>
      <c r="AI124" s="138"/>
      <c r="AJ124" s="138"/>
      <c r="AK124" s="138"/>
      <c r="AL124" s="1096"/>
      <c r="AM124" s="1096"/>
      <c r="AN124" s="1096"/>
      <c r="AO124" s="1096"/>
      <c r="AP124" s="1096"/>
      <c r="AQ124" s="1096"/>
      <c r="AR124" s="1096"/>
      <c r="AS124" s="1096"/>
      <c r="AT124" s="1096"/>
      <c r="AU124" s="1096"/>
      <c r="AV124" s="1096"/>
      <c r="AW124" s="1096"/>
      <c r="AX124" s="1096"/>
      <c r="AY124" s="1096"/>
      <c r="AZ124" s="1096"/>
      <c r="BA124" s="1096"/>
      <c r="BB124" s="1096"/>
      <c r="BC124" s="1096"/>
      <c r="BD124" s="1096"/>
      <c r="BE124" s="1096"/>
      <c r="BF124" s="1096"/>
      <c r="BG124" s="1096"/>
      <c r="BH124" s="1096"/>
      <c r="BI124" s="1096"/>
      <c r="BJ124" s="1096"/>
      <c r="BK124" s="1096"/>
      <c r="BL124" s="1096"/>
      <c r="BM124" s="1096"/>
      <c r="BN124" s="1096"/>
      <c r="BO124" s="1096"/>
      <c r="BP124" s="1096"/>
      <c r="BQ124" s="1096"/>
      <c r="BR124" s="1096"/>
      <c r="BS124" s="1096"/>
      <c r="BT124" s="1096"/>
      <c r="BU124" s="1096"/>
      <c r="BV124" s="1096"/>
      <c r="BW124" s="1096"/>
      <c r="BX124" s="1096"/>
      <c r="BY124" s="1096"/>
      <c r="BZ124" s="1096"/>
      <c r="CA124" s="1096"/>
      <c r="CB124" s="1096"/>
      <c r="CC124" s="1096"/>
      <c r="CD124" s="1096"/>
      <c r="CE124" s="1096"/>
      <c r="CF124" s="1096"/>
      <c r="CG124" s="1096"/>
      <c r="CH124" s="1096"/>
      <c r="CI124" s="1096"/>
      <c r="CJ124" s="1096"/>
      <c r="CK124" s="1096"/>
      <c r="CL124" s="1096"/>
      <c r="CM124" s="1096"/>
      <c r="CN124" s="1096"/>
      <c r="CO124" s="1096"/>
      <c r="CP124" s="1096"/>
      <c r="CQ124" s="1096"/>
      <c r="CR124" s="1096"/>
      <c r="CS124" s="1096"/>
      <c r="CT124" s="1096"/>
      <c r="CU124" s="1096"/>
      <c r="CV124" s="1096"/>
      <c r="CW124" s="1096"/>
      <c r="CX124" s="1096"/>
      <c r="CY124" s="1096"/>
      <c r="CZ124" s="1096"/>
    </row>
    <row r="125" spans="1:104" ht="17.100000000000001" customHeight="1" outlineLevel="1" x14ac:dyDescent="0.25">
      <c r="A125" s="297"/>
      <c r="B125" s="1222" t="s">
        <v>658</v>
      </c>
      <c r="C125" s="1574">
        <v>0</v>
      </c>
      <c r="D125" s="1399"/>
      <c r="E125" s="1399"/>
      <c r="F125" s="856">
        <f>RESULTADOS!E11*(1-C125)</f>
        <v>0</v>
      </c>
      <c r="G125" s="1345" t="str">
        <f>IFERROR((F121-F125)/F121,"-")</f>
        <v>-</v>
      </c>
      <c r="H125" s="856">
        <f>RESULTADOS!G11*(1-C125)</f>
        <v>0</v>
      </c>
      <c r="I125" s="1345" t="str">
        <f>IFERROR((H121-H125)/H125,"-")</f>
        <v>-</v>
      </c>
      <c r="J125" s="856">
        <f>RESULTADOS!I11*(1-C125)</f>
        <v>0</v>
      </c>
      <c r="K125" s="1345" t="str">
        <f>IFERROR((J121-J125)/J121,"-")</f>
        <v>-</v>
      </c>
      <c r="L125" s="856">
        <f>RESULTADOS!K11*(1-C125)</f>
        <v>0</v>
      </c>
      <c r="M125" s="1345" t="str">
        <f>IFERROR((L121-L125)/L125,"-")</f>
        <v>-</v>
      </c>
      <c r="N125" s="856">
        <f>RESULTADOS!M11*(1-C125)</f>
        <v>0</v>
      </c>
      <c r="O125" s="846" t="str">
        <f>IFERROR((N121-N125)/N125,"-")</f>
        <v>-</v>
      </c>
      <c r="P125" s="138"/>
      <c r="Q125" s="138"/>
      <c r="R125" s="138"/>
      <c r="S125" s="138"/>
      <c r="T125" s="138"/>
      <c r="U125" s="1578"/>
      <c r="V125" s="1578"/>
      <c r="W125" s="1399"/>
      <c r="X125" s="1572"/>
      <c r="Y125" s="1578"/>
      <c r="Z125" s="1399"/>
      <c r="AA125" s="1572"/>
      <c r="AB125" s="1578"/>
      <c r="AC125" s="1399"/>
      <c r="AD125" s="1399"/>
      <c r="AE125" s="138"/>
      <c r="AF125" s="138"/>
      <c r="AG125" s="138"/>
      <c r="AH125" s="138"/>
      <c r="AI125" s="138"/>
      <c r="AJ125" s="138"/>
      <c r="AK125" s="138"/>
      <c r="AL125" s="1096"/>
      <c r="AM125" s="1096"/>
      <c r="AN125" s="1096"/>
      <c r="AO125" s="1096"/>
      <c r="AP125" s="1096"/>
      <c r="AQ125" s="1096"/>
      <c r="AR125" s="1096"/>
      <c r="AS125" s="1096"/>
      <c r="AT125" s="1096"/>
      <c r="AU125" s="1096"/>
      <c r="AV125" s="1096"/>
      <c r="AW125" s="1096"/>
      <c r="AX125" s="1096"/>
      <c r="AY125" s="1096"/>
      <c r="AZ125" s="1096"/>
      <c r="BA125" s="1096"/>
      <c r="BB125" s="1096"/>
      <c r="BC125" s="1096"/>
      <c r="BD125" s="1096"/>
      <c r="BE125" s="1096"/>
      <c r="BF125" s="1096"/>
      <c r="BG125" s="1096"/>
      <c r="BH125" s="1096"/>
      <c r="BI125" s="1096"/>
      <c r="BJ125" s="1096"/>
      <c r="BK125" s="1096"/>
      <c r="BL125" s="1096"/>
      <c r="BM125" s="1096"/>
      <c r="BN125" s="1096"/>
      <c r="BO125" s="1096"/>
      <c r="BP125" s="1096"/>
      <c r="BQ125" s="1096"/>
      <c r="BR125" s="1096"/>
      <c r="BS125" s="1096"/>
      <c r="BT125" s="1096"/>
      <c r="BU125" s="1096"/>
      <c r="BV125" s="1096"/>
      <c r="BW125" s="1096"/>
      <c r="BX125" s="1096"/>
      <c r="BY125" s="1096"/>
      <c r="BZ125" s="1096"/>
      <c r="CA125" s="1096"/>
      <c r="CB125" s="1096"/>
      <c r="CC125" s="1096"/>
      <c r="CD125" s="1096"/>
      <c r="CE125" s="1096"/>
      <c r="CF125" s="1096"/>
      <c r="CG125" s="1096"/>
      <c r="CH125" s="1096"/>
      <c r="CI125" s="1096"/>
      <c r="CJ125" s="1096"/>
      <c r="CK125" s="1096"/>
      <c r="CL125" s="1096"/>
      <c r="CM125" s="1096"/>
      <c r="CN125" s="1096"/>
      <c r="CO125" s="1096"/>
      <c r="CP125" s="1096"/>
      <c r="CQ125" s="1096"/>
      <c r="CR125" s="1096"/>
      <c r="CS125" s="1096"/>
      <c r="CT125" s="1096"/>
      <c r="CU125" s="1096"/>
      <c r="CV125" s="1096"/>
      <c r="CW125" s="1096"/>
      <c r="CX125" s="1096"/>
      <c r="CY125" s="1096"/>
      <c r="CZ125" s="1096"/>
    </row>
    <row r="126" spans="1:104" ht="17.100000000000001" customHeight="1" outlineLevel="1" x14ac:dyDescent="0.25">
      <c r="A126" s="297"/>
      <c r="B126" s="1351" t="s">
        <v>397</v>
      </c>
      <c r="C126" s="1411"/>
      <c r="D126" s="1412"/>
      <c r="E126" s="1412"/>
      <c r="F126" s="1341">
        <f>F121+F122-F125</f>
        <v>0</v>
      </c>
      <c r="G126" s="1342" t="str">
        <f>IFERROR(F126/F120,"-")</f>
        <v>-</v>
      </c>
      <c r="H126" s="1341">
        <f>H121+H122-H125</f>
        <v>0</v>
      </c>
      <c r="I126" s="1342" t="str">
        <f>IFERROR(H126/H120,"-")</f>
        <v>-</v>
      </c>
      <c r="J126" s="1341">
        <f>J121+J122-J125</f>
        <v>0</v>
      </c>
      <c r="K126" s="1342" t="str">
        <f>IFERROR(J126/J120,"-")</f>
        <v>-</v>
      </c>
      <c r="L126" s="1341">
        <f>L121+L122-L125</f>
        <v>0</v>
      </c>
      <c r="M126" s="1342" t="str">
        <f>IFERROR(L126/L120,"-")</f>
        <v>-</v>
      </c>
      <c r="N126" s="1341">
        <f>N121+N122-N125</f>
        <v>0</v>
      </c>
      <c r="O126" s="1343" t="str">
        <f>IFERROR(N126/N120,"-")</f>
        <v>-</v>
      </c>
      <c r="P126" s="138"/>
      <c r="Q126" s="138"/>
      <c r="R126" s="138"/>
      <c r="S126" s="138"/>
      <c r="T126" s="138"/>
      <c r="U126" s="1578"/>
      <c r="V126" s="1578"/>
      <c r="W126" s="1399"/>
      <c r="X126" s="1572"/>
      <c r="Y126" s="1578"/>
      <c r="Z126" s="1399"/>
      <c r="AA126" s="1572"/>
      <c r="AB126" s="1578"/>
      <c r="AC126" s="1399"/>
      <c r="AD126" s="1399"/>
      <c r="AE126" s="138"/>
      <c r="AF126" s="138"/>
      <c r="AG126" s="138"/>
      <c r="AH126" s="138"/>
      <c r="AI126" s="138"/>
      <c r="AJ126" s="138"/>
      <c r="AK126" s="138"/>
      <c r="AL126" s="1096"/>
      <c r="AM126" s="1096"/>
      <c r="AN126" s="1096"/>
      <c r="AO126" s="1096"/>
      <c r="AP126" s="1096"/>
      <c r="AQ126" s="1096"/>
      <c r="AR126" s="1096"/>
      <c r="AS126" s="1096"/>
      <c r="AT126" s="1096"/>
      <c r="AU126" s="1096"/>
      <c r="AV126" s="1096"/>
      <c r="AW126" s="1096"/>
      <c r="AX126" s="1096"/>
      <c r="AY126" s="1096"/>
      <c r="AZ126" s="1096"/>
      <c r="BA126" s="1096"/>
      <c r="BB126" s="1096"/>
      <c r="BC126" s="1096"/>
      <c r="BD126" s="1096"/>
      <c r="BE126" s="1096"/>
      <c r="BF126" s="1096"/>
      <c r="BG126" s="1096"/>
      <c r="BH126" s="1096"/>
      <c r="BI126" s="1096"/>
      <c r="BJ126" s="1096"/>
      <c r="BK126" s="1096"/>
      <c r="BL126" s="1096"/>
      <c r="BM126" s="1096"/>
      <c r="BN126" s="1096"/>
      <c r="BO126" s="1096"/>
      <c r="BP126" s="1096"/>
      <c r="BQ126" s="1096"/>
      <c r="BR126" s="1096"/>
      <c r="BS126" s="1096"/>
      <c r="BT126" s="1096"/>
      <c r="BU126" s="1096"/>
      <c r="BV126" s="1096"/>
      <c r="BW126" s="1096"/>
      <c r="BX126" s="1096"/>
      <c r="BY126" s="1096"/>
      <c r="BZ126" s="1096"/>
      <c r="CA126" s="1096"/>
      <c r="CB126" s="1096"/>
      <c r="CC126" s="1096"/>
      <c r="CD126" s="1096"/>
      <c r="CE126" s="1096"/>
      <c r="CF126" s="1096"/>
      <c r="CG126" s="1096"/>
      <c r="CH126" s="1096"/>
      <c r="CI126" s="1096"/>
      <c r="CJ126" s="1096"/>
      <c r="CK126" s="1096"/>
      <c r="CL126" s="1096"/>
      <c r="CM126" s="1096"/>
      <c r="CN126" s="1096"/>
      <c r="CO126" s="1096"/>
      <c r="CP126" s="1096"/>
      <c r="CQ126" s="1096"/>
      <c r="CR126" s="1096"/>
      <c r="CS126" s="1096"/>
      <c r="CT126" s="1096"/>
      <c r="CU126" s="1096"/>
      <c r="CV126" s="1096"/>
      <c r="CW126" s="1096"/>
      <c r="CX126" s="1096"/>
      <c r="CY126" s="1096"/>
      <c r="CZ126" s="1096"/>
    </row>
    <row r="127" spans="1:104" ht="30.95" customHeight="1" outlineLevel="1" x14ac:dyDescent="0.25">
      <c r="A127" s="297"/>
      <c r="B127" s="1352" t="s">
        <v>0</v>
      </c>
      <c r="C127" s="1581" t="s">
        <v>659</v>
      </c>
      <c r="D127" s="1409"/>
      <c r="E127" s="1409"/>
      <c r="F127" s="1348"/>
      <c r="G127" s="1349"/>
      <c r="H127" s="1348"/>
      <c r="I127" s="1349"/>
      <c r="J127" s="1348"/>
      <c r="K127" s="1349"/>
      <c r="L127" s="1348"/>
      <c r="M127" s="1349"/>
      <c r="N127" s="1348"/>
      <c r="O127" s="1350"/>
      <c r="P127" s="138"/>
      <c r="Q127" s="138"/>
      <c r="R127" s="138"/>
      <c r="S127" s="138"/>
      <c r="T127" s="138"/>
      <c r="U127" s="1579"/>
      <c r="V127" s="1579"/>
      <c r="W127" s="1580"/>
      <c r="X127" s="1573"/>
      <c r="Y127" s="1579"/>
      <c r="Z127" s="1580"/>
      <c r="AA127" s="1573"/>
      <c r="AB127" s="1579"/>
      <c r="AC127" s="1399"/>
      <c r="AD127" s="1399"/>
      <c r="AE127" s="138"/>
      <c r="AF127" s="138"/>
      <c r="AG127" s="138"/>
      <c r="AH127" s="138"/>
      <c r="AI127" s="138"/>
      <c r="AJ127" s="138"/>
      <c r="AK127" s="138"/>
      <c r="AL127" s="1096"/>
      <c r="AM127" s="1096"/>
      <c r="AN127" s="1096"/>
      <c r="AO127" s="1096"/>
      <c r="AP127" s="1096"/>
      <c r="AQ127" s="1096"/>
      <c r="AR127" s="1096"/>
      <c r="AS127" s="1096"/>
      <c r="AT127" s="1096"/>
      <c r="AU127" s="1096"/>
      <c r="AV127" s="1096"/>
      <c r="AW127" s="1096"/>
      <c r="AX127" s="1096"/>
      <c r="AY127" s="1096"/>
      <c r="AZ127" s="1096"/>
      <c r="BA127" s="1096"/>
      <c r="BB127" s="1096"/>
      <c r="BC127" s="1096"/>
      <c r="BD127" s="1096"/>
      <c r="BE127" s="1096"/>
      <c r="BF127" s="1096"/>
      <c r="BG127" s="1096"/>
      <c r="BH127" s="1096"/>
      <c r="BI127" s="1096"/>
      <c r="BJ127" s="1096"/>
      <c r="BK127" s="1096"/>
      <c r="BL127" s="1096"/>
      <c r="BM127" s="1096"/>
      <c r="BN127" s="1096"/>
      <c r="BO127" s="1096"/>
      <c r="BP127" s="1096"/>
      <c r="BQ127" s="1096"/>
      <c r="BR127" s="1096"/>
      <c r="BS127" s="1096"/>
      <c r="BT127" s="1096"/>
      <c r="BU127" s="1096"/>
      <c r="BV127" s="1096"/>
      <c r="BW127" s="1096"/>
      <c r="BX127" s="1096"/>
      <c r="BY127" s="1096"/>
      <c r="BZ127" s="1096"/>
      <c r="CA127" s="1096"/>
      <c r="CB127" s="1096"/>
      <c r="CC127" s="1096"/>
      <c r="CD127" s="1096"/>
      <c r="CE127" s="1096"/>
      <c r="CF127" s="1096"/>
      <c r="CG127" s="1096"/>
      <c r="CH127" s="1096"/>
      <c r="CI127" s="1096"/>
      <c r="CJ127" s="1096"/>
      <c r="CK127" s="1096"/>
      <c r="CL127" s="1096"/>
      <c r="CM127" s="1096"/>
      <c r="CN127" s="1096"/>
      <c r="CO127" s="1096"/>
      <c r="CP127" s="1096"/>
      <c r="CQ127" s="1096"/>
      <c r="CR127" s="1096"/>
      <c r="CS127" s="1096"/>
      <c r="CT127" s="1096"/>
      <c r="CU127" s="1096"/>
      <c r="CV127" s="1096"/>
      <c r="CW127" s="1096"/>
      <c r="CX127" s="1096"/>
      <c r="CY127" s="1096"/>
      <c r="CZ127" s="1096"/>
    </row>
    <row r="128" spans="1:104" ht="17.100000000000001" customHeight="1" outlineLevel="1" x14ac:dyDescent="0.25">
      <c r="A128" s="297"/>
      <c r="B128" s="1139" t="s">
        <v>0</v>
      </c>
      <c r="C128" s="1608">
        <v>-0.04</v>
      </c>
      <c r="D128" s="1399"/>
      <c r="E128" s="1399"/>
      <c r="F128" s="1341" t="s">
        <v>0</v>
      </c>
      <c r="G128" s="1342" t="s">
        <v>0</v>
      </c>
      <c r="H128" s="1341" t="s">
        <v>0</v>
      </c>
      <c r="I128" s="1342" t="s">
        <v>0</v>
      </c>
      <c r="J128" s="1341" t="s">
        <v>0</v>
      </c>
      <c r="K128" s="1342" t="s">
        <v>0</v>
      </c>
      <c r="L128" s="1341" t="s">
        <v>0</v>
      </c>
      <c r="M128" s="1342" t="s">
        <v>0</v>
      </c>
      <c r="N128" s="1341" t="s">
        <v>0</v>
      </c>
      <c r="O128" s="1343" t="s">
        <v>0</v>
      </c>
      <c r="P128" s="138"/>
      <c r="Q128" s="138"/>
      <c r="R128" s="138"/>
      <c r="S128" s="138"/>
      <c r="T128" s="138"/>
      <c r="U128" s="1605" t="s">
        <v>459</v>
      </c>
      <c r="V128" s="1590" t="str">
        <f>O114</f>
        <v>-</v>
      </c>
      <c r="W128" s="1606" t="str">
        <f>O132</f>
        <v>-</v>
      </c>
      <c r="X128" s="1591" t="str">
        <f>O150</f>
        <v>-</v>
      </c>
      <c r="Y128" s="1590" t="str">
        <f>O116</f>
        <v>-</v>
      </c>
      <c r="Z128" s="1606" t="str">
        <f>O134</f>
        <v>-</v>
      </c>
      <c r="AA128" s="1591" t="str">
        <f>O152</f>
        <v>-</v>
      </c>
      <c r="AB128" s="1632">
        <f>N117</f>
        <v>0</v>
      </c>
      <c r="AC128" s="1586">
        <f>N135</f>
        <v>0</v>
      </c>
      <c r="AD128" s="1586">
        <f>N153</f>
        <v>0</v>
      </c>
      <c r="AE128" s="138"/>
      <c r="AF128" s="138"/>
      <c r="AG128" s="138"/>
      <c r="AH128" s="138"/>
      <c r="AI128" s="138"/>
      <c r="AJ128" s="138"/>
      <c r="AK128" s="138"/>
      <c r="AL128" s="1096"/>
      <c r="AM128" s="1096"/>
      <c r="AN128" s="1096"/>
      <c r="AO128" s="1096"/>
      <c r="AP128" s="1096"/>
      <c r="AQ128" s="1096"/>
      <c r="AR128" s="1096"/>
      <c r="AS128" s="1096"/>
      <c r="AT128" s="1096"/>
      <c r="AU128" s="1096"/>
      <c r="AV128" s="1096"/>
      <c r="AW128" s="1096"/>
      <c r="AX128" s="1096"/>
      <c r="AY128" s="1096"/>
      <c r="AZ128" s="1096"/>
      <c r="BA128" s="1096"/>
      <c r="BB128" s="1096"/>
      <c r="BC128" s="1096"/>
      <c r="BD128" s="1096"/>
      <c r="BE128" s="1096"/>
      <c r="BF128" s="1096"/>
      <c r="BG128" s="1096"/>
      <c r="BH128" s="1096"/>
      <c r="BI128" s="1096"/>
      <c r="BJ128" s="1096"/>
      <c r="BK128" s="1096"/>
      <c r="BL128" s="1096"/>
      <c r="BM128" s="1096"/>
      <c r="BN128" s="1096"/>
      <c r="BO128" s="1096"/>
      <c r="BP128" s="1096"/>
      <c r="BQ128" s="1096"/>
      <c r="BR128" s="1096"/>
      <c r="BS128" s="1096"/>
      <c r="BT128" s="1096"/>
      <c r="BU128" s="1096"/>
      <c r="BV128" s="1096"/>
      <c r="BW128" s="1096"/>
      <c r="BX128" s="1096"/>
      <c r="BY128" s="1096"/>
      <c r="BZ128" s="1096"/>
      <c r="CA128" s="1096"/>
      <c r="CB128" s="1096"/>
      <c r="CC128" s="1096"/>
      <c r="CD128" s="1096"/>
      <c r="CE128" s="1096"/>
      <c r="CF128" s="1096"/>
      <c r="CG128" s="1096"/>
      <c r="CH128" s="1096"/>
      <c r="CI128" s="1096"/>
      <c r="CJ128" s="1096"/>
      <c r="CK128" s="1096"/>
      <c r="CL128" s="1096"/>
      <c r="CM128" s="1096"/>
      <c r="CN128" s="1096"/>
      <c r="CO128" s="1096"/>
      <c r="CP128" s="1096"/>
      <c r="CQ128" s="1096"/>
      <c r="CR128" s="1096"/>
      <c r="CS128" s="1096"/>
      <c r="CT128" s="1096"/>
      <c r="CU128" s="1096"/>
      <c r="CV128" s="1096"/>
      <c r="CW128" s="1096"/>
      <c r="CX128" s="1096"/>
      <c r="CY128" s="1096"/>
      <c r="CZ128" s="1096"/>
    </row>
    <row r="129" spans="1:104" ht="17.100000000000001" customHeight="1" outlineLevel="1" x14ac:dyDescent="0.25">
      <c r="A129" s="297"/>
      <c r="B129" s="1139" t="s">
        <v>0</v>
      </c>
      <c r="C129" s="1491"/>
      <c r="D129" s="1399"/>
      <c r="E129" s="1399"/>
      <c r="F129" s="1341" t="s">
        <v>0</v>
      </c>
      <c r="G129" s="1342" t="s">
        <v>0</v>
      </c>
      <c r="H129" s="1341" t="s">
        <v>0</v>
      </c>
      <c r="I129" s="1342" t="s">
        <v>0</v>
      </c>
      <c r="J129" s="1341" t="s">
        <v>0</v>
      </c>
      <c r="K129" s="1342" t="s">
        <v>0</v>
      </c>
      <c r="L129" s="1341" t="s">
        <v>0</v>
      </c>
      <c r="M129" s="1342" t="s">
        <v>0</v>
      </c>
      <c r="N129" s="1341" t="s">
        <v>0</v>
      </c>
      <c r="O129" s="1343" t="s">
        <v>0</v>
      </c>
      <c r="P129" s="138"/>
      <c r="Q129" s="138"/>
      <c r="R129" s="138"/>
      <c r="S129" s="138"/>
      <c r="T129" s="138"/>
      <c r="U129" s="1578"/>
      <c r="V129" s="1578"/>
      <c r="W129" s="1399"/>
      <c r="X129" s="1572"/>
      <c r="Y129" s="1578"/>
      <c r="Z129" s="1399"/>
      <c r="AA129" s="1572"/>
      <c r="AB129" s="1578"/>
      <c r="AC129" s="1399"/>
      <c r="AD129" s="1399"/>
      <c r="AE129" s="138"/>
      <c r="AF129" s="138"/>
      <c r="AG129" s="138"/>
      <c r="AH129" s="138"/>
      <c r="AI129" s="138"/>
      <c r="AJ129" s="138"/>
      <c r="AK129" s="138"/>
      <c r="AL129" s="1096"/>
      <c r="AM129" s="1096"/>
      <c r="AN129" s="1096"/>
      <c r="AO129" s="1096"/>
      <c r="AP129" s="1096"/>
      <c r="AQ129" s="1096"/>
      <c r="AR129" s="1096"/>
      <c r="AS129" s="1096"/>
      <c r="AT129" s="1096"/>
      <c r="AU129" s="1096"/>
      <c r="AV129" s="1096"/>
      <c r="AW129" s="1096"/>
      <c r="AX129" s="1096"/>
      <c r="AY129" s="1096"/>
      <c r="AZ129" s="1096"/>
      <c r="BA129" s="1096"/>
      <c r="BB129" s="1096"/>
      <c r="BC129" s="1096"/>
      <c r="BD129" s="1096"/>
      <c r="BE129" s="1096"/>
      <c r="BF129" s="1096"/>
      <c r="BG129" s="1096"/>
      <c r="BH129" s="1096"/>
      <c r="BI129" s="1096"/>
      <c r="BJ129" s="1096"/>
      <c r="BK129" s="1096"/>
      <c r="BL129" s="1096"/>
      <c r="BM129" s="1096"/>
      <c r="BN129" s="1096"/>
      <c r="BO129" s="1096"/>
      <c r="BP129" s="1096"/>
      <c r="BQ129" s="1096"/>
      <c r="BR129" s="1096"/>
      <c r="BS129" s="1096"/>
      <c r="BT129" s="1096"/>
      <c r="BU129" s="1096"/>
      <c r="BV129" s="1096"/>
      <c r="BW129" s="1096"/>
      <c r="BX129" s="1096"/>
      <c r="BY129" s="1096"/>
      <c r="BZ129" s="1096"/>
      <c r="CA129" s="1096"/>
      <c r="CB129" s="1096"/>
      <c r="CC129" s="1096"/>
      <c r="CD129" s="1096"/>
      <c r="CE129" s="1096"/>
      <c r="CF129" s="1096"/>
      <c r="CG129" s="1096"/>
      <c r="CH129" s="1096"/>
      <c r="CI129" s="1096"/>
      <c r="CJ129" s="1096"/>
      <c r="CK129" s="1096"/>
      <c r="CL129" s="1096"/>
      <c r="CM129" s="1096"/>
      <c r="CN129" s="1096"/>
      <c r="CO129" s="1096"/>
      <c r="CP129" s="1096"/>
      <c r="CQ129" s="1096"/>
      <c r="CR129" s="1096"/>
      <c r="CS129" s="1096"/>
      <c r="CT129" s="1096"/>
      <c r="CU129" s="1096"/>
      <c r="CV129" s="1096"/>
      <c r="CW129" s="1096"/>
      <c r="CX129" s="1096"/>
      <c r="CY129" s="1096"/>
      <c r="CZ129" s="1096"/>
    </row>
    <row r="130" spans="1:104" ht="17.100000000000001" customHeight="1" outlineLevel="1" x14ac:dyDescent="0.25">
      <c r="A130" s="297"/>
      <c r="B130" s="1139" t="s">
        <v>660</v>
      </c>
      <c r="C130" s="1491"/>
      <c r="D130" s="1399"/>
      <c r="E130" s="1399"/>
      <c r="F130" s="1341">
        <f>(RESULTADOS!E16+RESULTADOS!E15-RESULTADOS!E14)*(1+C128)</f>
        <v>0</v>
      </c>
      <c r="G130" s="1342" t="s">
        <v>0</v>
      </c>
      <c r="H130" s="1341">
        <f>(RESULTADOS!G16+RESULTADOS!G15-RESULTADOS!G14)*(1+C128)</f>
        <v>0</v>
      </c>
      <c r="I130" s="1342" t="s">
        <v>0</v>
      </c>
      <c r="J130" s="1341">
        <f>(RESULTADOS!I16+RESULTADOS!I15-RESULTADOS!I14)*(1+C128)</f>
        <v>0</v>
      </c>
      <c r="K130" s="1342" t="s">
        <v>0</v>
      </c>
      <c r="L130" s="1341">
        <f>(RESULTADOS!K16+RESULTADOS!K15-RESULTADOS!K14)*(1+C128)</f>
        <v>0</v>
      </c>
      <c r="M130" s="1342" t="s">
        <v>0</v>
      </c>
      <c r="N130" s="1341">
        <f>(RESULTADOS!M16+RESULTADOS!M15-RESULTADOS!M14)*(1+C128)</f>
        <v>0</v>
      </c>
      <c r="O130" s="1343" t="s">
        <v>0</v>
      </c>
      <c r="P130" s="138"/>
      <c r="Q130" s="138"/>
      <c r="R130" s="138"/>
      <c r="S130" s="138"/>
      <c r="T130" s="138"/>
      <c r="U130" s="1578"/>
      <c r="V130" s="1578"/>
      <c r="W130" s="1399"/>
      <c r="X130" s="1572"/>
      <c r="Y130" s="1578"/>
      <c r="Z130" s="1399"/>
      <c r="AA130" s="1572"/>
      <c r="AB130" s="1578"/>
      <c r="AC130" s="1399"/>
      <c r="AD130" s="1399"/>
      <c r="AE130" s="138"/>
      <c r="AF130" s="138"/>
      <c r="AG130" s="138"/>
      <c r="AH130" s="138"/>
      <c r="AI130" s="138"/>
      <c r="AJ130" s="138"/>
      <c r="AK130" s="138"/>
      <c r="AL130" s="1096"/>
      <c r="AM130" s="1096"/>
      <c r="AN130" s="1096"/>
      <c r="AO130" s="1096"/>
      <c r="AP130" s="1096"/>
      <c r="AQ130" s="1096"/>
      <c r="AR130" s="1096"/>
      <c r="AS130" s="1096"/>
      <c r="AT130" s="1096"/>
      <c r="AU130" s="1096"/>
      <c r="AV130" s="1096"/>
      <c r="AW130" s="1096"/>
      <c r="AX130" s="1096"/>
      <c r="AY130" s="1096"/>
      <c r="AZ130" s="1096"/>
      <c r="BA130" s="1096"/>
      <c r="BB130" s="1096"/>
      <c r="BC130" s="1096"/>
      <c r="BD130" s="1096"/>
      <c r="BE130" s="1096"/>
      <c r="BF130" s="1096"/>
      <c r="BG130" s="1096"/>
      <c r="BH130" s="1096"/>
      <c r="BI130" s="1096"/>
      <c r="BJ130" s="1096"/>
      <c r="BK130" s="1096"/>
      <c r="BL130" s="1096"/>
      <c r="BM130" s="1096"/>
      <c r="BN130" s="1096"/>
      <c r="BO130" s="1096"/>
      <c r="BP130" s="1096"/>
      <c r="BQ130" s="1096"/>
      <c r="BR130" s="1096"/>
      <c r="BS130" s="1096"/>
      <c r="BT130" s="1096"/>
      <c r="BU130" s="1096"/>
      <c r="BV130" s="1096"/>
      <c r="BW130" s="1096"/>
      <c r="BX130" s="1096"/>
      <c r="BY130" s="1096"/>
      <c r="BZ130" s="1096"/>
      <c r="CA130" s="1096"/>
      <c r="CB130" s="1096"/>
      <c r="CC130" s="1096"/>
      <c r="CD130" s="1096"/>
      <c r="CE130" s="1096"/>
      <c r="CF130" s="1096"/>
      <c r="CG130" s="1096"/>
      <c r="CH130" s="1096"/>
      <c r="CI130" s="1096"/>
      <c r="CJ130" s="1096"/>
      <c r="CK130" s="1096"/>
      <c r="CL130" s="1096"/>
      <c r="CM130" s="1096"/>
      <c r="CN130" s="1096"/>
      <c r="CO130" s="1096"/>
      <c r="CP130" s="1096"/>
      <c r="CQ130" s="1096"/>
      <c r="CR130" s="1096"/>
      <c r="CS130" s="1096"/>
      <c r="CT130" s="1096"/>
      <c r="CU130" s="1096"/>
      <c r="CV130" s="1096"/>
      <c r="CW130" s="1096"/>
      <c r="CX130" s="1096"/>
      <c r="CY130" s="1096"/>
      <c r="CZ130" s="1096"/>
    </row>
    <row r="131" spans="1:104" ht="17.100000000000001" customHeight="1" outlineLevel="1" x14ac:dyDescent="0.25">
      <c r="A131" s="297"/>
      <c r="B131" s="1354" t="s">
        <v>582</v>
      </c>
      <c r="C131" s="1355"/>
      <c r="D131" s="1356"/>
      <c r="E131" s="1356"/>
      <c r="F131" s="1357"/>
      <c r="G131" s="1358"/>
      <c r="H131" s="1357"/>
      <c r="I131" s="1358"/>
      <c r="J131" s="1357"/>
      <c r="K131" s="1358"/>
      <c r="L131" s="1357"/>
      <c r="M131" s="1358"/>
      <c r="N131" s="1357"/>
      <c r="O131" s="1359"/>
      <c r="P131" s="138"/>
      <c r="Q131" s="138"/>
      <c r="R131" s="138"/>
      <c r="S131" s="138"/>
      <c r="T131" s="138"/>
      <c r="U131" s="1578"/>
      <c r="V131" s="1578"/>
      <c r="W131" s="1399"/>
      <c r="X131" s="1572"/>
      <c r="Y131" s="1578"/>
      <c r="Z131" s="1399"/>
      <c r="AA131" s="1572"/>
      <c r="AB131" s="1578"/>
      <c r="AC131" s="1399"/>
      <c r="AD131" s="1399"/>
      <c r="AE131" s="138"/>
      <c r="AF131" s="138"/>
      <c r="AG131" s="138"/>
      <c r="AH131" s="138"/>
      <c r="AI131" s="138"/>
      <c r="AJ131" s="138"/>
      <c r="AK131" s="138"/>
      <c r="AL131" s="1096"/>
      <c r="AM131" s="1096"/>
      <c r="AN131" s="1096"/>
      <c r="AO131" s="1096"/>
      <c r="AP131" s="1096"/>
      <c r="AQ131" s="1096"/>
      <c r="AR131" s="1096"/>
      <c r="AS131" s="1096"/>
      <c r="AT131" s="1096"/>
      <c r="AU131" s="1096"/>
      <c r="AV131" s="1096"/>
      <c r="AW131" s="1096"/>
      <c r="AX131" s="1096"/>
      <c r="AY131" s="1096"/>
      <c r="AZ131" s="1096"/>
      <c r="BA131" s="1096"/>
      <c r="BB131" s="1096"/>
      <c r="BC131" s="1096"/>
      <c r="BD131" s="1096"/>
      <c r="BE131" s="1096"/>
      <c r="BF131" s="1096"/>
      <c r="BG131" s="1096"/>
      <c r="BH131" s="1096"/>
      <c r="BI131" s="1096"/>
      <c r="BJ131" s="1096"/>
      <c r="BK131" s="1096"/>
      <c r="BL131" s="1096"/>
      <c r="BM131" s="1096"/>
      <c r="BN131" s="1096"/>
      <c r="BO131" s="1096"/>
      <c r="BP131" s="1096"/>
      <c r="BQ131" s="1096"/>
      <c r="BR131" s="1096"/>
      <c r="BS131" s="1096"/>
      <c r="BT131" s="1096"/>
      <c r="BU131" s="1096"/>
      <c r="BV131" s="1096"/>
      <c r="BW131" s="1096"/>
      <c r="BX131" s="1096"/>
      <c r="BY131" s="1096"/>
      <c r="BZ131" s="1096"/>
      <c r="CA131" s="1096"/>
      <c r="CB131" s="1096"/>
      <c r="CC131" s="1096"/>
      <c r="CD131" s="1096"/>
      <c r="CE131" s="1096"/>
      <c r="CF131" s="1096"/>
      <c r="CG131" s="1096"/>
      <c r="CH131" s="1096"/>
      <c r="CI131" s="1096"/>
      <c r="CJ131" s="1096"/>
      <c r="CK131" s="1096"/>
      <c r="CL131" s="1096"/>
      <c r="CM131" s="1096"/>
      <c r="CN131" s="1096"/>
      <c r="CO131" s="1096"/>
      <c r="CP131" s="1096"/>
      <c r="CQ131" s="1096"/>
      <c r="CR131" s="1096"/>
      <c r="CS131" s="1096"/>
      <c r="CT131" s="1096"/>
      <c r="CU131" s="1096"/>
      <c r="CV131" s="1096"/>
      <c r="CW131" s="1096"/>
      <c r="CX131" s="1096"/>
      <c r="CY131" s="1096"/>
      <c r="CZ131" s="1096"/>
    </row>
    <row r="132" spans="1:104" ht="29.1" customHeight="1" outlineLevel="1" x14ac:dyDescent="0.25">
      <c r="A132" s="297"/>
      <c r="B132" s="1360" t="s">
        <v>661</v>
      </c>
      <c r="C132" s="1583"/>
      <c r="D132" s="1399"/>
      <c r="E132" s="1399"/>
      <c r="F132" s="832">
        <f>F126-F130</f>
        <v>0</v>
      </c>
      <c r="G132" s="1342" t="str">
        <f>IFERROR(F132/F120,"-")</f>
        <v>-</v>
      </c>
      <c r="H132" s="832">
        <f>H126-H130</f>
        <v>0</v>
      </c>
      <c r="I132" s="1342" t="str">
        <f>IFERROR(H132/H120,"-")</f>
        <v>-</v>
      </c>
      <c r="J132" s="832">
        <f>J126-J130</f>
        <v>0</v>
      </c>
      <c r="K132" s="1342" t="str">
        <f>IFERROR(J132/J120,"-")</f>
        <v>-</v>
      </c>
      <c r="L132" s="832">
        <f>L126-L130</f>
        <v>0</v>
      </c>
      <c r="M132" s="1342" t="str">
        <f>IFERROR(L132/L120,"-")</f>
        <v>-</v>
      </c>
      <c r="N132" s="832">
        <f>N126-N130</f>
        <v>0</v>
      </c>
      <c r="O132" s="1343" t="str">
        <f>IFERROR(N132/N120,"-")</f>
        <v>-</v>
      </c>
      <c r="P132" s="138"/>
      <c r="Q132" s="138"/>
      <c r="R132" s="138"/>
      <c r="S132" s="138"/>
      <c r="T132" s="138"/>
      <c r="U132" s="1578"/>
      <c r="V132" s="1578"/>
      <c r="W132" s="1399"/>
      <c r="X132" s="1572"/>
      <c r="Y132" s="1578"/>
      <c r="Z132" s="1399"/>
      <c r="AA132" s="1572"/>
      <c r="AB132" s="1578"/>
      <c r="AC132" s="1399"/>
      <c r="AD132" s="1399"/>
      <c r="AE132" s="138"/>
      <c r="AF132" s="138"/>
      <c r="AG132" s="138"/>
      <c r="AH132" s="138"/>
      <c r="AI132" s="138"/>
      <c r="AJ132" s="138"/>
      <c r="AK132" s="138"/>
      <c r="AL132" s="1096"/>
      <c r="AM132" s="1096"/>
      <c r="AN132" s="1096"/>
      <c r="AO132" s="1096"/>
      <c r="AP132" s="1096"/>
      <c r="AQ132" s="1096"/>
      <c r="AR132" s="1096"/>
      <c r="AS132" s="1096"/>
      <c r="AT132" s="1096"/>
      <c r="AU132" s="1096"/>
      <c r="AV132" s="1096"/>
      <c r="AW132" s="1096"/>
      <c r="AX132" s="1096"/>
      <c r="AY132" s="1096"/>
      <c r="AZ132" s="1096"/>
      <c r="BA132" s="1096"/>
      <c r="BB132" s="1096"/>
      <c r="BC132" s="1096"/>
      <c r="BD132" s="1096"/>
      <c r="BE132" s="1096"/>
      <c r="BF132" s="1096"/>
      <c r="BG132" s="1096"/>
      <c r="BH132" s="1096"/>
      <c r="BI132" s="1096"/>
      <c r="BJ132" s="1096"/>
      <c r="BK132" s="1096"/>
      <c r="BL132" s="1096"/>
      <c r="BM132" s="1096"/>
      <c r="BN132" s="1096"/>
      <c r="BO132" s="1096"/>
      <c r="BP132" s="1096"/>
      <c r="BQ132" s="1096"/>
      <c r="BR132" s="1096"/>
      <c r="BS132" s="1096"/>
      <c r="BT132" s="1096"/>
      <c r="BU132" s="1096"/>
      <c r="BV132" s="1096"/>
      <c r="BW132" s="1096"/>
      <c r="BX132" s="1096"/>
      <c r="BY132" s="1096"/>
      <c r="BZ132" s="1096"/>
      <c r="CA132" s="1096"/>
      <c r="CB132" s="1096"/>
      <c r="CC132" s="1096"/>
      <c r="CD132" s="1096"/>
      <c r="CE132" s="1096"/>
      <c r="CF132" s="1096"/>
      <c r="CG132" s="1096"/>
      <c r="CH132" s="1096"/>
      <c r="CI132" s="1096"/>
      <c r="CJ132" s="1096"/>
      <c r="CK132" s="1096"/>
      <c r="CL132" s="1096"/>
      <c r="CM132" s="1096"/>
      <c r="CN132" s="1096"/>
      <c r="CO132" s="1096"/>
      <c r="CP132" s="1096"/>
      <c r="CQ132" s="1096"/>
      <c r="CR132" s="1096"/>
      <c r="CS132" s="1096"/>
      <c r="CT132" s="1096"/>
      <c r="CU132" s="1096"/>
      <c r="CV132" s="1096"/>
      <c r="CW132" s="1096"/>
      <c r="CX132" s="1096"/>
      <c r="CY132" s="1096"/>
      <c r="CZ132" s="1096"/>
    </row>
    <row r="133" spans="1:104" ht="30.95" customHeight="1" outlineLevel="1" x14ac:dyDescent="0.25">
      <c r="A133" s="297"/>
      <c r="B133" s="1360" t="s">
        <v>472</v>
      </c>
      <c r="C133" s="1578"/>
      <c r="D133" s="1399"/>
      <c r="E133" s="1399"/>
      <c r="F133" s="832">
        <f>F132-RESULTADOS!E18+RESULTADOS!E19</f>
        <v>0</v>
      </c>
      <c r="G133" s="1342" t="str">
        <f>IFERROR(F133/F120,"-")</f>
        <v>-</v>
      </c>
      <c r="H133" s="832">
        <f>H132-RESULTADOS!G18+RESULTADOS!G19</f>
        <v>0</v>
      </c>
      <c r="I133" s="1342" t="str">
        <f>IFERROR(H133/H120,"-")</f>
        <v>-</v>
      </c>
      <c r="J133" s="832">
        <f>J132-RESULTADOS!I18+RESULTADOS!I19</f>
        <v>0</v>
      </c>
      <c r="K133" s="1342" t="str">
        <f>IFERROR(J133/J120,"-")</f>
        <v>-</v>
      </c>
      <c r="L133" s="832">
        <f>L132-RESULTADOS!K18+RESULTADOS!K19</f>
        <v>0</v>
      </c>
      <c r="M133" s="1342" t="str">
        <f>IFERROR(L133/L120,"-")</f>
        <v>-</v>
      </c>
      <c r="N133" s="832">
        <f>N132-RESULTADOS!M18+RESULTADOS!M19</f>
        <v>0</v>
      </c>
      <c r="O133" s="1343" t="str">
        <f>IFERROR(N133/N120,"-")</f>
        <v>-</v>
      </c>
      <c r="P133" s="138"/>
      <c r="Q133" s="138"/>
      <c r="R133" s="138"/>
      <c r="S133" s="153"/>
      <c r="T133" s="153"/>
      <c r="U133" s="1579"/>
      <c r="V133" s="1579"/>
      <c r="W133" s="1580"/>
      <c r="X133" s="1573"/>
      <c r="Y133" s="1579"/>
      <c r="Z133" s="1580"/>
      <c r="AA133" s="1573"/>
      <c r="AB133" s="1579"/>
      <c r="AC133" s="1399"/>
      <c r="AD133" s="1399"/>
      <c r="AE133" s="138"/>
      <c r="AF133" s="138"/>
      <c r="AG133" s="138"/>
      <c r="AH133" s="138"/>
      <c r="AI133" s="138"/>
      <c r="AJ133" s="138"/>
      <c r="AK133" s="138"/>
      <c r="AL133" s="1096"/>
      <c r="AM133" s="1096"/>
      <c r="AN133" s="1096"/>
      <c r="AO133" s="1096"/>
      <c r="AP133" s="1096"/>
      <c r="AQ133" s="1096"/>
      <c r="AR133" s="1096"/>
      <c r="AS133" s="1096"/>
      <c r="AT133" s="1096"/>
      <c r="AU133" s="1096"/>
      <c r="AV133" s="1096"/>
      <c r="AW133" s="1096"/>
      <c r="AX133" s="1096"/>
      <c r="AY133" s="1096"/>
      <c r="AZ133" s="1096"/>
      <c r="BA133" s="1096"/>
      <c r="BB133" s="1096"/>
      <c r="BC133" s="1096"/>
      <c r="BD133" s="1096"/>
      <c r="BE133" s="1096"/>
      <c r="BF133" s="1096"/>
      <c r="BG133" s="1096"/>
      <c r="BH133" s="1096"/>
      <c r="BI133" s="1096"/>
      <c r="BJ133" s="1096"/>
      <c r="BK133" s="1096"/>
      <c r="BL133" s="1096"/>
      <c r="BM133" s="1096"/>
      <c r="BN133" s="1096"/>
      <c r="BO133" s="1096"/>
      <c r="BP133" s="1096"/>
      <c r="BQ133" s="1096"/>
      <c r="BR133" s="1096"/>
      <c r="BS133" s="1096"/>
      <c r="BT133" s="1096"/>
      <c r="BU133" s="1096"/>
      <c r="BV133" s="1096"/>
      <c r="BW133" s="1096"/>
      <c r="BX133" s="1096"/>
      <c r="BY133" s="1096"/>
      <c r="BZ133" s="1096"/>
      <c r="CA133" s="1096"/>
      <c r="CB133" s="1096"/>
      <c r="CC133" s="1096"/>
      <c r="CD133" s="1096"/>
      <c r="CE133" s="1096"/>
      <c r="CF133" s="1096"/>
      <c r="CG133" s="1096"/>
      <c r="CH133" s="1096"/>
      <c r="CI133" s="1096"/>
      <c r="CJ133" s="1096"/>
      <c r="CK133" s="1096"/>
      <c r="CL133" s="1096"/>
      <c r="CM133" s="1096"/>
      <c r="CN133" s="1096"/>
      <c r="CO133" s="1096"/>
      <c r="CP133" s="1096"/>
      <c r="CQ133" s="1096"/>
      <c r="CR133" s="1096"/>
      <c r="CS133" s="1096"/>
      <c r="CT133" s="1096"/>
      <c r="CU133" s="1096"/>
      <c r="CV133" s="1096"/>
      <c r="CW133" s="1096"/>
      <c r="CX133" s="1096"/>
      <c r="CY133" s="1096"/>
      <c r="CZ133" s="1096"/>
    </row>
    <row r="134" spans="1:104" ht="29.1" customHeight="1" outlineLevel="1" x14ac:dyDescent="0.25">
      <c r="A134" s="297"/>
      <c r="B134" s="1367" t="s">
        <v>474</v>
      </c>
      <c r="C134" s="1578"/>
      <c r="D134" s="1399"/>
      <c r="E134" s="1399"/>
      <c r="F134" s="832">
        <f>F133-RESULTADOS!E21</f>
        <v>0</v>
      </c>
      <c r="G134" s="1342" t="str">
        <f>IFERROR(F134/F120,"-")</f>
        <v>-</v>
      </c>
      <c r="H134" s="832">
        <f>H133-RESULTADOS!G21</f>
        <v>0</v>
      </c>
      <c r="I134" s="1342" t="str">
        <f>IFERROR(H134/H120,"-")</f>
        <v>-</v>
      </c>
      <c r="J134" s="832">
        <f>J133-RESULTADOS!I21</f>
        <v>0</v>
      </c>
      <c r="K134" s="1342" t="str">
        <f>IFERROR(J134/J120,"-")</f>
        <v>-</v>
      </c>
      <c r="L134" s="832">
        <f>L133-RESULTADOS!K21</f>
        <v>0</v>
      </c>
      <c r="M134" s="1342" t="str">
        <f>IFERROR(L134/L120,"-")</f>
        <v>-</v>
      </c>
      <c r="N134" s="832">
        <f>N133-RESULTADOS!M21</f>
        <v>0</v>
      </c>
      <c r="O134" s="1343" t="str">
        <f>IFERROR(N134/N120,"-")</f>
        <v>-</v>
      </c>
      <c r="P134" s="138"/>
      <c r="Q134" s="138"/>
      <c r="R134" s="138"/>
      <c r="S134" s="138"/>
      <c r="T134" s="138"/>
      <c r="U134" s="138"/>
      <c r="V134" s="138"/>
      <c r="W134" s="138"/>
      <c r="X134" s="138"/>
      <c r="Y134" s="138"/>
      <c r="Z134" s="138"/>
      <c r="AA134" s="138"/>
      <c r="AB134" s="138"/>
      <c r="AC134" s="138"/>
      <c r="AD134" s="138"/>
      <c r="AE134" s="138"/>
      <c r="AF134" s="138"/>
      <c r="AG134" s="138"/>
      <c r="AH134" s="138"/>
      <c r="AI134" s="138"/>
      <c r="AJ134" s="138"/>
      <c r="AK134" s="138"/>
      <c r="AL134" s="1096"/>
      <c r="AM134" s="1096"/>
      <c r="AN134" s="1096"/>
      <c r="AO134" s="1096"/>
      <c r="AP134" s="1096"/>
      <c r="AQ134" s="1096"/>
      <c r="AR134" s="1096"/>
      <c r="AS134" s="1096"/>
      <c r="AT134" s="1096"/>
      <c r="AU134" s="1096"/>
      <c r="AV134" s="1096"/>
      <c r="AW134" s="1096"/>
      <c r="AX134" s="1096"/>
      <c r="AY134" s="1096"/>
      <c r="AZ134" s="1096"/>
      <c r="BA134" s="1096"/>
      <c r="BB134" s="1096"/>
      <c r="BC134" s="1096"/>
      <c r="BD134" s="1096"/>
      <c r="BE134" s="1096"/>
      <c r="BF134" s="1096"/>
      <c r="BG134" s="1096"/>
      <c r="BH134" s="1096"/>
      <c r="BI134" s="1096"/>
      <c r="BJ134" s="1096"/>
      <c r="BK134" s="1096"/>
      <c r="BL134" s="1096"/>
      <c r="BM134" s="1096"/>
      <c r="BN134" s="1096"/>
      <c r="BO134" s="1096"/>
      <c r="BP134" s="1096"/>
      <c r="BQ134" s="1096"/>
      <c r="BR134" s="1096"/>
      <c r="BS134" s="1096"/>
      <c r="BT134" s="1096"/>
      <c r="BU134" s="1096"/>
      <c r="BV134" s="1096"/>
      <c r="BW134" s="1096"/>
      <c r="BX134" s="1096"/>
      <c r="BY134" s="1096"/>
      <c r="BZ134" s="1096"/>
      <c r="CA134" s="1096"/>
      <c r="CB134" s="1096"/>
      <c r="CC134" s="1096"/>
      <c r="CD134" s="1096"/>
      <c r="CE134" s="1096"/>
      <c r="CF134" s="1096"/>
      <c r="CG134" s="1096"/>
      <c r="CH134" s="1096"/>
      <c r="CI134" s="1096"/>
      <c r="CJ134" s="1096"/>
      <c r="CK134" s="1096"/>
      <c r="CL134" s="1096"/>
      <c r="CM134" s="1096"/>
      <c r="CN134" s="1096"/>
      <c r="CO134" s="1096"/>
      <c r="CP134" s="1096"/>
      <c r="CQ134" s="1096"/>
      <c r="CR134" s="1096"/>
      <c r="CS134" s="1096"/>
      <c r="CT134" s="1096"/>
      <c r="CU134" s="1096"/>
      <c r="CV134" s="1096"/>
      <c r="CW134" s="1096"/>
      <c r="CX134" s="1096"/>
      <c r="CY134" s="1096"/>
      <c r="CZ134" s="1096"/>
    </row>
    <row r="135" spans="1:104" ht="32.1" customHeight="1" outlineLevel="1" x14ac:dyDescent="0.25">
      <c r="A135" s="297"/>
      <c r="B135" s="1361" t="s">
        <v>654</v>
      </c>
      <c r="C135" s="1362"/>
      <c r="D135" s="1363"/>
      <c r="E135" s="1363"/>
      <c r="F135" s="1364">
        <f>IFERROR(F133/C$81,"-")</f>
        <v>0</v>
      </c>
      <c r="G135" s="1204" t="s">
        <v>0</v>
      </c>
      <c r="H135" s="1364">
        <f>IFERROR(H133/D$81,"-")</f>
        <v>0</v>
      </c>
      <c r="I135" s="1204" t="s">
        <v>0</v>
      </c>
      <c r="J135" s="1364">
        <f>IFERROR(J133/E$81,"-")</f>
        <v>0</v>
      </c>
      <c r="K135" s="1204" t="s">
        <v>0</v>
      </c>
      <c r="L135" s="1364">
        <f>IFERROR(L133/F$81,"-")</f>
        <v>0</v>
      </c>
      <c r="M135" s="1204" t="s">
        <v>0</v>
      </c>
      <c r="N135" s="1364">
        <f>IFERROR(N133/G$81,"-")</f>
        <v>0</v>
      </c>
      <c r="O135" s="1368" t="s">
        <v>0</v>
      </c>
      <c r="P135" s="138"/>
      <c r="Q135" s="138"/>
      <c r="R135" s="138"/>
      <c r="S135" s="138"/>
      <c r="T135" s="138"/>
      <c r="U135" s="138"/>
      <c r="V135" s="138"/>
      <c r="W135" s="138"/>
      <c r="X135" s="138"/>
      <c r="Y135" s="138"/>
      <c r="Z135" s="138"/>
      <c r="AA135" s="138"/>
      <c r="AB135" s="138"/>
      <c r="AC135" s="138"/>
      <c r="AD135" s="138"/>
      <c r="AE135" s="138"/>
      <c r="AF135" s="138"/>
      <c r="AG135" s="138"/>
      <c r="AH135" s="138"/>
      <c r="AI135" s="138"/>
      <c r="AJ135" s="138"/>
      <c r="AK135" s="138"/>
      <c r="AL135" s="1096"/>
      <c r="AM135" s="1096"/>
      <c r="AN135" s="1096"/>
      <c r="AO135" s="1096"/>
      <c r="AP135" s="1096"/>
      <c r="AQ135" s="1096"/>
      <c r="AR135" s="1096"/>
      <c r="AS135" s="1096"/>
      <c r="AT135" s="1096"/>
      <c r="AU135" s="1096"/>
      <c r="AV135" s="1096"/>
      <c r="AW135" s="1096"/>
      <c r="AX135" s="1096"/>
      <c r="AY135" s="1096"/>
      <c r="AZ135" s="1096"/>
      <c r="BA135" s="1096"/>
      <c r="BB135" s="1096"/>
      <c r="BC135" s="1096"/>
      <c r="BD135" s="1096"/>
      <c r="BE135" s="1096"/>
      <c r="BF135" s="1096"/>
      <c r="BG135" s="1096"/>
      <c r="BH135" s="1096"/>
      <c r="BI135" s="1096"/>
      <c r="BJ135" s="1096"/>
      <c r="BK135" s="1096"/>
      <c r="BL135" s="1096"/>
      <c r="BM135" s="1096"/>
      <c r="BN135" s="1096"/>
      <c r="BO135" s="1096"/>
      <c r="BP135" s="1096"/>
      <c r="BQ135" s="1096"/>
      <c r="BR135" s="1096"/>
      <c r="BS135" s="1096"/>
      <c r="BT135" s="1096"/>
      <c r="BU135" s="1096"/>
      <c r="BV135" s="1096"/>
      <c r="BW135" s="1096"/>
      <c r="BX135" s="1096"/>
      <c r="BY135" s="1096"/>
      <c r="BZ135" s="1096"/>
      <c r="CA135" s="1096"/>
      <c r="CB135" s="1096"/>
      <c r="CC135" s="1096"/>
      <c r="CD135" s="1096"/>
      <c r="CE135" s="1096"/>
      <c r="CF135" s="1096"/>
      <c r="CG135" s="1096"/>
      <c r="CH135" s="1096"/>
      <c r="CI135" s="1096"/>
      <c r="CJ135" s="1096"/>
      <c r="CK135" s="1096"/>
      <c r="CL135" s="1096"/>
      <c r="CM135" s="1096"/>
      <c r="CN135" s="1096"/>
      <c r="CO135" s="1096"/>
      <c r="CP135" s="1096"/>
      <c r="CQ135" s="1096"/>
      <c r="CR135" s="1096"/>
      <c r="CS135" s="1096"/>
      <c r="CT135" s="1096"/>
      <c r="CU135" s="1096"/>
      <c r="CV135" s="1096"/>
      <c r="CW135" s="1096"/>
      <c r="CX135" s="1096"/>
      <c r="CY135" s="1096"/>
      <c r="CZ135" s="1096"/>
    </row>
    <row r="136" spans="1:104" outlineLevel="1" x14ac:dyDescent="0.25">
      <c r="A136" s="1096"/>
      <c r="B136" s="1096"/>
      <c r="C136" s="1096"/>
      <c r="D136" s="1096"/>
      <c r="E136" s="1096"/>
      <c r="F136" s="1096"/>
      <c r="G136" s="1096"/>
      <c r="H136" s="1096"/>
      <c r="I136" s="1096"/>
      <c r="J136" s="138"/>
      <c r="K136" s="138"/>
      <c r="L136" s="138"/>
      <c r="M136" s="138"/>
      <c r="N136" s="138"/>
      <c r="O136" s="138"/>
      <c r="P136" s="138"/>
      <c r="Q136" s="138"/>
      <c r="R136" s="138"/>
      <c r="S136" s="138"/>
      <c r="T136" s="138"/>
      <c r="U136" s="138"/>
      <c r="V136" s="138"/>
      <c r="W136" s="138"/>
      <c r="X136" s="138"/>
      <c r="Y136" s="138"/>
      <c r="Z136" s="138"/>
      <c r="AA136" s="138"/>
      <c r="AB136" s="138"/>
      <c r="AC136" s="138"/>
      <c r="AD136" s="138"/>
      <c r="AE136" s="138"/>
      <c r="AF136" s="138"/>
      <c r="AG136" s="138"/>
      <c r="AH136" s="138"/>
      <c r="AI136" s="138"/>
      <c r="AJ136" s="138"/>
      <c r="AK136" s="138"/>
      <c r="AL136" s="1096"/>
      <c r="AM136" s="1096"/>
      <c r="AN136" s="1096"/>
      <c r="AO136" s="1096"/>
      <c r="AP136" s="1096"/>
      <c r="AQ136" s="1096"/>
      <c r="AR136" s="1096"/>
      <c r="AS136" s="1096"/>
      <c r="AT136" s="1096"/>
      <c r="AU136" s="1096"/>
      <c r="AV136" s="1096"/>
      <c r="AW136" s="1096"/>
      <c r="AX136" s="1096"/>
      <c r="AY136" s="1096"/>
      <c r="AZ136" s="1096"/>
      <c r="BA136" s="1096"/>
      <c r="BB136" s="1096"/>
      <c r="BC136" s="1096"/>
      <c r="BD136" s="1096"/>
      <c r="BE136" s="1096"/>
      <c r="BF136" s="1096"/>
      <c r="BG136" s="1096"/>
      <c r="BH136" s="1096"/>
      <c r="BI136" s="1096"/>
      <c r="BJ136" s="1096"/>
      <c r="BK136" s="1096"/>
      <c r="BL136" s="1096"/>
      <c r="BM136" s="1096"/>
      <c r="BN136" s="1096"/>
      <c r="BO136" s="1096"/>
      <c r="BP136" s="1096"/>
      <c r="BQ136" s="1096"/>
      <c r="BR136" s="1096"/>
      <c r="BS136" s="1096"/>
      <c r="BT136" s="1096"/>
      <c r="BU136" s="1096"/>
      <c r="BV136" s="1096"/>
      <c r="BW136" s="1096"/>
      <c r="BX136" s="1096"/>
      <c r="BY136" s="1096"/>
      <c r="BZ136" s="1096"/>
      <c r="CA136" s="1096"/>
      <c r="CB136" s="1096"/>
      <c r="CC136" s="1096"/>
      <c r="CD136" s="1096"/>
      <c r="CE136" s="1096"/>
      <c r="CF136" s="1096"/>
      <c r="CG136" s="1096"/>
      <c r="CH136" s="1096"/>
      <c r="CI136" s="1096"/>
      <c r="CJ136" s="1096"/>
      <c r="CK136" s="1096"/>
      <c r="CL136" s="1096"/>
      <c r="CM136" s="1096"/>
      <c r="CN136" s="1096"/>
      <c r="CO136" s="1096"/>
      <c r="CP136" s="1096"/>
      <c r="CQ136" s="1096"/>
      <c r="CR136" s="1096"/>
      <c r="CS136" s="1096"/>
      <c r="CT136" s="1096"/>
      <c r="CU136" s="1096"/>
      <c r="CV136" s="1096"/>
      <c r="CW136" s="1096"/>
      <c r="CX136" s="1096"/>
      <c r="CY136" s="1096"/>
      <c r="CZ136" s="1096"/>
    </row>
    <row r="137" spans="1:104" ht="39" customHeight="1" outlineLevel="1" x14ac:dyDescent="0.25">
      <c r="A137" s="1096"/>
      <c r="B137" s="1327" t="s">
        <v>664</v>
      </c>
      <c r="C137" s="1592" t="s">
        <v>665</v>
      </c>
      <c r="D137" s="1576"/>
      <c r="E137" s="1593"/>
      <c r="F137" s="1331" t="s">
        <v>455</v>
      </c>
      <c r="G137" s="1332" t="s">
        <v>270</v>
      </c>
      <c r="H137" s="1331" t="s">
        <v>456</v>
      </c>
      <c r="I137" s="1332" t="s">
        <v>270</v>
      </c>
      <c r="J137" s="1331" t="s">
        <v>457</v>
      </c>
      <c r="K137" s="1332" t="s">
        <v>270</v>
      </c>
      <c r="L137" s="1331" t="s">
        <v>458</v>
      </c>
      <c r="M137" s="1333" t="s">
        <v>270</v>
      </c>
      <c r="N137" s="1331" t="s">
        <v>459</v>
      </c>
      <c r="O137" s="1334" t="s">
        <v>270</v>
      </c>
      <c r="P137" s="138"/>
      <c r="Q137" s="138"/>
      <c r="R137" s="138"/>
      <c r="S137" s="138"/>
      <c r="T137" s="138"/>
      <c r="U137" s="138"/>
      <c r="V137" s="138"/>
      <c r="W137" s="138"/>
      <c r="X137" s="138"/>
      <c r="Y137" s="138"/>
      <c r="Z137" s="138"/>
      <c r="AA137" s="138"/>
      <c r="AB137" s="138"/>
      <c r="AC137" s="138"/>
      <c r="AD137" s="138"/>
      <c r="AE137" s="138"/>
      <c r="AF137" s="138"/>
      <c r="AG137" s="138"/>
      <c r="AH137" s="138"/>
      <c r="AI137" s="138"/>
      <c r="AJ137" s="138"/>
      <c r="AK137" s="138"/>
      <c r="AL137" s="1096"/>
      <c r="AM137" s="1096"/>
      <c r="AN137" s="1096"/>
      <c r="AO137" s="1096"/>
      <c r="AP137" s="1096"/>
      <c r="AQ137" s="1096"/>
      <c r="AR137" s="1096"/>
      <c r="AS137" s="1096"/>
      <c r="AT137" s="1096"/>
      <c r="AU137" s="1096"/>
      <c r="AV137" s="1096"/>
      <c r="AW137" s="1096"/>
      <c r="AX137" s="1096"/>
      <c r="AY137" s="1096"/>
      <c r="AZ137" s="1096"/>
      <c r="BA137" s="1096"/>
      <c r="BB137" s="1096"/>
      <c r="BC137" s="1096"/>
      <c r="BD137" s="1096"/>
      <c r="BE137" s="1096"/>
      <c r="BF137" s="1096"/>
      <c r="BG137" s="1096"/>
      <c r="BH137" s="1096"/>
      <c r="BI137" s="1096"/>
      <c r="BJ137" s="1096"/>
      <c r="BK137" s="1096"/>
      <c r="BL137" s="1096"/>
      <c r="BM137" s="1096"/>
      <c r="BN137" s="1096"/>
      <c r="BO137" s="1096"/>
      <c r="BP137" s="1096"/>
      <c r="BQ137" s="1096"/>
      <c r="BR137" s="1096"/>
      <c r="BS137" s="1096"/>
      <c r="BT137" s="1096"/>
      <c r="BU137" s="1096"/>
      <c r="BV137" s="1096"/>
      <c r="BW137" s="1096"/>
      <c r="BX137" s="1096"/>
      <c r="BY137" s="1096"/>
      <c r="BZ137" s="1096"/>
      <c r="CA137" s="1096"/>
      <c r="CB137" s="1096"/>
      <c r="CC137" s="1096"/>
      <c r="CD137" s="1096"/>
      <c r="CE137" s="1096"/>
      <c r="CF137" s="1096"/>
      <c r="CG137" s="1096"/>
      <c r="CH137" s="1096"/>
      <c r="CI137" s="1096"/>
      <c r="CJ137" s="1096"/>
      <c r="CK137" s="1096"/>
      <c r="CL137" s="1096"/>
      <c r="CM137" s="1096"/>
      <c r="CN137" s="1096"/>
      <c r="CO137" s="1096"/>
      <c r="CP137" s="1096"/>
      <c r="CQ137" s="1096"/>
      <c r="CR137" s="1096"/>
      <c r="CS137" s="1096"/>
      <c r="CT137" s="1096"/>
      <c r="CU137" s="1096"/>
      <c r="CV137" s="1096"/>
      <c r="CW137" s="1096"/>
      <c r="CX137" s="1096"/>
      <c r="CY137" s="1096"/>
      <c r="CZ137" s="1096"/>
    </row>
    <row r="138" spans="1:104" ht="30" customHeight="1" outlineLevel="1" x14ac:dyDescent="0.25">
      <c r="A138" s="1336" t="s">
        <v>0</v>
      </c>
      <c r="B138" s="1337" t="s">
        <v>460</v>
      </c>
      <c r="C138" s="1623" t="s">
        <v>655</v>
      </c>
      <c r="D138" s="1409"/>
      <c r="E138" s="1409"/>
      <c r="F138" s="1340">
        <f>F139+F140</f>
        <v>0</v>
      </c>
      <c r="G138" s="1339" t="str">
        <f>IFERROR(F138/F138,"-")</f>
        <v>-</v>
      </c>
      <c r="H138" s="1340">
        <f>H139+H140</f>
        <v>0</v>
      </c>
      <c r="I138" s="1339" t="str">
        <f>IFERROR(H138/H138,"-")</f>
        <v>-</v>
      </c>
      <c r="J138" s="1340">
        <f>J139+J140</f>
        <v>0</v>
      </c>
      <c r="K138" s="1339" t="str">
        <f>IFERROR(J138/J138,"-")</f>
        <v>-</v>
      </c>
      <c r="L138" s="1340">
        <f>L139+L140</f>
        <v>0</v>
      </c>
      <c r="M138" s="1339" t="str">
        <f>IFERROR(L138/L138,"-")</f>
        <v>-</v>
      </c>
      <c r="N138" s="1340">
        <f>N139+N140</f>
        <v>0</v>
      </c>
      <c r="O138" s="1366" t="str">
        <f>IFERROR(N138/N138,"-")</f>
        <v>-</v>
      </c>
      <c r="P138" s="138"/>
      <c r="Q138" s="138"/>
      <c r="R138" s="138"/>
      <c r="S138" s="138"/>
      <c r="T138" s="138"/>
      <c r="U138" s="138"/>
      <c r="V138" s="138"/>
      <c r="W138" s="138"/>
      <c r="X138" s="138"/>
      <c r="Y138" s="138"/>
      <c r="Z138" s="138"/>
      <c r="AA138" s="138"/>
      <c r="AB138" s="138"/>
      <c r="AC138" s="138"/>
      <c r="AD138" s="138"/>
      <c r="AE138" s="138"/>
      <c r="AF138" s="138"/>
      <c r="AG138" s="138"/>
      <c r="AH138" s="138"/>
      <c r="AI138" s="138"/>
      <c r="AJ138" s="138"/>
      <c r="AK138" s="138"/>
      <c r="AL138" s="1096"/>
      <c r="AM138" s="1096"/>
      <c r="AN138" s="1096"/>
      <c r="AO138" s="1096"/>
      <c r="AP138" s="1096"/>
      <c r="AQ138" s="1096"/>
      <c r="AR138" s="1096"/>
      <c r="AS138" s="1096"/>
      <c r="AT138" s="1096"/>
      <c r="AU138" s="1096"/>
      <c r="AV138" s="1096"/>
      <c r="AW138" s="1096"/>
      <c r="AX138" s="1096"/>
      <c r="AY138" s="1096"/>
      <c r="AZ138" s="1096"/>
      <c r="BA138" s="1096"/>
      <c r="BB138" s="1096"/>
      <c r="BC138" s="1096"/>
      <c r="BD138" s="1096"/>
      <c r="BE138" s="1096"/>
      <c r="BF138" s="1096"/>
      <c r="BG138" s="1096"/>
      <c r="BH138" s="1096"/>
      <c r="BI138" s="1096"/>
      <c r="BJ138" s="1096"/>
      <c r="BK138" s="1096"/>
      <c r="BL138" s="1096"/>
      <c r="BM138" s="1096"/>
      <c r="BN138" s="1096"/>
      <c r="BO138" s="1096"/>
      <c r="BP138" s="1096"/>
      <c r="BQ138" s="1096"/>
      <c r="BR138" s="1096"/>
      <c r="BS138" s="1096"/>
      <c r="BT138" s="1096"/>
      <c r="BU138" s="1096"/>
      <c r="BV138" s="1096"/>
      <c r="BW138" s="1096"/>
      <c r="BX138" s="1096"/>
      <c r="BY138" s="1096"/>
      <c r="BZ138" s="1096"/>
      <c r="CA138" s="1096"/>
      <c r="CB138" s="1096"/>
      <c r="CC138" s="1096"/>
      <c r="CD138" s="1096"/>
      <c r="CE138" s="1096"/>
      <c r="CF138" s="1096"/>
      <c r="CG138" s="1096"/>
      <c r="CH138" s="1096"/>
      <c r="CI138" s="1096"/>
      <c r="CJ138" s="1096"/>
      <c r="CK138" s="1096"/>
      <c r="CL138" s="1096"/>
      <c r="CM138" s="1096"/>
      <c r="CN138" s="1096"/>
      <c r="CO138" s="1096"/>
      <c r="CP138" s="1096"/>
      <c r="CQ138" s="1096"/>
      <c r="CR138" s="1096"/>
      <c r="CS138" s="1096"/>
      <c r="CT138" s="1096"/>
      <c r="CU138" s="1096"/>
      <c r="CV138" s="1096"/>
      <c r="CW138" s="1096"/>
      <c r="CX138" s="1096"/>
      <c r="CY138" s="1096"/>
      <c r="CZ138" s="1096"/>
    </row>
    <row r="139" spans="1:104" ht="17.100000000000001" customHeight="1" outlineLevel="1" x14ac:dyDescent="0.25">
      <c r="A139" s="297"/>
      <c r="B139" s="1222" t="s">
        <v>656</v>
      </c>
      <c r="C139" s="1574">
        <v>0</v>
      </c>
      <c r="D139" s="1399"/>
      <c r="E139" s="1399"/>
      <c r="F139" s="856">
        <f>RESULTADOS!E7*(1+C139)</f>
        <v>0</v>
      </c>
      <c r="G139" s="1345" t="s">
        <v>0</v>
      </c>
      <c r="H139" s="856">
        <f>RESULTADOS!G7*(1+C139)</f>
        <v>0</v>
      </c>
      <c r="I139" s="1345" t="s">
        <v>0</v>
      </c>
      <c r="J139" s="856">
        <f>RESULTADOS!I7*(1+C139)</f>
        <v>0</v>
      </c>
      <c r="K139" s="1345" t="s">
        <v>0</v>
      </c>
      <c r="L139" s="856">
        <f>RESULTADOS!K7*(1+C139)</f>
        <v>0</v>
      </c>
      <c r="M139" s="1345" t="s">
        <v>0</v>
      </c>
      <c r="N139" s="856">
        <f>RESULTADOS!M7*(1+C139)</f>
        <v>0</v>
      </c>
      <c r="O139" s="846" t="s">
        <v>0</v>
      </c>
      <c r="P139" s="138"/>
      <c r="Q139" s="138"/>
      <c r="R139" s="138"/>
      <c r="S139" s="138"/>
      <c r="T139" s="138"/>
      <c r="U139" s="138"/>
      <c r="V139" s="138"/>
      <c r="W139" s="138"/>
      <c r="X139" s="138"/>
      <c r="Y139" s="138"/>
      <c r="Z139" s="138"/>
      <c r="AA139" s="138"/>
      <c r="AB139" s="138"/>
      <c r="AC139" s="138"/>
      <c r="AD139" s="138"/>
      <c r="AE139" s="138"/>
      <c r="AF139" s="138"/>
      <c r="AG139" s="138"/>
      <c r="AH139" s="138"/>
      <c r="AI139" s="138"/>
      <c r="AJ139" s="138"/>
      <c r="AK139" s="138"/>
      <c r="AL139" s="1096"/>
      <c r="AM139" s="1096"/>
      <c r="AN139" s="1096"/>
      <c r="AO139" s="1096"/>
      <c r="AP139" s="1096"/>
      <c r="AQ139" s="1096"/>
      <c r="AR139" s="1096"/>
      <c r="AS139" s="1096"/>
      <c r="AT139" s="1096"/>
      <c r="AU139" s="1096"/>
      <c r="AV139" s="1096"/>
      <c r="AW139" s="1096"/>
      <c r="AX139" s="1096"/>
      <c r="AY139" s="1096"/>
      <c r="AZ139" s="1096"/>
      <c r="BA139" s="1096"/>
      <c r="BB139" s="1096"/>
      <c r="BC139" s="1096"/>
      <c r="BD139" s="1096"/>
      <c r="BE139" s="1096"/>
      <c r="BF139" s="1096"/>
      <c r="BG139" s="1096"/>
      <c r="BH139" s="1096"/>
      <c r="BI139" s="1096"/>
      <c r="BJ139" s="1096"/>
      <c r="BK139" s="1096"/>
      <c r="BL139" s="1096"/>
      <c r="BM139" s="1096"/>
      <c r="BN139" s="1096"/>
      <c r="BO139" s="1096"/>
      <c r="BP139" s="1096"/>
      <c r="BQ139" s="1096"/>
      <c r="BR139" s="1096"/>
      <c r="BS139" s="1096"/>
      <c r="BT139" s="1096"/>
      <c r="BU139" s="1096"/>
      <c r="BV139" s="1096"/>
      <c r="BW139" s="1096"/>
      <c r="BX139" s="1096"/>
      <c r="BY139" s="1096"/>
      <c r="BZ139" s="1096"/>
      <c r="CA139" s="1096"/>
      <c r="CB139" s="1096"/>
      <c r="CC139" s="1096"/>
      <c r="CD139" s="1096"/>
      <c r="CE139" s="1096"/>
      <c r="CF139" s="1096"/>
      <c r="CG139" s="1096"/>
      <c r="CH139" s="1096"/>
      <c r="CI139" s="1096"/>
      <c r="CJ139" s="1096"/>
      <c r="CK139" s="1096"/>
      <c r="CL139" s="1096"/>
      <c r="CM139" s="1096"/>
      <c r="CN139" s="1096"/>
      <c r="CO139" s="1096"/>
      <c r="CP139" s="1096"/>
      <c r="CQ139" s="1096"/>
      <c r="CR139" s="1096"/>
      <c r="CS139" s="1096"/>
      <c r="CT139" s="1096"/>
      <c r="CU139" s="1096"/>
      <c r="CV139" s="1096"/>
      <c r="CW139" s="1096"/>
      <c r="CX139" s="1096"/>
      <c r="CY139" s="1096"/>
      <c r="CZ139" s="1096"/>
    </row>
    <row r="140" spans="1:104" ht="17.100000000000001" customHeight="1" outlineLevel="1" x14ac:dyDescent="0.25">
      <c r="A140" s="297"/>
      <c r="B140" s="1222" t="s">
        <v>0</v>
      </c>
      <c r="C140" s="1491"/>
      <c r="D140" s="1399"/>
      <c r="E140" s="1399"/>
      <c r="F140" s="856">
        <f>RESULTADOS!E8</f>
        <v>0</v>
      </c>
      <c r="G140" s="1345" t="s">
        <v>0</v>
      </c>
      <c r="H140" s="856">
        <f>RESULTADOS!G8</f>
        <v>0</v>
      </c>
      <c r="I140" s="1345" t="s">
        <v>0</v>
      </c>
      <c r="J140" s="856">
        <f>RESULTADOS!I8</f>
        <v>0</v>
      </c>
      <c r="K140" s="1345" t="s">
        <v>0</v>
      </c>
      <c r="L140" s="856">
        <f>RESULTADOS!K8</f>
        <v>0</v>
      </c>
      <c r="M140" s="1345" t="s">
        <v>0</v>
      </c>
      <c r="N140" s="856">
        <f>RESULTADOS!M8</f>
        <v>0</v>
      </c>
      <c r="O140" s="846" t="s">
        <v>0</v>
      </c>
      <c r="P140" s="138"/>
      <c r="Q140" s="138"/>
      <c r="R140" s="138"/>
      <c r="S140" s="138"/>
      <c r="T140" s="138"/>
      <c r="U140" s="138"/>
      <c r="V140" s="138"/>
      <c r="W140" s="138"/>
      <c r="X140" s="138"/>
      <c r="Y140" s="138"/>
      <c r="Z140" s="138"/>
      <c r="AA140" s="138"/>
      <c r="AB140" s="138"/>
      <c r="AC140" s="138"/>
      <c r="AD140" s="138"/>
      <c r="AE140" s="138"/>
      <c r="AF140" s="138"/>
      <c r="AG140" s="138"/>
      <c r="AH140" s="138"/>
      <c r="AI140" s="138"/>
      <c r="AJ140" s="138"/>
      <c r="AK140" s="138"/>
      <c r="AL140" s="1096"/>
      <c r="AM140" s="1096"/>
      <c r="AN140" s="1096"/>
      <c r="AO140" s="1096"/>
      <c r="AP140" s="1096"/>
      <c r="AQ140" s="1096"/>
      <c r="AR140" s="1096"/>
      <c r="AS140" s="1096"/>
      <c r="AT140" s="1096"/>
      <c r="AU140" s="1096"/>
      <c r="AV140" s="1096"/>
      <c r="AW140" s="1096"/>
      <c r="AX140" s="1096"/>
      <c r="AY140" s="1096"/>
      <c r="AZ140" s="1096"/>
      <c r="BA140" s="1096"/>
      <c r="BB140" s="1096"/>
      <c r="BC140" s="1096"/>
      <c r="BD140" s="1096"/>
      <c r="BE140" s="1096"/>
      <c r="BF140" s="1096"/>
      <c r="BG140" s="1096"/>
      <c r="BH140" s="1096"/>
      <c r="BI140" s="1096"/>
      <c r="BJ140" s="1096"/>
      <c r="BK140" s="1096"/>
      <c r="BL140" s="1096"/>
      <c r="BM140" s="1096"/>
      <c r="BN140" s="1096"/>
      <c r="BO140" s="1096"/>
      <c r="BP140" s="1096"/>
      <c r="BQ140" s="1096"/>
      <c r="BR140" s="1096"/>
      <c r="BS140" s="1096"/>
      <c r="BT140" s="1096"/>
      <c r="BU140" s="1096"/>
      <c r="BV140" s="1096"/>
      <c r="BW140" s="1096"/>
      <c r="BX140" s="1096"/>
      <c r="BY140" s="1096"/>
      <c r="BZ140" s="1096"/>
      <c r="CA140" s="1096"/>
      <c r="CB140" s="1096"/>
      <c r="CC140" s="1096"/>
      <c r="CD140" s="1096"/>
      <c r="CE140" s="1096"/>
      <c r="CF140" s="1096"/>
      <c r="CG140" s="1096"/>
      <c r="CH140" s="1096"/>
      <c r="CI140" s="1096"/>
      <c r="CJ140" s="1096"/>
      <c r="CK140" s="1096"/>
      <c r="CL140" s="1096"/>
      <c r="CM140" s="1096"/>
      <c r="CN140" s="1096"/>
      <c r="CO140" s="1096"/>
      <c r="CP140" s="1096"/>
      <c r="CQ140" s="1096"/>
      <c r="CR140" s="1096"/>
      <c r="CS140" s="1096"/>
      <c r="CT140" s="1096"/>
      <c r="CU140" s="1096"/>
      <c r="CV140" s="1096"/>
      <c r="CW140" s="1096"/>
      <c r="CX140" s="1096"/>
      <c r="CY140" s="1096"/>
      <c r="CZ140" s="1096"/>
    </row>
    <row r="141" spans="1:104" outlineLevel="1" x14ac:dyDescent="0.25">
      <c r="A141" s="297"/>
      <c r="B141" s="1289"/>
      <c r="C141" s="1411"/>
      <c r="D141" s="1412"/>
      <c r="E141" s="1412"/>
      <c r="F141" s="856"/>
      <c r="G141" s="1345"/>
      <c r="H141" s="856"/>
      <c r="I141" s="1345"/>
      <c r="J141" s="856"/>
      <c r="K141" s="1345"/>
      <c r="L141" s="856"/>
      <c r="M141" s="1345"/>
      <c r="N141" s="856"/>
      <c r="O141" s="846"/>
      <c r="P141" s="138"/>
      <c r="Q141" s="138"/>
      <c r="R141" s="138"/>
      <c r="S141" s="138"/>
      <c r="T141" s="138"/>
      <c r="U141" s="138"/>
      <c r="V141" s="138"/>
      <c r="W141" s="138"/>
      <c r="X141" s="138"/>
      <c r="Y141" s="138"/>
      <c r="Z141" s="138"/>
      <c r="AA141" s="138"/>
      <c r="AB141" s="138"/>
      <c r="AC141" s="138"/>
      <c r="AD141" s="138"/>
      <c r="AE141" s="138"/>
      <c r="AF141" s="138"/>
      <c r="AG141" s="138"/>
      <c r="AH141" s="138"/>
      <c r="AI141" s="138"/>
      <c r="AJ141" s="138"/>
      <c r="AK141" s="138"/>
      <c r="AL141" s="1096"/>
      <c r="AM141" s="1096"/>
      <c r="AN141" s="1096"/>
      <c r="AO141" s="1096"/>
      <c r="AP141" s="1096"/>
      <c r="AQ141" s="1096"/>
      <c r="AR141" s="1096"/>
      <c r="AS141" s="1096"/>
      <c r="AT141" s="1096"/>
      <c r="AU141" s="1096"/>
      <c r="AV141" s="1096"/>
      <c r="AW141" s="1096"/>
      <c r="AX141" s="1096"/>
      <c r="AY141" s="1096"/>
      <c r="AZ141" s="1096"/>
      <c r="BA141" s="1096"/>
      <c r="BB141" s="1096"/>
      <c r="BC141" s="1096"/>
      <c r="BD141" s="1096"/>
      <c r="BE141" s="1096"/>
      <c r="BF141" s="1096"/>
      <c r="BG141" s="1096"/>
      <c r="BH141" s="1096"/>
      <c r="BI141" s="1096"/>
      <c r="BJ141" s="1096"/>
      <c r="BK141" s="1096"/>
      <c r="BL141" s="1096"/>
      <c r="BM141" s="1096"/>
      <c r="BN141" s="1096"/>
      <c r="BO141" s="1096"/>
      <c r="BP141" s="1096"/>
      <c r="BQ141" s="1096"/>
      <c r="BR141" s="1096"/>
      <c r="BS141" s="1096"/>
      <c r="BT141" s="1096"/>
      <c r="BU141" s="1096"/>
      <c r="BV141" s="1096"/>
      <c r="BW141" s="1096"/>
      <c r="BX141" s="1096"/>
      <c r="BY141" s="1096"/>
      <c r="BZ141" s="1096"/>
      <c r="CA141" s="1096"/>
      <c r="CB141" s="1096"/>
      <c r="CC141" s="1096"/>
      <c r="CD141" s="1096"/>
      <c r="CE141" s="1096"/>
      <c r="CF141" s="1096"/>
      <c r="CG141" s="1096"/>
      <c r="CH141" s="1096"/>
      <c r="CI141" s="1096"/>
      <c r="CJ141" s="1096"/>
      <c r="CK141" s="1096"/>
      <c r="CL141" s="1096"/>
      <c r="CM141" s="1096"/>
      <c r="CN141" s="1096"/>
      <c r="CO141" s="1096"/>
      <c r="CP141" s="1096"/>
      <c r="CQ141" s="1096"/>
      <c r="CR141" s="1096"/>
      <c r="CS141" s="1096"/>
      <c r="CT141" s="1096"/>
      <c r="CU141" s="1096"/>
      <c r="CV141" s="1096"/>
      <c r="CW141" s="1096"/>
      <c r="CX141" s="1096"/>
      <c r="CY141" s="1096"/>
      <c r="CZ141" s="1096"/>
    </row>
    <row r="142" spans="1:104" ht="17.100000000000001" customHeight="1" outlineLevel="1" x14ac:dyDescent="0.25">
      <c r="A142" s="297"/>
      <c r="B142" s="1347" t="s">
        <v>463</v>
      </c>
      <c r="C142" s="1581" t="s">
        <v>657</v>
      </c>
      <c r="D142" s="1409"/>
      <c r="E142" s="1409"/>
      <c r="F142" s="1348"/>
      <c r="G142" s="1349"/>
      <c r="H142" s="1348"/>
      <c r="I142" s="1349"/>
      <c r="J142" s="1348"/>
      <c r="K142" s="1349"/>
      <c r="L142" s="1348"/>
      <c r="M142" s="1349"/>
      <c r="N142" s="1348"/>
      <c r="O142" s="1350"/>
      <c r="P142" s="138"/>
      <c r="Q142" s="138"/>
      <c r="R142" s="138"/>
      <c r="S142" s="138"/>
      <c r="T142" s="138"/>
      <c r="U142" s="138"/>
      <c r="V142" s="138"/>
      <c r="W142" s="138"/>
      <c r="X142" s="138"/>
      <c r="Y142" s="138"/>
      <c r="Z142" s="138"/>
      <c r="AA142" s="138"/>
      <c r="AB142" s="138"/>
      <c r="AC142" s="138"/>
      <c r="AD142" s="138"/>
      <c r="AE142" s="138"/>
      <c r="AF142" s="138"/>
      <c r="AG142" s="138"/>
      <c r="AH142" s="138"/>
      <c r="AI142" s="138"/>
      <c r="AJ142" s="138"/>
      <c r="AK142" s="138"/>
      <c r="AL142" s="1096"/>
      <c r="AM142" s="1096"/>
      <c r="AN142" s="1096"/>
      <c r="AO142" s="1096"/>
      <c r="AP142" s="1096"/>
      <c r="AQ142" s="1096"/>
      <c r="AR142" s="1096"/>
      <c r="AS142" s="1096"/>
      <c r="AT142" s="1096"/>
      <c r="AU142" s="1096"/>
      <c r="AV142" s="1096"/>
      <c r="AW142" s="1096"/>
      <c r="AX142" s="1096"/>
      <c r="AY142" s="1096"/>
      <c r="AZ142" s="1096"/>
      <c r="BA142" s="1096"/>
      <c r="BB142" s="1096"/>
      <c r="BC142" s="1096"/>
      <c r="BD142" s="1096"/>
      <c r="BE142" s="1096"/>
      <c r="BF142" s="1096"/>
      <c r="BG142" s="1096"/>
      <c r="BH142" s="1096"/>
      <c r="BI142" s="1096"/>
      <c r="BJ142" s="1096"/>
      <c r="BK142" s="1096"/>
      <c r="BL142" s="1096"/>
      <c r="BM142" s="1096"/>
      <c r="BN142" s="1096"/>
      <c r="BO142" s="1096"/>
      <c r="BP142" s="1096"/>
      <c r="BQ142" s="1096"/>
      <c r="BR142" s="1096"/>
      <c r="BS142" s="1096"/>
      <c r="BT142" s="1096"/>
      <c r="BU142" s="1096"/>
      <c r="BV142" s="1096"/>
      <c r="BW142" s="1096"/>
      <c r="BX142" s="1096"/>
      <c r="BY142" s="1096"/>
      <c r="BZ142" s="1096"/>
      <c r="CA142" s="1096"/>
      <c r="CB142" s="1096"/>
      <c r="CC142" s="1096"/>
      <c r="CD142" s="1096"/>
      <c r="CE142" s="1096"/>
      <c r="CF142" s="1096"/>
      <c r="CG142" s="1096"/>
      <c r="CH142" s="1096"/>
      <c r="CI142" s="1096"/>
      <c r="CJ142" s="1096"/>
      <c r="CK142" s="1096"/>
      <c r="CL142" s="1096"/>
      <c r="CM142" s="1096"/>
      <c r="CN142" s="1096"/>
      <c r="CO142" s="1096"/>
      <c r="CP142" s="1096"/>
      <c r="CQ142" s="1096"/>
      <c r="CR142" s="1096"/>
      <c r="CS142" s="1096"/>
      <c r="CT142" s="1096"/>
      <c r="CU142" s="1096"/>
      <c r="CV142" s="1096"/>
      <c r="CW142" s="1096"/>
      <c r="CX142" s="1096"/>
      <c r="CY142" s="1096"/>
      <c r="CZ142" s="1096"/>
    </row>
    <row r="143" spans="1:104" ht="17.100000000000001" customHeight="1" outlineLevel="1" x14ac:dyDescent="0.25">
      <c r="A143" s="297"/>
      <c r="B143" s="1222" t="s">
        <v>658</v>
      </c>
      <c r="C143" s="1574">
        <v>0</v>
      </c>
      <c r="D143" s="1399"/>
      <c r="E143" s="1399"/>
      <c r="F143" s="856">
        <f>RESULTADOS!E11*(1-C143)</f>
        <v>0</v>
      </c>
      <c r="G143" s="1345" t="str">
        <f>IFERROR((F139-F143)/F139,"-")</f>
        <v>-</v>
      </c>
      <c r="H143" s="856">
        <f>RESULTADOS!G11*(1-C143)</f>
        <v>0</v>
      </c>
      <c r="I143" s="1345" t="str">
        <f>IFERROR((H139-H143)/H143,"-")</f>
        <v>-</v>
      </c>
      <c r="J143" s="856">
        <f>RESULTADOS!I11*(1-C143)</f>
        <v>0</v>
      </c>
      <c r="K143" s="1345" t="str">
        <f>IFERROR((J139-J143)/J139,"-")</f>
        <v>-</v>
      </c>
      <c r="L143" s="856">
        <f>RESULTADOS!K11*(1-C143)</f>
        <v>0</v>
      </c>
      <c r="M143" s="1345" t="str">
        <f>IFERROR((L139-L143)/L143,"-")</f>
        <v>-</v>
      </c>
      <c r="N143" s="856">
        <f>RESULTADOS!M11*(1-C143)</f>
        <v>0</v>
      </c>
      <c r="O143" s="846" t="str">
        <f>IFERROR((N139-N143)/N143,"-")</f>
        <v>-</v>
      </c>
      <c r="P143" s="138"/>
      <c r="Q143" s="138"/>
      <c r="R143" s="138"/>
      <c r="S143" s="138"/>
      <c r="T143" s="138"/>
      <c r="U143" s="138"/>
      <c r="V143" s="138"/>
      <c r="W143" s="138"/>
      <c r="X143" s="138"/>
      <c r="Y143" s="138"/>
      <c r="Z143" s="138"/>
      <c r="AA143" s="138"/>
      <c r="AB143" s="138"/>
      <c r="AC143" s="138"/>
      <c r="AD143" s="138"/>
      <c r="AE143" s="138"/>
      <c r="AF143" s="138"/>
      <c r="AG143" s="138"/>
      <c r="AH143" s="138"/>
      <c r="AI143" s="138"/>
      <c r="AJ143" s="138"/>
      <c r="AK143" s="138"/>
      <c r="AL143" s="1096"/>
      <c r="AM143" s="1096"/>
      <c r="AN143" s="1096"/>
      <c r="AO143" s="1096"/>
      <c r="AP143" s="1096"/>
      <c r="AQ143" s="1096"/>
      <c r="AR143" s="1096"/>
      <c r="AS143" s="1096"/>
      <c r="AT143" s="1096"/>
      <c r="AU143" s="1096"/>
      <c r="AV143" s="1096"/>
      <c r="AW143" s="1096"/>
      <c r="AX143" s="1096"/>
      <c r="AY143" s="1096"/>
      <c r="AZ143" s="1096"/>
      <c r="BA143" s="1096"/>
      <c r="BB143" s="1096"/>
      <c r="BC143" s="1096"/>
      <c r="BD143" s="1096"/>
      <c r="BE143" s="1096"/>
      <c r="BF143" s="1096"/>
      <c r="BG143" s="1096"/>
      <c r="BH143" s="1096"/>
      <c r="BI143" s="1096"/>
      <c r="BJ143" s="1096"/>
      <c r="BK143" s="1096"/>
      <c r="BL143" s="1096"/>
      <c r="BM143" s="1096"/>
      <c r="BN143" s="1096"/>
      <c r="BO143" s="1096"/>
      <c r="BP143" s="1096"/>
      <c r="BQ143" s="1096"/>
      <c r="BR143" s="1096"/>
      <c r="BS143" s="1096"/>
      <c r="BT143" s="1096"/>
      <c r="BU143" s="1096"/>
      <c r="BV143" s="1096"/>
      <c r="BW143" s="1096"/>
      <c r="BX143" s="1096"/>
      <c r="BY143" s="1096"/>
      <c r="BZ143" s="1096"/>
      <c r="CA143" s="1096"/>
      <c r="CB143" s="1096"/>
      <c r="CC143" s="1096"/>
      <c r="CD143" s="1096"/>
      <c r="CE143" s="1096"/>
      <c r="CF143" s="1096"/>
      <c r="CG143" s="1096"/>
      <c r="CH143" s="1096"/>
      <c r="CI143" s="1096"/>
      <c r="CJ143" s="1096"/>
      <c r="CK143" s="1096"/>
      <c r="CL143" s="1096"/>
      <c r="CM143" s="1096"/>
      <c r="CN143" s="1096"/>
      <c r="CO143" s="1096"/>
      <c r="CP143" s="1096"/>
      <c r="CQ143" s="1096"/>
      <c r="CR143" s="1096"/>
      <c r="CS143" s="1096"/>
      <c r="CT143" s="1096"/>
      <c r="CU143" s="1096"/>
      <c r="CV143" s="1096"/>
      <c r="CW143" s="1096"/>
      <c r="CX143" s="1096"/>
      <c r="CY143" s="1096"/>
      <c r="CZ143" s="1096"/>
    </row>
    <row r="144" spans="1:104" ht="17.100000000000001" customHeight="1" outlineLevel="1" x14ac:dyDescent="0.25">
      <c r="A144" s="297"/>
      <c r="B144" s="1351" t="s">
        <v>397</v>
      </c>
      <c r="C144" s="1411"/>
      <c r="D144" s="1412"/>
      <c r="E144" s="1412"/>
      <c r="F144" s="1341">
        <f>F139+F140-F143</f>
        <v>0</v>
      </c>
      <c r="G144" s="1342" t="str">
        <f>IFERROR(F144/F138,"-")</f>
        <v>-</v>
      </c>
      <c r="H144" s="1341">
        <f>H139+H140-H143</f>
        <v>0</v>
      </c>
      <c r="I144" s="1342" t="str">
        <f>IFERROR(H144/H138,"-")</f>
        <v>-</v>
      </c>
      <c r="J144" s="1341">
        <f>J139+J140-J143</f>
        <v>0</v>
      </c>
      <c r="K144" s="1342" t="str">
        <f>IFERROR(J144/J138,"-")</f>
        <v>-</v>
      </c>
      <c r="L144" s="1341">
        <f>L139+L140-L143</f>
        <v>0</v>
      </c>
      <c r="M144" s="1342" t="str">
        <f>IFERROR(L144/L138,"-")</f>
        <v>-</v>
      </c>
      <c r="N144" s="1341">
        <f>N139+N140-N143</f>
        <v>0</v>
      </c>
      <c r="O144" s="1343" t="str">
        <f>IFERROR(N144/N138,"-")</f>
        <v>-</v>
      </c>
      <c r="P144" s="138"/>
      <c r="Q144" s="138"/>
      <c r="R144" s="138"/>
      <c r="S144" s="138"/>
      <c r="T144" s="138"/>
      <c r="U144" s="138"/>
      <c r="V144" s="138"/>
      <c r="W144" s="138"/>
      <c r="X144" s="138"/>
      <c r="Y144" s="138"/>
      <c r="Z144" s="138"/>
      <c r="AA144" s="138"/>
      <c r="AB144" s="138"/>
      <c r="AC144" s="138"/>
      <c r="AD144" s="138"/>
      <c r="AE144" s="138"/>
      <c r="AF144" s="138"/>
      <c r="AG144" s="138"/>
      <c r="AH144" s="138"/>
      <c r="AI144" s="138"/>
      <c r="AJ144" s="138"/>
      <c r="AK144" s="138"/>
      <c r="AL144" s="1096"/>
      <c r="AM144" s="1096"/>
      <c r="AN144" s="1096"/>
      <c r="AO144" s="1096"/>
      <c r="AP144" s="1096"/>
      <c r="AQ144" s="1096"/>
      <c r="AR144" s="1096"/>
      <c r="AS144" s="1096"/>
      <c r="AT144" s="1096"/>
      <c r="AU144" s="1096"/>
      <c r="AV144" s="1096"/>
      <c r="AW144" s="1096"/>
      <c r="AX144" s="1096"/>
      <c r="AY144" s="1096"/>
      <c r="AZ144" s="1096"/>
      <c r="BA144" s="1096"/>
      <c r="BB144" s="1096"/>
      <c r="BC144" s="1096"/>
      <c r="BD144" s="1096"/>
      <c r="BE144" s="1096"/>
      <c r="BF144" s="1096"/>
      <c r="BG144" s="1096"/>
      <c r="BH144" s="1096"/>
      <c r="BI144" s="1096"/>
      <c r="BJ144" s="1096"/>
      <c r="BK144" s="1096"/>
      <c r="BL144" s="1096"/>
      <c r="BM144" s="1096"/>
      <c r="BN144" s="1096"/>
      <c r="BO144" s="1096"/>
      <c r="BP144" s="1096"/>
      <c r="BQ144" s="1096"/>
      <c r="BR144" s="1096"/>
      <c r="BS144" s="1096"/>
      <c r="BT144" s="1096"/>
      <c r="BU144" s="1096"/>
      <c r="BV144" s="1096"/>
      <c r="BW144" s="1096"/>
      <c r="BX144" s="1096"/>
      <c r="BY144" s="1096"/>
      <c r="BZ144" s="1096"/>
      <c r="CA144" s="1096"/>
      <c r="CB144" s="1096"/>
      <c r="CC144" s="1096"/>
      <c r="CD144" s="1096"/>
      <c r="CE144" s="1096"/>
      <c r="CF144" s="1096"/>
      <c r="CG144" s="1096"/>
      <c r="CH144" s="1096"/>
      <c r="CI144" s="1096"/>
      <c r="CJ144" s="1096"/>
      <c r="CK144" s="1096"/>
      <c r="CL144" s="1096"/>
      <c r="CM144" s="1096"/>
      <c r="CN144" s="1096"/>
      <c r="CO144" s="1096"/>
      <c r="CP144" s="1096"/>
      <c r="CQ144" s="1096"/>
      <c r="CR144" s="1096"/>
      <c r="CS144" s="1096"/>
      <c r="CT144" s="1096"/>
      <c r="CU144" s="1096"/>
      <c r="CV144" s="1096"/>
      <c r="CW144" s="1096"/>
      <c r="CX144" s="1096"/>
      <c r="CY144" s="1096"/>
      <c r="CZ144" s="1096"/>
    </row>
    <row r="145" spans="1:104" ht="30" customHeight="1" outlineLevel="1" x14ac:dyDescent="0.25">
      <c r="A145" s="297"/>
      <c r="B145" s="1352" t="s">
        <v>0</v>
      </c>
      <c r="C145" s="1581" t="s">
        <v>659</v>
      </c>
      <c r="D145" s="1409"/>
      <c r="E145" s="1409"/>
      <c r="F145" s="1348"/>
      <c r="G145" s="1349"/>
      <c r="H145" s="1348"/>
      <c r="I145" s="1349"/>
      <c r="J145" s="1348"/>
      <c r="K145" s="1349"/>
      <c r="L145" s="1348"/>
      <c r="M145" s="1349"/>
      <c r="N145" s="1348"/>
      <c r="O145" s="1350"/>
      <c r="P145" s="138"/>
      <c r="Q145" s="138"/>
      <c r="R145" s="138"/>
      <c r="S145" s="138"/>
      <c r="T145" s="138"/>
      <c r="U145" s="138"/>
      <c r="V145" s="138"/>
      <c r="W145" s="138"/>
      <c r="X145" s="138"/>
      <c r="Y145" s="138"/>
      <c r="Z145" s="138"/>
      <c r="AA145" s="138"/>
      <c r="AB145" s="138"/>
      <c r="AC145" s="138"/>
      <c r="AD145" s="138"/>
      <c r="AE145" s="138"/>
      <c r="AF145" s="138"/>
      <c r="AG145" s="138"/>
      <c r="AH145" s="138"/>
      <c r="AI145" s="138"/>
      <c r="AJ145" s="138"/>
      <c r="AK145" s="138"/>
      <c r="AL145" s="1096"/>
      <c r="AM145" s="1096"/>
      <c r="AN145" s="1096"/>
      <c r="AO145" s="1096"/>
      <c r="AP145" s="1096"/>
      <c r="AQ145" s="1096"/>
      <c r="AR145" s="1096"/>
      <c r="AS145" s="1096"/>
      <c r="AT145" s="1096"/>
      <c r="AU145" s="1096"/>
      <c r="AV145" s="1096"/>
      <c r="AW145" s="1096"/>
      <c r="AX145" s="1096"/>
      <c r="AY145" s="1096"/>
      <c r="AZ145" s="1096"/>
      <c r="BA145" s="1096"/>
      <c r="BB145" s="1096"/>
      <c r="BC145" s="1096"/>
      <c r="BD145" s="1096"/>
      <c r="BE145" s="1096"/>
      <c r="BF145" s="1096"/>
      <c r="BG145" s="1096"/>
      <c r="BH145" s="1096"/>
      <c r="BI145" s="1096"/>
      <c r="BJ145" s="1096"/>
      <c r="BK145" s="1096"/>
      <c r="BL145" s="1096"/>
      <c r="BM145" s="1096"/>
      <c r="BN145" s="1096"/>
      <c r="BO145" s="1096"/>
      <c r="BP145" s="1096"/>
      <c r="BQ145" s="1096"/>
      <c r="BR145" s="1096"/>
      <c r="BS145" s="1096"/>
      <c r="BT145" s="1096"/>
      <c r="BU145" s="1096"/>
      <c r="BV145" s="1096"/>
      <c r="BW145" s="1096"/>
      <c r="BX145" s="1096"/>
      <c r="BY145" s="1096"/>
      <c r="BZ145" s="1096"/>
      <c r="CA145" s="1096"/>
      <c r="CB145" s="1096"/>
      <c r="CC145" s="1096"/>
      <c r="CD145" s="1096"/>
      <c r="CE145" s="1096"/>
      <c r="CF145" s="1096"/>
      <c r="CG145" s="1096"/>
      <c r="CH145" s="1096"/>
      <c r="CI145" s="1096"/>
      <c r="CJ145" s="1096"/>
      <c r="CK145" s="1096"/>
      <c r="CL145" s="1096"/>
      <c r="CM145" s="1096"/>
      <c r="CN145" s="1096"/>
      <c r="CO145" s="1096"/>
      <c r="CP145" s="1096"/>
      <c r="CQ145" s="1096"/>
      <c r="CR145" s="1096"/>
      <c r="CS145" s="1096"/>
      <c r="CT145" s="1096"/>
      <c r="CU145" s="1096"/>
      <c r="CV145" s="1096"/>
      <c r="CW145" s="1096"/>
      <c r="CX145" s="1096"/>
      <c r="CY145" s="1096"/>
      <c r="CZ145" s="1096"/>
    </row>
    <row r="146" spans="1:104" ht="17.100000000000001" customHeight="1" outlineLevel="1" x14ac:dyDescent="0.25">
      <c r="A146" s="297"/>
      <c r="B146" s="1139" t="s">
        <v>0</v>
      </c>
      <c r="C146" s="1608">
        <v>-0.2</v>
      </c>
      <c r="D146" s="1399"/>
      <c r="E146" s="1399"/>
      <c r="F146" s="1341" t="s">
        <v>0</v>
      </c>
      <c r="G146" s="1342" t="s">
        <v>0</v>
      </c>
      <c r="H146" s="1341" t="s">
        <v>0</v>
      </c>
      <c r="I146" s="1342" t="s">
        <v>0</v>
      </c>
      <c r="J146" s="1341" t="s">
        <v>0</v>
      </c>
      <c r="K146" s="1342" t="s">
        <v>0</v>
      </c>
      <c r="L146" s="1341" t="s">
        <v>0</v>
      </c>
      <c r="M146" s="1342" t="s">
        <v>0</v>
      </c>
      <c r="N146" s="1341" t="s">
        <v>0</v>
      </c>
      <c r="O146" s="1343" t="s">
        <v>0</v>
      </c>
      <c r="P146" s="138"/>
      <c r="Q146" s="138"/>
      <c r="R146" s="138"/>
      <c r="S146" s="138"/>
      <c r="T146" s="138"/>
      <c r="U146" s="138"/>
      <c r="V146" s="138"/>
      <c r="W146" s="138"/>
      <c r="X146" s="138"/>
      <c r="Y146" s="138"/>
      <c r="Z146" s="138"/>
      <c r="AA146" s="138"/>
      <c r="AB146" s="138"/>
      <c r="AC146" s="138"/>
      <c r="AD146" s="138"/>
      <c r="AE146" s="138"/>
      <c r="AF146" s="138"/>
      <c r="AG146" s="138"/>
      <c r="AH146" s="138"/>
      <c r="AI146" s="138"/>
      <c r="AJ146" s="138"/>
      <c r="AK146" s="138"/>
      <c r="AL146" s="1096"/>
      <c r="AM146" s="1096"/>
      <c r="AN146" s="1096"/>
      <c r="AO146" s="1096"/>
      <c r="AP146" s="1096"/>
      <c r="AQ146" s="1096"/>
      <c r="AR146" s="1096"/>
      <c r="AS146" s="1096"/>
      <c r="AT146" s="1096"/>
      <c r="AU146" s="1096"/>
      <c r="AV146" s="1096"/>
      <c r="AW146" s="1096"/>
      <c r="AX146" s="1096"/>
      <c r="AY146" s="1096"/>
      <c r="AZ146" s="1096"/>
      <c r="BA146" s="1096"/>
      <c r="BB146" s="1096"/>
      <c r="BC146" s="1096"/>
      <c r="BD146" s="1096"/>
      <c r="BE146" s="1096"/>
      <c r="BF146" s="1096"/>
      <c r="BG146" s="1096"/>
      <c r="BH146" s="1096"/>
      <c r="BI146" s="1096"/>
      <c r="BJ146" s="1096"/>
      <c r="BK146" s="1096"/>
      <c r="BL146" s="1096"/>
      <c r="BM146" s="1096"/>
      <c r="BN146" s="1096"/>
      <c r="BO146" s="1096"/>
      <c r="BP146" s="1096"/>
      <c r="BQ146" s="1096"/>
      <c r="BR146" s="1096"/>
      <c r="BS146" s="1096"/>
      <c r="BT146" s="1096"/>
      <c r="BU146" s="1096"/>
      <c r="BV146" s="1096"/>
      <c r="BW146" s="1096"/>
      <c r="BX146" s="1096"/>
      <c r="BY146" s="1096"/>
      <c r="BZ146" s="1096"/>
      <c r="CA146" s="1096"/>
      <c r="CB146" s="1096"/>
      <c r="CC146" s="1096"/>
      <c r="CD146" s="1096"/>
      <c r="CE146" s="1096"/>
      <c r="CF146" s="1096"/>
      <c r="CG146" s="1096"/>
      <c r="CH146" s="1096"/>
      <c r="CI146" s="1096"/>
      <c r="CJ146" s="1096"/>
      <c r="CK146" s="1096"/>
      <c r="CL146" s="1096"/>
      <c r="CM146" s="1096"/>
      <c r="CN146" s="1096"/>
      <c r="CO146" s="1096"/>
      <c r="CP146" s="1096"/>
      <c r="CQ146" s="1096"/>
      <c r="CR146" s="1096"/>
      <c r="CS146" s="1096"/>
      <c r="CT146" s="1096"/>
      <c r="CU146" s="1096"/>
      <c r="CV146" s="1096"/>
      <c r="CW146" s="1096"/>
      <c r="CX146" s="1096"/>
      <c r="CY146" s="1096"/>
      <c r="CZ146" s="1096"/>
    </row>
    <row r="147" spans="1:104" ht="17.100000000000001" customHeight="1" outlineLevel="1" x14ac:dyDescent="0.25">
      <c r="A147" s="297"/>
      <c r="B147" s="1139" t="s">
        <v>0</v>
      </c>
      <c r="C147" s="1491"/>
      <c r="D147" s="1399"/>
      <c r="E147" s="1399"/>
      <c r="F147" s="1341" t="s">
        <v>0</v>
      </c>
      <c r="G147" s="1342" t="s">
        <v>0</v>
      </c>
      <c r="H147" s="1341" t="s">
        <v>0</v>
      </c>
      <c r="I147" s="1342" t="s">
        <v>0</v>
      </c>
      <c r="J147" s="1341" t="s">
        <v>0</v>
      </c>
      <c r="K147" s="1342" t="s">
        <v>0</v>
      </c>
      <c r="L147" s="1341" t="s">
        <v>0</v>
      </c>
      <c r="M147" s="1342" t="s">
        <v>0</v>
      </c>
      <c r="N147" s="1341" t="s">
        <v>0</v>
      </c>
      <c r="O147" s="1343" t="s">
        <v>0</v>
      </c>
      <c r="P147" s="138"/>
      <c r="Q147" s="138"/>
      <c r="R147" s="138"/>
      <c r="S147" s="138"/>
      <c r="T147" s="138"/>
      <c r="U147" s="138"/>
      <c r="V147" s="138"/>
      <c r="W147" s="138"/>
      <c r="X147" s="138"/>
      <c r="Y147" s="138"/>
      <c r="Z147" s="138"/>
      <c r="AA147" s="138"/>
      <c r="AB147" s="138"/>
      <c r="AC147" s="138"/>
      <c r="AD147" s="138"/>
      <c r="AE147" s="138"/>
      <c r="AF147" s="138"/>
      <c r="AG147" s="138"/>
      <c r="AH147" s="138"/>
      <c r="AI147" s="138"/>
      <c r="AJ147" s="138"/>
      <c r="AK147" s="138"/>
      <c r="AL147" s="1096"/>
      <c r="AM147" s="1096"/>
      <c r="AN147" s="1096"/>
      <c r="AO147" s="1096"/>
      <c r="AP147" s="1096"/>
      <c r="AQ147" s="1096"/>
      <c r="AR147" s="1096"/>
      <c r="AS147" s="1096"/>
      <c r="AT147" s="1096"/>
      <c r="AU147" s="1096"/>
      <c r="AV147" s="1096"/>
      <c r="AW147" s="1096"/>
      <c r="AX147" s="1096"/>
      <c r="AY147" s="1096"/>
      <c r="AZ147" s="1096"/>
      <c r="BA147" s="1096"/>
      <c r="BB147" s="1096"/>
      <c r="BC147" s="1096"/>
      <c r="BD147" s="1096"/>
      <c r="BE147" s="1096"/>
      <c r="BF147" s="1096"/>
      <c r="BG147" s="1096"/>
      <c r="BH147" s="1096"/>
      <c r="BI147" s="1096"/>
      <c r="BJ147" s="1096"/>
      <c r="BK147" s="1096"/>
      <c r="BL147" s="1096"/>
      <c r="BM147" s="1096"/>
      <c r="BN147" s="1096"/>
      <c r="BO147" s="1096"/>
      <c r="BP147" s="1096"/>
      <c r="BQ147" s="1096"/>
      <c r="BR147" s="1096"/>
      <c r="BS147" s="1096"/>
      <c r="BT147" s="1096"/>
      <c r="BU147" s="1096"/>
      <c r="BV147" s="1096"/>
      <c r="BW147" s="1096"/>
      <c r="BX147" s="1096"/>
      <c r="BY147" s="1096"/>
      <c r="BZ147" s="1096"/>
      <c r="CA147" s="1096"/>
      <c r="CB147" s="1096"/>
      <c r="CC147" s="1096"/>
      <c r="CD147" s="1096"/>
      <c r="CE147" s="1096"/>
      <c r="CF147" s="1096"/>
      <c r="CG147" s="1096"/>
      <c r="CH147" s="1096"/>
      <c r="CI147" s="1096"/>
      <c r="CJ147" s="1096"/>
      <c r="CK147" s="1096"/>
      <c r="CL147" s="1096"/>
      <c r="CM147" s="1096"/>
      <c r="CN147" s="1096"/>
      <c r="CO147" s="1096"/>
      <c r="CP147" s="1096"/>
      <c r="CQ147" s="1096"/>
      <c r="CR147" s="1096"/>
      <c r="CS147" s="1096"/>
      <c r="CT147" s="1096"/>
      <c r="CU147" s="1096"/>
      <c r="CV147" s="1096"/>
      <c r="CW147" s="1096"/>
      <c r="CX147" s="1096"/>
      <c r="CY147" s="1096"/>
      <c r="CZ147" s="1096"/>
    </row>
    <row r="148" spans="1:104" ht="17.100000000000001" customHeight="1" outlineLevel="1" x14ac:dyDescent="0.25">
      <c r="A148" s="297"/>
      <c r="B148" s="1139" t="s">
        <v>660</v>
      </c>
      <c r="C148" s="1491"/>
      <c r="D148" s="1399"/>
      <c r="E148" s="1399"/>
      <c r="F148" s="1341">
        <f>(RESULTADOS!E16+RESULTADOS!E15-RESULTADOS!E14)*(1+C146)</f>
        <v>0</v>
      </c>
      <c r="G148" s="1342" t="s">
        <v>0</v>
      </c>
      <c r="H148" s="1341">
        <f>(RESULTADOS!G16+RESULTADOS!G15-RESULTADOS!G14)*(1+C146)</f>
        <v>0</v>
      </c>
      <c r="I148" s="1342" t="s">
        <v>0</v>
      </c>
      <c r="J148" s="1341">
        <f>(RESULTADOS!I16+RESULTADOS!I15-RESULTADOS!I14)*(1+C146)</f>
        <v>0</v>
      </c>
      <c r="K148" s="1342" t="s">
        <v>0</v>
      </c>
      <c r="L148" s="1341">
        <f>(RESULTADOS!K15+RESULTADOS!K15-RESULTADOS!K14)*(1+C146)</f>
        <v>0</v>
      </c>
      <c r="M148" s="1342" t="s">
        <v>0</v>
      </c>
      <c r="N148" s="1341">
        <f>(RESULTADOS!M16+RESULTADOS!M15-RESULTADOS!M14)*(1+C146)</f>
        <v>0</v>
      </c>
      <c r="O148" s="1343" t="s">
        <v>0</v>
      </c>
      <c r="P148" s="138"/>
      <c r="Q148" s="138"/>
      <c r="R148" s="138"/>
      <c r="S148" s="138"/>
      <c r="T148" s="138"/>
      <c r="U148" s="138"/>
      <c r="V148" s="138"/>
      <c r="W148" s="138"/>
      <c r="X148" s="138"/>
      <c r="Y148" s="138"/>
      <c r="Z148" s="138"/>
      <c r="AA148" s="138"/>
      <c r="AB148" s="138"/>
      <c r="AC148" s="138"/>
      <c r="AD148" s="138"/>
      <c r="AE148" s="138"/>
      <c r="AF148" s="138"/>
      <c r="AG148" s="138"/>
      <c r="AH148" s="138"/>
      <c r="AI148" s="138"/>
      <c r="AJ148" s="138"/>
      <c r="AK148" s="138"/>
      <c r="AL148" s="1096"/>
      <c r="AM148" s="1096"/>
      <c r="AN148" s="1096"/>
      <c r="AO148" s="1096"/>
      <c r="AP148" s="1096"/>
      <c r="AQ148" s="1096"/>
      <c r="AR148" s="1096"/>
      <c r="AS148" s="1096"/>
      <c r="AT148" s="1096"/>
      <c r="AU148" s="1096"/>
      <c r="AV148" s="1096"/>
      <c r="AW148" s="1096"/>
      <c r="AX148" s="1096"/>
      <c r="AY148" s="1096"/>
      <c r="AZ148" s="1096"/>
      <c r="BA148" s="1096"/>
      <c r="BB148" s="1096"/>
      <c r="BC148" s="1096"/>
      <c r="BD148" s="1096"/>
      <c r="BE148" s="1096"/>
      <c r="BF148" s="1096"/>
      <c r="BG148" s="1096"/>
      <c r="BH148" s="1096"/>
      <c r="BI148" s="1096"/>
      <c r="BJ148" s="1096"/>
      <c r="BK148" s="1096"/>
      <c r="BL148" s="1096"/>
      <c r="BM148" s="1096"/>
      <c r="BN148" s="1096"/>
      <c r="BO148" s="1096"/>
      <c r="BP148" s="1096"/>
      <c r="BQ148" s="1096"/>
      <c r="BR148" s="1096"/>
      <c r="BS148" s="1096"/>
      <c r="BT148" s="1096"/>
      <c r="BU148" s="1096"/>
      <c r="BV148" s="1096"/>
      <c r="BW148" s="1096"/>
      <c r="BX148" s="1096"/>
      <c r="BY148" s="1096"/>
      <c r="BZ148" s="1096"/>
      <c r="CA148" s="1096"/>
      <c r="CB148" s="1096"/>
      <c r="CC148" s="1096"/>
      <c r="CD148" s="1096"/>
      <c r="CE148" s="1096"/>
      <c r="CF148" s="1096"/>
      <c r="CG148" s="1096"/>
      <c r="CH148" s="1096"/>
      <c r="CI148" s="1096"/>
      <c r="CJ148" s="1096"/>
      <c r="CK148" s="1096"/>
      <c r="CL148" s="1096"/>
      <c r="CM148" s="1096"/>
      <c r="CN148" s="1096"/>
      <c r="CO148" s="1096"/>
      <c r="CP148" s="1096"/>
      <c r="CQ148" s="1096"/>
      <c r="CR148" s="1096"/>
      <c r="CS148" s="1096"/>
      <c r="CT148" s="1096"/>
      <c r="CU148" s="1096"/>
      <c r="CV148" s="1096"/>
      <c r="CW148" s="1096"/>
      <c r="CX148" s="1096"/>
      <c r="CY148" s="1096"/>
      <c r="CZ148" s="1096"/>
    </row>
    <row r="149" spans="1:104" ht="17.100000000000001" customHeight="1" outlineLevel="1" x14ac:dyDescent="0.25">
      <c r="A149" s="297"/>
      <c r="B149" s="1354" t="s">
        <v>582</v>
      </c>
      <c r="C149" s="1355"/>
      <c r="D149" s="1356"/>
      <c r="E149" s="1356"/>
      <c r="F149" s="1357"/>
      <c r="G149" s="1358"/>
      <c r="H149" s="1357"/>
      <c r="I149" s="1358"/>
      <c r="J149" s="1357"/>
      <c r="K149" s="1358"/>
      <c r="L149" s="1357"/>
      <c r="M149" s="1358"/>
      <c r="N149" s="1357"/>
      <c r="O149" s="1359"/>
      <c r="P149" s="138"/>
      <c r="Q149" s="138"/>
      <c r="R149" s="138"/>
      <c r="S149" s="138"/>
      <c r="T149" s="138"/>
      <c r="U149" s="138"/>
      <c r="V149" s="138"/>
      <c r="W149" s="138"/>
      <c r="X149" s="138"/>
      <c r="Y149" s="138"/>
      <c r="Z149" s="138"/>
      <c r="AA149" s="138"/>
      <c r="AB149" s="138"/>
      <c r="AC149" s="138"/>
      <c r="AD149" s="138"/>
      <c r="AE149" s="138"/>
      <c r="AF149" s="138"/>
      <c r="AG149" s="138"/>
      <c r="AH149" s="138"/>
      <c r="AI149" s="138"/>
      <c r="AJ149" s="138"/>
      <c r="AK149" s="138"/>
      <c r="AL149" s="1096"/>
      <c r="AM149" s="1096"/>
      <c r="AN149" s="1096"/>
      <c r="AO149" s="1096"/>
      <c r="AP149" s="1096"/>
      <c r="AQ149" s="1096"/>
      <c r="AR149" s="1096"/>
      <c r="AS149" s="1096"/>
      <c r="AT149" s="1096"/>
      <c r="AU149" s="1096"/>
      <c r="AV149" s="1096"/>
      <c r="AW149" s="1096"/>
      <c r="AX149" s="1096"/>
      <c r="AY149" s="1096"/>
      <c r="AZ149" s="1096"/>
      <c r="BA149" s="1096"/>
      <c r="BB149" s="1096"/>
      <c r="BC149" s="1096"/>
      <c r="BD149" s="1096"/>
      <c r="BE149" s="1096"/>
      <c r="BF149" s="1096"/>
      <c r="BG149" s="1096"/>
      <c r="BH149" s="1096"/>
      <c r="BI149" s="1096"/>
      <c r="BJ149" s="1096"/>
      <c r="BK149" s="1096"/>
      <c r="BL149" s="1096"/>
      <c r="BM149" s="1096"/>
      <c r="BN149" s="1096"/>
      <c r="BO149" s="1096"/>
      <c r="BP149" s="1096"/>
      <c r="BQ149" s="1096"/>
      <c r="BR149" s="1096"/>
      <c r="BS149" s="1096"/>
      <c r="BT149" s="1096"/>
      <c r="BU149" s="1096"/>
      <c r="BV149" s="1096"/>
      <c r="BW149" s="1096"/>
      <c r="BX149" s="1096"/>
      <c r="BY149" s="1096"/>
      <c r="BZ149" s="1096"/>
      <c r="CA149" s="1096"/>
      <c r="CB149" s="1096"/>
      <c r="CC149" s="1096"/>
      <c r="CD149" s="1096"/>
      <c r="CE149" s="1096"/>
      <c r="CF149" s="1096"/>
      <c r="CG149" s="1096"/>
      <c r="CH149" s="1096"/>
      <c r="CI149" s="1096"/>
      <c r="CJ149" s="1096"/>
      <c r="CK149" s="1096"/>
      <c r="CL149" s="1096"/>
      <c r="CM149" s="1096"/>
      <c r="CN149" s="1096"/>
      <c r="CO149" s="1096"/>
      <c r="CP149" s="1096"/>
      <c r="CQ149" s="1096"/>
      <c r="CR149" s="1096"/>
      <c r="CS149" s="1096"/>
      <c r="CT149" s="1096"/>
      <c r="CU149" s="1096"/>
      <c r="CV149" s="1096"/>
      <c r="CW149" s="1096"/>
      <c r="CX149" s="1096"/>
      <c r="CY149" s="1096"/>
      <c r="CZ149" s="1096"/>
    </row>
    <row r="150" spans="1:104" ht="17.100000000000001" customHeight="1" outlineLevel="1" x14ac:dyDescent="0.25">
      <c r="A150" s="297"/>
      <c r="B150" s="1360" t="s">
        <v>661</v>
      </c>
      <c r="C150" s="1583"/>
      <c r="D150" s="1399"/>
      <c r="E150" s="1399"/>
      <c r="F150" s="832">
        <f>F144-F148</f>
        <v>0</v>
      </c>
      <c r="G150" s="1342" t="str">
        <f>IFERROR(F150/F138,"-")</f>
        <v>-</v>
      </c>
      <c r="H150" s="832">
        <f>H144-H148</f>
        <v>0</v>
      </c>
      <c r="I150" s="1342" t="str">
        <f>IFERROR(H150/H138,"-")</f>
        <v>-</v>
      </c>
      <c r="J150" s="832">
        <f>J144-J148</f>
        <v>0</v>
      </c>
      <c r="K150" s="1342" t="str">
        <f>IFERROR(J150/J138,"-")</f>
        <v>-</v>
      </c>
      <c r="L150" s="832">
        <f>L144-L148</f>
        <v>0</v>
      </c>
      <c r="M150" s="1342" t="str">
        <f>IFERROR(L150/L138,"-")</f>
        <v>-</v>
      </c>
      <c r="N150" s="832">
        <f>N144-N148</f>
        <v>0</v>
      </c>
      <c r="O150" s="1343" t="str">
        <f>IFERROR(N150/N138,"-")</f>
        <v>-</v>
      </c>
      <c r="P150" s="138"/>
      <c r="Q150" s="138"/>
      <c r="R150" s="138"/>
      <c r="S150" s="138"/>
      <c r="T150" s="138"/>
      <c r="U150" s="138"/>
      <c r="V150" s="138"/>
      <c r="W150" s="138"/>
      <c r="X150" s="138"/>
      <c r="Y150" s="138"/>
      <c r="Z150" s="138"/>
      <c r="AA150" s="138"/>
      <c r="AB150" s="138"/>
      <c r="AC150" s="138"/>
      <c r="AD150" s="138"/>
      <c r="AE150" s="138"/>
      <c r="AF150" s="138"/>
      <c r="AG150" s="138"/>
      <c r="AH150" s="138"/>
      <c r="AI150" s="138"/>
      <c r="AJ150" s="138"/>
      <c r="AK150" s="138"/>
      <c r="AL150" s="1096"/>
      <c r="AM150" s="1096"/>
      <c r="AN150" s="1096"/>
      <c r="AO150" s="1096"/>
      <c r="AP150" s="1096"/>
      <c r="AQ150" s="1096"/>
      <c r="AR150" s="1096"/>
      <c r="AS150" s="1096"/>
      <c r="AT150" s="1096"/>
      <c r="AU150" s="1096"/>
      <c r="AV150" s="1096"/>
      <c r="AW150" s="1096"/>
      <c r="AX150" s="1096"/>
      <c r="AY150" s="1096"/>
      <c r="AZ150" s="1096"/>
      <c r="BA150" s="1096"/>
      <c r="BB150" s="1096"/>
      <c r="BC150" s="1096"/>
      <c r="BD150" s="1096"/>
      <c r="BE150" s="1096"/>
      <c r="BF150" s="1096"/>
      <c r="BG150" s="1096"/>
      <c r="BH150" s="1096"/>
      <c r="BI150" s="1096"/>
      <c r="BJ150" s="1096"/>
      <c r="BK150" s="1096"/>
      <c r="BL150" s="1096"/>
      <c r="BM150" s="1096"/>
      <c r="BN150" s="1096"/>
      <c r="BO150" s="1096"/>
      <c r="BP150" s="1096"/>
      <c r="BQ150" s="1096"/>
      <c r="BR150" s="1096"/>
      <c r="BS150" s="1096"/>
      <c r="BT150" s="1096"/>
      <c r="BU150" s="1096"/>
      <c r="BV150" s="1096"/>
      <c r="BW150" s="1096"/>
      <c r="BX150" s="1096"/>
      <c r="BY150" s="1096"/>
      <c r="BZ150" s="1096"/>
      <c r="CA150" s="1096"/>
      <c r="CB150" s="1096"/>
      <c r="CC150" s="1096"/>
      <c r="CD150" s="1096"/>
      <c r="CE150" s="1096"/>
      <c r="CF150" s="1096"/>
      <c r="CG150" s="1096"/>
      <c r="CH150" s="1096"/>
      <c r="CI150" s="1096"/>
      <c r="CJ150" s="1096"/>
      <c r="CK150" s="1096"/>
      <c r="CL150" s="1096"/>
      <c r="CM150" s="1096"/>
      <c r="CN150" s="1096"/>
      <c r="CO150" s="1096"/>
      <c r="CP150" s="1096"/>
      <c r="CQ150" s="1096"/>
      <c r="CR150" s="1096"/>
      <c r="CS150" s="1096"/>
      <c r="CT150" s="1096"/>
      <c r="CU150" s="1096"/>
      <c r="CV150" s="1096"/>
      <c r="CW150" s="1096"/>
      <c r="CX150" s="1096"/>
      <c r="CY150" s="1096"/>
      <c r="CZ150" s="1096"/>
    </row>
    <row r="151" spans="1:104" ht="27" customHeight="1" outlineLevel="1" x14ac:dyDescent="0.25">
      <c r="A151" s="297"/>
      <c r="B151" s="1360" t="s">
        <v>472</v>
      </c>
      <c r="C151" s="1578"/>
      <c r="D151" s="1399"/>
      <c r="E151" s="1399"/>
      <c r="F151" s="832">
        <f>F150-RESULTADOS!E18+RESULTADOS!E19</f>
        <v>0</v>
      </c>
      <c r="G151" s="1342" t="str">
        <f>IFERROR(F151/F138,"-")</f>
        <v>-</v>
      </c>
      <c r="H151" s="832">
        <f>H150-RESULTADOS!G18+RESULTADOS!G19</f>
        <v>0</v>
      </c>
      <c r="I151" s="1342" t="str">
        <f>IFERROR(H151/H138,"-")</f>
        <v>-</v>
      </c>
      <c r="J151" s="832">
        <f>J150-RESULTADOS!I18+RESULTADOS!I19</f>
        <v>0</v>
      </c>
      <c r="K151" s="1342" t="str">
        <f>IFERROR(J151/J138,"-")</f>
        <v>-</v>
      </c>
      <c r="L151" s="832">
        <f>L150-RESULTADOS!K36+RESULTADOS!K37</f>
        <v>0</v>
      </c>
      <c r="M151" s="1342" t="str">
        <f>IFERROR(L151/L138,"-")</f>
        <v>-</v>
      </c>
      <c r="N151" s="832">
        <f>N150-RESULTADOS!M18+RESULTADOS!M19</f>
        <v>0</v>
      </c>
      <c r="O151" s="1343" t="str">
        <f>IFERROR(N151/N138,"-")</f>
        <v>-</v>
      </c>
      <c r="P151" s="138"/>
      <c r="Q151" s="138"/>
      <c r="R151" s="138"/>
      <c r="S151" s="138"/>
      <c r="T151" s="138"/>
      <c r="U151" s="138"/>
      <c r="V151" s="138"/>
      <c r="W151" s="138"/>
      <c r="X151" s="138"/>
      <c r="Y151" s="138"/>
      <c r="Z151" s="138"/>
      <c r="AA151" s="138"/>
      <c r="AB151" s="138"/>
      <c r="AC151" s="138"/>
      <c r="AD151" s="138"/>
      <c r="AE151" s="138"/>
      <c r="AF151" s="138"/>
      <c r="AG151" s="138"/>
      <c r="AH151" s="138"/>
      <c r="AI151" s="138"/>
      <c r="AJ151" s="138"/>
      <c r="AK151" s="138"/>
      <c r="AL151" s="1096"/>
      <c r="AM151" s="1096"/>
      <c r="AN151" s="1096"/>
      <c r="AO151" s="1096"/>
      <c r="AP151" s="1096"/>
      <c r="AQ151" s="1096"/>
      <c r="AR151" s="1096"/>
      <c r="AS151" s="1096"/>
      <c r="AT151" s="1096"/>
      <c r="AU151" s="1096"/>
      <c r="AV151" s="1096"/>
      <c r="AW151" s="1096"/>
      <c r="AX151" s="1096"/>
      <c r="AY151" s="1096"/>
      <c r="AZ151" s="1096"/>
      <c r="BA151" s="1096"/>
      <c r="BB151" s="1096"/>
      <c r="BC151" s="1096"/>
      <c r="BD151" s="1096"/>
      <c r="BE151" s="1096"/>
      <c r="BF151" s="1096"/>
      <c r="BG151" s="1096"/>
      <c r="BH151" s="1096"/>
      <c r="BI151" s="1096"/>
      <c r="BJ151" s="1096"/>
      <c r="BK151" s="1096"/>
      <c r="BL151" s="1096"/>
      <c r="BM151" s="1096"/>
      <c r="BN151" s="1096"/>
      <c r="BO151" s="1096"/>
      <c r="BP151" s="1096"/>
      <c r="BQ151" s="1096"/>
      <c r="BR151" s="1096"/>
      <c r="BS151" s="1096"/>
      <c r="BT151" s="1096"/>
      <c r="BU151" s="1096"/>
      <c r="BV151" s="1096"/>
      <c r="BW151" s="1096"/>
      <c r="BX151" s="1096"/>
      <c r="BY151" s="1096"/>
      <c r="BZ151" s="1096"/>
      <c r="CA151" s="1096"/>
      <c r="CB151" s="1096"/>
      <c r="CC151" s="1096"/>
      <c r="CD151" s="1096"/>
      <c r="CE151" s="1096"/>
      <c r="CF151" s="1096"/>
      <c r="CG151" s="1096"/>
      <c r="CH151" s="1096"/>
      <c r="CI151" s="1096"/>
      <c r="CJ151" s="1096"/>
      <c r="CK151" s="1096"/>
      <c r="CL151" s="1096"/>
      <c r="CM151" s="1096"/>
      <c r="CN151" s="1096"/>
      <c r="CO151" s="1096"/>
      <c r="CP151" s="1096"/>
      <c r="CQ151" s="1096"/>
      <c r="CR151" s="1096"/>
      <c r="CS151" s="1096"/>
      <c r="CT151" s="1096"/>
      <c r="CU151" s="1096"/>
      <c r="CV151" s="1096"/>
      <c r="CW151" s="1096"/>
      <c r="CX151" s="1096"/>
      <c r="CY151" s="1096"/>
      <c r="CZ151" s="1096"/>
    </row>
    <row r="152" spans="1:104" ht="35.1" customHeight="1" outlineLevel="1" x14ac:dyDescent="0.25">
      <c r="A152" s="297"/>
      <c r="B152" s="1367" t="s">
        <v>474</v>
      </c>
      <c r="C152" s="1578"/>
      <c r="D152" s="1399"/>
      <c r="E152" s="1399"/>
      <c r="F152" s="832">
        <f>F151-RESULTADOS!E21</f>
        <v>0</v>
      </c>
      <c r="G152" s="1342" t="str">
        <f>IFERROR(F152/F138,"-")</f>
        <v>-</v>
      </c>
      <c r="H152" s="832">
        <f>H151-RESULTADOS!G21</f>
        <v>0</v>
      </c>
      <c r="I152" s="1342" t="str">
        <f>IFERROR(H152/H138,"-")</f>
        <v>-</v>
      </c>
      <c r="J152" s="832">
        <f>J151-RESULTADOS!I21</f>
        <v>0</v>
      </c>
      <c r="K152" s="1342" t="str">
        <f>IFERROR(J152/J138,"-")</f>
        <v>-</v>
      </c>
      <c r="L152" s="832">
        <f>L151-RESULTADOS!K21</f>
        <v>0</v>
      </c>
      <c r="M152" s="1342" t="str">
        <f>IFERROR(L152/L138,"-")</f>
        <v>-</v>
      </c>
      <c r="N152" s="832">
        <f>N151-RESULTADOS!M21</f>
        <v>0</v>
      </c>
      <c r="O152" s="1343" t="str">
        <f>IFERROR(N152/N138,"-")</f>
        <v>-</v>
      </c>
      <c r="P152" s="138"/>
      <c r="Q152" s="138"/>
      <c r="R152" s="138"/>
      <c r="S152" s="138"/>
      <c r="T152" s="138"/>
      <c r="U152" s="138"/>
      <c r="V152" s="138"/>
      <c r="W152" s="138"/>
      <c r="X152" s="138"/>
      <c r="Y152" s="138"/>
      <c r="Z152" s="138"/>
      <c r="AA152" s="138"/>
      <c r="AB152" s="138"/>
      <c r="AC152" s="138"/>
      <c r="AD152" s="138"/>
      <c r="AE152" s="138"/>
      <c r="AF152" s="138"/>
      <c r="AG152" s="138"/>
      <c r="AH152" s="138"/>
      <c r="AI152" s="138"/>
      <c r="AJ152" s="138"/>
      <c r="AK152" s="138"/>
      <c r="AL152" s="1096"/>
      <c r="AM152" s="1096"/>
      <c r="AN152" s="1096"/>
      <c r="AO152" s="1096"/>
      <c r="AP152" s="1096"/>
      <c r="AQ152" s="1096"/>
      <c r="AR152" s="1096"/>
      <c r="AS152" s="1096"/>
      <c r="AT152" s="1096"/>
      <c r="AU152" s="1096"/>
      <c r="AV152" s="1096"/>
      <c r="AW152" s="1096"/>
      <c r="AX152" s="1096"/>
      <c r="AY152" s="1096"/>
      <c r="AZ152" s="1096"/>
      <c r="BA152" s="1096"/>
      <c r="BB152" s="1096"/>
      <c r="BC152" s="1096"/>
      <c r="BD152" s="1096"/>
      <c r="BE152" s="1096"/>
      <c r="BF152" s="1096"/>
      <c r="BG152" s="1096"/>
      <c r="BH152" s="1096"/>
      <c r="BI152" s="1096"/>
      <c r="BJ152" s="1096"/>
      <c r="BK152" s="1096"/>
      <c r="BL152" s="1096"/>
      <c r="BM152" s="1096"/>
      <c r="BN152" s="1096"/>
      <c r="BO152" s="1096"/>
      <c r="BP152" s="1096"/>
      <c r="BQ152" s="1096"/>
      <c r="BR152" s="1096"/>
      <c r="BS152" s="1096"/>
      <c r="BT152" s="1096"/>
      <c r="BU152" s="1096"/>
      <c r="BV152" s="1096"/>
      <c r="BW152" s="1096"/>
      <c r="BX152" s="1096"/>
      <c r="BY152" s="1096"/>
      <c r="BZ152" s="1096"/>
      <c r="CA152" s="1096"/>
      <c r="CB152" s="1096"/>
      <c r="CC152" s="1096"/>
      <c r="CD152" s="1096"/>
      <c r="CE152" s="1096"/>
      <c r="CF152" s="1096"/>
      <c r="CG152" s="1096"/>
      <c r="CH152" s="1096"/>
      <c r="CI152" s="1096"/>
      <c r="CJ152" s="1096"/>
      <c r="CK152" s="1096"/>
      <c r="CL152" s="1096"/>
      <c r="CM152" s="1096"/>
      <c r="CN152" s="1096"/>
      <c r="CO152" s="1096"/>
      <c r="CP152" s="1096"/>
      <c r="CQ152" s="1096"/>
      <c r="CR152" s="1096"/>
      <c r="CS152" s="1096"/>
      <c r="CT152" s="1096"/>
      <c r="CU152" s="1096"/>
      <c r="CV152" s="1096"/>
      <c r="CW152" s="1096"/>
      <c r="CX152" s="1096"/>
      <c r="CY152" s="1096"/>
      <c r="CZ152" s="1096"/>
    </row>
    <row r="153" spans="1:104" ht="32.1" customHeight="1" outlineLevel="1" x14ac:dyDescent="0.25">
      <c r="A153" s="297"/>
      <c r="B153" s="1361" t="s">
        <v>654</v>
      </c>
      <c r="C153" s="1362"/>
      <c r="D153" s="1363"/>
      <c r="E153" s="1363"/>
      <c r="F153" s="1364">
        <f>IFERROR(F151/C$81,"-")</f>
        <v>0</v>
      </c>
      <c r="G153" s="1204" t="s">
        <v>0</v>
      </c>
      <c r="H153" s="1364">
        <f>IFERROR(H151/D$81,"-")</f>
        <v>0</v>
      </c>
      <c r="I153" s="1204" t="s">
        <v>0</v>
      </c>
      <c r="J153" s="1364">
        <f>IFERROR(J151/E$81,"-")</f>
        <v>0</v>
      </c>
      <c r="K153" s="1204" t="s">
        <v>0</v>
      </c>
      <c r="L153" s="1364">
        <f>IFERROR(L151/F$81,"-")</f>
        <v>0</v>
      </c>
      <c r="M153" s="1204" t="s">
        <v>0</v>
      </c>
      <c r="N153" s="1364">
        <f>IFERROR(N151/G$81,"-")</f>
        <v>0</v>
      </c>
      <c r="O153" s="1365" t="s">
        <v>0</v>
      </c>
      <c r="P153" s="138"/>
      <c r="Q153" s="138"/>
      <c r="R153" s="138"/>
      <c r="S153" s="138"/>
      <c r="T153" s="138"/>
      <c r="U153" s="138"/>
      <c r="V153" s="138"/>
      <c r="W153" s="138"/>
      <c r="X153" s="138"/>
      <c r="Y153" s="138"/>
      <c r="Z153" s="138"/>
      <c r="AA153" s="138"/>
      <c r="AB153" s="138"/>
      <c r="AC153" s="138"/>
      <c r="AD153" s="138"/>
      <c r="AE153" s="138"/>
      <c r="AF153" s="138"/>
      <c r="AG153" s="138"/>
      <c r="AH153" s="138"/>
      <c r="AI153" s="138"/>
      <c r="AJ153" s="138"/>
      <c r="AK153" s="138"/>
      <c r="AL153" s="1096"/>
      <c r="AM153" s="1096"/>
      <c r="AN153" s="1096"/>
      <c r="AO153" s="1096"/>
      <c r="AP153" s="1096"/>
      <c r="AQ153" s="1096"/>
      <c r="AR153" s="1096"/>
      <c r="AS153" s="1096"/>
      <c r="AT153" s="1096"/>
      <c r="AU153" s="1096"/>
      <c r="AV153" s="1096"/>
      <c r="AW153" s="1096"/>
      <c r="AX153" s="1096"/>
      <c r="AY153" s="1096"/>
      <c r="AZ153" s="1096"/>
      <c r="BA153" s="1096"/>
      <c r="BB153" s="1096"/>
      <c r="BC153" s="1096"/>
      <c r="BD153" s="1096"/>
      <c r="BE153" s="1096"/>
      <c r="BF153" s="1096"/>
      <c r="BG153" s="1096"/>
      <c r="BH153" s="1096"/>
      <c r="BI153" s="1096"/>
      <c r="BJ153" s="1096"/>
      <c r="BK153" s="1096"/>
      <c r="BL153" s="1096"/>
      <c r="BM153" s="1096"/>
      <c r="BN153" s="1096"/>
      <c r="BO153" s="1096"/>
      <c r="BP153" s="1096"/>
      <c r="BQ153" s="1096"/>
      <c r="BR153" s="1096"/>
      <c r="BS153" s="1096"/>
      <c r="BT153" s="1096"/>
      <c r="BU153" s="1096"/>
      <c r="BV153" s="1096"/>
      <c r="BW153" s="1096"/>
      <c r="BX153" s="1096"/>
      <c r="BY153" s="1096"/>
      <c r="BZ153" s="1096"/>
      <c r="CA153" s="1096"/>
      <c r="CB153" s="1096"/>
      <c r="CC153" s="1096"/>
      <c r="CD153" s="1096"/>
      <c r="CE153" s="1096"/>
      <c r="CF153" s="1096"/>
      <c r="CG153" s="1096"/>
      <c r="CH153" s="1096"/>
      <c r="CI153" s="1096"/>
      <c r="CJ153" s="1096"/>
      <c r="CK153" s="1096"/>
      <c r="CL153" s="1096"/>
      <c r="CM153" s="1096"/>
      <c r="CN153" s="1096"/>
      <c r="CO153" s="1096"/>
      <c r="CP153" s="1096"/>
      <c r="CQ153" s="1096"/>
      <c r="CR153" s="1096"/>
      <c r="CS153" s="1096"/>
      <c r="CT153" s="1096"/>
      <c r="CU153" s="1096"/>
      <c r="CV153" s="1096"/>
      <c r="CW153" s="1096"/>
      <c r="CX153" s="1096"/>
      <c r="CY153" s="1096"/>
      <c r="CZ153" s="1096"/>
    </row>
    <row r="154" spans="1:104" ht="26.1" customHeight="1" outlineLevel="1" x14ac:dyDescent="0.25">
      <c r="A154" s="1096"/>
      <c r="B154" s="1096"/>
      <c r="C154" s="1096"/>
      <c r="D154" s="1096"/>
      <c r="E154" s="1096"/>
      <c r="F154" s="1096"/>
      <c r="G154" s="1096"/>
      <c r="H154" s="1096"/>
      <c r="I154" s="1096"/>
      <c r="J154" s="138"/>
      <c r="K154" s="138"/>
      <c r="L154" s="138"/>
      <c r="M154" s="138"/>
      <c r="N154" s="138"/>
      <c r="O154" s="138"/>
      <c r="P154" s="138"/>
      <c r="Q154" s="138"/>
      <c r="R154" s="138"/>
      <c r="S154" s="138"/>
      <c r="T154" s="138"/>
      <c r="U154" s="138"/>
      <c r="V154" s="138"/>
      <c r="W154" s="138"/>
      <c r="X154" s="138"/>
      <c r="Y154" s="138"/>
      <c r="Z154" s="138"/>
      <c r="AA154" s="138"/>
      <c r="AB154" s="138"/>
      <c r="AC154" s="138"/>
      <c r="AD154" s="138"/>
      <c r="AE154" s="138"/>
      <c r="AF154" s="138"/>
      <c r="AG154" s="138"/>
      <c r="AH154" s="138"/>
      <c r="AI154" s="138"/>
      <c r="AJ154" s="138"/>
      <c r="AK154" s="138"/>
      <c r="AL154" s="1096"/>
      <c r="AM154" s="1096"/>
      <c r="AN154" s="1096"/>
      <c r="AO154" s="1096"/>
      <c r="AP154" s="1096"/>
      <c r="AQ154" s="1096"/>
      <c r="AR154" s="1096"/>
      <c r="AS154" s="1096"/>
      <c r="AT154" s="1096"/>
      <c r="AU154" s="1096"/>
      <c r="AV154" s="1096"/>
      <c r="AW154" s="1096"/>
      <c r="AX154" s="1096"/>
      <c r="AY154" s="1096"/>
      <c r="AZ154" s="1096"/>
      <c r="BA154" s="1096"/>
      <c r="BB154" s="1096"/>
      <c r="BC154" s="1096"/>
      <c r="BD154" s="1096"/>
      <c r="BE154" s="1096"/>
      <c r="BF154" s="1096"/>
      <c r="BG154" s="1096"/>
      <c r="BH154" s="1096"/>
      <c r="BI154" s="1096"/>
      <c r="BJ154" s="1096"/>
      <c r="BK154" s="1096"/>
      <c r="BL154" s="1096"/>
      <c r="BM154" s="1096"/>
      <c r="BN154" s="1096"/>
      <c r="BO154" s="1096"/>
      <c r="BP154" s="1096"/>
      <c r="BQ154" s="1096"/>
      <c r="BR154" s="1096"/>
      <c r="BS154" s="1096"/>
      <c r="BT154" s="1096"/>
      <c r="BU154" s="1096"/>
      <c r="BV154" s="1096"/>
      <c r="BW154" s="1096"/>
      <c r="BX154" s="1096"/>
      <c r="BY154" s="1096"/>
      <c r="BZ154" s="1096"/>
      <c r="CA154" s="1096"/>
      <c r="CB154" s="1096"/>
      <c r="CC154" s="1096"/>
      <c r="CD154" s="1096"/>
      <c r="CE154" s="1096"/>
      <c r="CF154" s="1096"/>
      <c r="CG154" s="1096"/>
      <c r="CH154" s="1096"/>
      <c r="CI154" s="1096"/>
      <c r="CJ154" s="1096"/>
      <c r="CK154" s="1096"/>
      <c r="CL154" s="1096"/>
      <c r="CM154" s="1096"/>
      <c r="CN154" s="1096"/>
      <c r="CO154" s="1096"/>
      <c r="CP154" s="1096"/>
      <c r="CQ154" s="1096"/>
      <c r="CR154" s="1096"/>
      <c r="CS154" s="1096"/>
      <c r="CT154" s="1096"/>
      <c r="CU154" s="1096"/>
      <c r="CV154" s="1096"/>
      <c r="CW154" s="1096"/>
      <c r="CX154" s="1096"/>
      <c r="CY154" s="1096"/>
      <c r="CZ154" s="1096"/>
    </row>
    <row r="155" spans="1:104" x14ac:dyDescent="0.25">
      <c r="A155" s="1096"/>
      <c r="B155" s="1096"/>
      <c r="C155" s="1096"/>
      <c r="D155" s="1096"/>
      <c r="E155" s="1096"/>
      <c r="F155" s="1096"/>
      <c r="G155" s="1096"/>
      <c r="H155" s="1096"/>
      <c r="I155" s="1096"/>
      <c r="J155" s="138"/>
      <c r="K155" s="138"/>
      <c r="L155" s="138"/>
      <c r="M155" s="138"/>
      <c r="N155" s="138"/>
      <c r="O155" s="138"/>
      <c r="P155" s="138"/>
      <c r="Q155" s="138"/>
      <c r="R155" s="138"/>
      <c r="S155" s="138"/>
      <c r="T155" s="138"/>
      <c r="U155" s="138"/>
      <c r="V155" s="138"/>
      <c r="W155" s="138"/>
      <c r="X155" s="138"/>
      <c r="Y155" s="138"/>
      <c r="Z155" s="138"/>
      <c r="AA155" s="138"/>
      <c r="AB155" s="138"/>
      <c r="AC155" s="138"/>
      <c r="AD155" s="138"/>
      <c r="AE155" s="138"/>
      <c r="AF155" s="138"/>
      <c r="AG155" s="138"/>
      <c r="AH155" s="138"/>
      <c r="AI155" s="138"/>
      <c r="AJ155" s="138"/>
      <c r="AK155" s="138"/>
      <c r="AL155" s="1096"/>
      <c r="AM155" s="1096"/>
      <c r="AN155" s="1096"/>
      <c r="AO155" s="1096"/>
      <c r="AP155" s="1096"/>
      <c r="AQ155" s="1096"/>
      <c r="AR155" s="1096"/>
      <c r="AS155" s="1096"/>
      <c r="AT155" s="1096"/>
      <c r="AU155" s="1096"/>
      <c r="AV155" s="1096"/>
      <c r="AW155" s="1096"/>
      <c r="AX155" s="1096"/>
      <c r="AY155" s="1096"/>
      <c r="AZ155" s="1096"/>
      <c r="BA155" s="1096"/>
      <c r="BB155" s="1096"/>
      <c r="BC155" s="1096"/>
      <c r="BD155" s="1096"/>
      <c r="BE155" s="1096"/>
      <c r="BF155" s="1096"/>
      <c r="BG155" s="1096"/>
      <c r="BH155" s="1096"/>
      <c r="BI155" s="1096"/>
      <c r="BJ155" s="1096"/>
      <c r="BK155" s="1096"/>
      <c r="BL155" s="1096"/>
      <c r="BM155" s="1096"/>
      <c r="BN155" s="1096"/>
      <c r="BO155" s="1096"/>
      <c r="BP155" s="1096"/>
      <c r="BQ155" s="1096"/>
      <c r="BR155" s="1096"/>
      <c r="BS155" s="1096"/>
      <c r="BT155" s="1096"/>
      <c r="BU155" s="1096"/>
      <c r="BV155" s="1096"/>
      <c r="BW155" s="1096"/>
      <c r="BX155" s="1096"/>
      <c r="BY155" s="1096"/>
      <c r="BZ155" s="1096"/>
      <c r="CA155" s="1096"/>
      <c r="CB155" s="1096"/>
      <c r="CC155" s="1096"/>
      <c r="CD155" s="1096"/>
      <c r="CE155" s="1096"/>
      <c r="CF155" s="1096"/>
      <c r="CG155" s="1096"/>
      <c r="CH155" s="1096"/>
      <c r="CI155" s="1096"/>
      <c r="CJ155" s="1096"/>
      <c r="CK155" s="1096"/>
      <c r="CL155" s="1096"/>
      <c r="CM155" s="1096"/>
      <c r="CN155" s="1096"/>
      <c r="CO155" s="1096"/>
      <c r="CP155" s="1096"/>
      <c r="CQ155" s="1096"/>
      <c r="CR155" s="1096"/>
      <c r="CS155" s="1096"/>
      <c r="CT155" s="1096"/>
      <c r="CU155" s="1096"/>
      <c r="CV155" s="1096"/>
      <c r="CW155" s="1096"/>
      <c r="CX155" s="1096"/>
      <c r="CY155" s="1096"/>
      <c r="CZ155" s="1096"/>
    </row>
    <row r="156" spans="1:104" x14ac:dyDescent="0.25">
      <c r="A156" s="1096"/>
      <c r="B156" s="1096"/>
      <c r="C156" s="1096"/>
      <c r="D156" s="1096"/>
      <c r="E156" s="1096"/>
      <c r="F156" s="1096"/>
      <c r="G156" s="1096"/>
      <c r="H156" s="1096"/>
      <c r="I156" s="1096"/>
      <c r="J156" s="138"/>
      <c r="K156" s="138"/>
      <c r="L156" s="138"/>
      <c r="M156" s="138"/>
      <c r="N156" s="138"/>
      <c r="O156" s="138"/>
      <c r="P156" s="138"/>
      <c r="Q156" s="138"/>
      <c r="R156" s="138"/>
      <c r="S156" s="138"/>
      <c r="T156" s="138"/>
      <c r="U156" s="138"/>
      <c r="V156" s="138"/>
      <c r="W156" s="138"/>
      <c r="X156" s="138"/>
      <c r="Y156" s="138"/>
      <c r="Z156" s="138"/>
      <c r="AA156" s="138"/>
      <c r="AB156" s="138"/>
      <c r="AC156" s="138"/>
      <c r="AD156" s="138"/>
      <c r="AE156" s="138"/>
      <c r="AF156" s="138"/>
      <c r="AG156" s="138"/>
      <c r="AH156" s="138"/>
      <c r="AI156" s="138"/>
      <c r="AJ156" s="138"/>
      <c r="AK156" s="138"/>
      <c r="AL156" s="1096"/>
      <c r="AM156" s="1096"/>
      <c r="AN156" s="1096"/>
      <c r="AO156" s="1096"/>
      <c r="AP156" s="1096"/>
      <c r="AQ156" s="1096"/>
      <c r="AR156" s="1096"/>
      <c r="AS156" s="1096"/>
      <c r="AT156" s="1096"/>
      <c r="AU156" s="1096"/>
      <c r="AV156" s="1096"/>
      <c r="AW156" s="1096"/>
      <c r="AX156" s="1096"/>
      <c r="AY156" s="1096"/>
      <c r="AZ156" s="1096"/>
      <c r="BA156" s="1096"/>
      <c r="BB156" s="1096"/>
      <c r="BC156" s="1096"/>
      <c r="BD156" s="1096"/>
      <c r="BE156" s="1096"/>
      <c r="BF156" s="1096"/>
      <c r="BG156" s="1096"/>
      <c r="BH156" s="1096"/>
      <c r="BI156" s="1096"/>
      <c r="BJ156" s="1096"/>
      <c r="BK156" s="1096"/>
      <c r="BL156" s="1096"/>
      <c r="BM156" s="1096"/>
      <c r="BN156" s="1096"/>
      <c r="BO156" s="1096"/>
      <c r="BP156" s="1096"/>
      <c r="BQ156" s="1096"/>
      <c r="BR156" s="1096"/>
      <c r="BS156" s="1096"/>
      <c r="BT156" s="1096"/>
      <c r="BU156" s="1096"/>
      <c r="BV156" s="1096"/>
      <c r="BW156" s="1096"/>
      <c r="BX156" s="1096"/>
      <c r="BY156" s="1096"/>
      <c r="BZ156" s="1096"/>
      <c r="CA156" s="1096"/>
      <c r="CB156" s="1096"/>
      <c r="CC156" s="1096"/>
      <c r="CD156" s="1096"/>
      <c r="CE156" s="1096"/>
      <c r="CF156" s="1096"/>
      <c r="CG156" s="1096"/>
      <c r="CH156" s="1096"/>
      <c r="CI156" s="1096"/>
      <c r="CJ156" s="1096"/>
      <c r="CK156" s="1096"/>
      <c r="CL156" s="1096"/>
      <c r="CM156" s="1096"/>
      <c r="CN156" s="1096"/>
      <c r="CO156" s="1096"/>
      <c r="CP156" s="1096"/>
      <c r="CQ156" s="1096"/>
      <c r="CR156" s="1096"/>
      <c r="CS156" s="1096"/>
      <c r="CT156" s="1096"/>
      <c r="CU156" s="1096"/>
      <c r="CV156" s="1096"/>
      <c r="CW156" s="1096"/>
      <c r="CX156" s="1096"/>
      <c r="CY156" s="1096"/>
      <c r="CZ156" s="1096"/>
    </row>
    <row r="157" spans="1:104" x14ac:dyDescent="0.25">
      <c r="A157" s="1096"/>
      <c r="B157" s="1096"/>
      <c r="C157" s="1096"/>
      <c r="D157" s="1096"/>
      <c r="E157" s="1096"/>
      <c r="F157" s="1096"/>
      <c r="G157" s="1096"/>
      <c r="H157" s="1096"/>
      <c r="I157" s="1096"/>
      <c r="J157" s="138"/>
      <c r="K157" s="138"/>
      <c r="L157" s="138"/>
      <c r="M157" s="138"/>
      <c r="N157" s="138"/>
      <c r="O157" s="138"/>
      <c r="P157" s="138"/>
      <c r="Q157" s="138"/>
      <c r="R157" s="138"/>
      <c r="S157" s="138"/>
      <c r="T157" s="138"/>
      <c r="U157" s="138"/>
      <c r="V157" s="138"/>
      <c r="W157" s="138"/>
      <c r="X157" s="138"/>
      <c r="Y157" s="138"/>
      <c r="Z157" s="138"/>
      <c r="AA157" s="138"/>
      <c r="AB157" s="138"/>
      <c r="AC157" s="138"/>
      <c r="AD157" s="138"/>
      <c r="AE157" s="138"/>
      <c r="AF157" s="138"/>
      <c r="AG157" s="138"/>
      <c r="AH157" s="138"/>
      <c r="AI157" s="138"/>
      <c r="AJ157" s="138"/>
      <c r="AK157" s="138"/>
      <c r="AL157" s="1096"/>
      <c r="AM157" s="1096"/>
      <c r="AN157" s="1096"/>
      <c r="AO157" s="1096"/>
      <c r="AP157" s="1096"/>
      <c r="AQ157" s="1096"/>
      <c r="AR157" s="1096"/>
      <c r="AS157" s="1096"/>
      <c r="AT157" s="1096"/>
      <c r="AU157" s="1096"/>
      <c r="AV157" s="1096"/>
      <c r="AW157" s="1096"/>
      <c r="AX157" s="1096"/>
      <c r="AY157" s="1096"/>
      <c r="AZ157" s="1096"/>
      <c r="BA157" s="1096"/>
      <c r="BB157" s="1096"/>
      <c r="BC157" s="1096"/>
      <c r="BD157" s="1096"/>
      <c r="BE157" s="1096"/>
      <c r="BF157" s="1096"/>
      <c r="BG157" s="1096"/>
      <c r="BH157" s="1096"/>
      <c r="BI157" s="1096"/>
      <c r="BJ157" s="1096"/>
      <c r="BK157" s="1096"/>
      <c r="BL157" s="1096"/>
      <c r="BM157" s="1096"/>
      <c r="BN157" s="1096"/>
      <c r="BO157" s="1096"/>
      <c r="BP157" s="1096"/>
      <c r="BQ157" s="1096"/>
      <c r="BR157" s="1096"/>
      <c r="BS157" s="1096"/>
      <c r="BT157" s="1096"/>
      <c r="BU157" s="1096"/>
      <c r="BV157" s="1096"/>
      <c r="BW157" s="1096"/>
      <c r="BX157" s="1096"/>
      <c r="BY157" s="1096"/>
      <c r="BZ157" s="1096"/>
      <c r="CA157" s="1096"/>
      <c r="CB157" s="1096"/>
      <c r="CC157" s="1096"/>
      <c r="CD157" s="1096"/>
      <c r="CE157" s="1096"/>
      <c r="CF157" s="1096"/>
      <c r="CG157" s="1096"/>
      <c r="CH157" s="1096"/>
      <c r="CI157" s="1096"/>
      <c r="CJ157" s="1096"/>
      <c r="CK157" s="1096"/>
      <c r="CL157" s="1096"/>
      <c r="CM157" s="1096"/>
      <c r="CN157" s="1096"/>
      <c r="CO157" s="1096"/>
      <c r="CP157" s="1096"/>
      <c r="CQ157" s="1096"/>
      <c r="CR157" s="1096"/>
      <c r="CS157" s="1096"/>
      <c r="CT157" s="1096"/>
      <c r="CU157" s="1096"/>
      <c r="CV157" s="1096"/>
      <c r="CW157" s="1096"/>
      <c r="CX157" s="1096"/>
      <c r="CY157" s="1096"/>
      <c r="CZ157" s="1096"/>
    </row>
    <row r="158" spans="1:104" x14ac:dyDescent="0.25">
      <c r="A158" s="1096"/>
      <c r="B158" s="1096"/>
      <c r="C158" s="1096"/>
      <c r="D158" s="1096"/>
      <c r="E158" s="1096"/>
      <c r="F158" s="1096"/>
      <c r="G158" s="1096"/>
      <c r="H158" s="1096"/>
      <c r="I158" s="1096"/>
      <c r="J158" s="138"/>
      <c r="K158" s="138"/>
      <c r="L158" s="138"/>
      <c r="M158" s="138"/>
      <c r="N158" s="138"/>
      <c r="O158" s="138"/>
      <c r="P158" s="138"/>
      <c r="Q158" s="138"/>
      <c r="R158" s="138"/>
      <c r="S158" s="138"/>
      <c r="T158" s="138"/>
      <c r="U158" s="138"/>
      <c r="V158" s="138"/>
      <c r="W158" s="138"/>
      <c r="X158" s="138"/>
      <c r="Y158" s="138"/>
      <c r="Z158" s="138"/>
      <c r="AA158" s="138"/>
      <c r="AB158" s="138"/>
      <c r="AC158" s="138"/>
      <c r="AD158" s="138"/>
      <c r="AE158" s="138"/>
      <c r="AF158" s="138"/>
      <c r="AG158" s="138"/>
      <c r="AH158" s="138"/>
      <c r="AI158" s="138"/>
      <c r="AJ158" s="138"/>
      <c r="AK158" s="138"/>
      <c r="AL158" s="1096"/>
      <c r="AM158" s="1096"/>
      <c r="AN158" s="1096"/>
      <c r="AO158" s="1096"/>
      <c r="AP158" s="1096"/>
      <c r="AQ158" s="1096"/>
      <c r="AR158" s="1096"/>
      <c r="AS158" s="1096"/>
      <c r="AT158" s="1096"/>
      <c r="AU158" s="1096"/>
      <c r="AV158" s="1096"/>
      <c r="AW158" s="1096"/>
      <c r="AX158" s="1096"/>
      <c r="AY158" s="1096"/>
      <c r="AZ158" s="1096"/>
      <c r="BA158" s="1096"/>
      <c r="BB158" s="1096"/>
      <c r="BC158" s="1096"/>
      <c r="BD158" s="1096"/>
      <c r="BE158" s="1096"/>
      <c r="BF158" s="1096"/>
      <c r="BG158" s="1096"/>
      <c r="BH158" s="1096"/>
      <c r="BI158" s="1096"/>
      <c r="BJ158" s="1096"/>
      <c r="BK158" s="1096"/>
      <c r="BL158" s="1096"/>
      <c r="BM158" s="1096"/>
      <c r="BN158" s="1096"/>
      <c r="BO158" s="1096"/>
      <c r="BP158" s="1096"/>
      <c r="BQ158" s="1096"/>
      <c r="BR158" s="1096"/>
      <c r="BS158" s="1096"/>
      <c r="BT158" s="1096"/>
      <c r="BU158" s="1096"/>
      <c r="BV158" s="1096"/>
      <c r="BW158" s="1096"/>
      <c r="BX158" s="1096"/>
      <c r="BY158" s="1096"/>
      <c r="BZ158" s="1096"/>
      <c r="CA158" s="1096"/>
      <c r="CB158" s="1096"/>
      <c r="CC158" s="1096"/>
      <c r="CD158" s="1096"/>
      <c r="CE158" s="1096"/>
      <c r="CF158" s="1096"/>
      <c r="CG158" s="1096"/>
      <c r="CH158" s="1096"/>
      <c r="CI158" s="1096"/>
      <c r="CJ158" s="1096"/>
      <c r="CK158" s="1096"/>
      <c r="CL158" s="1096"/>
      <c r="CM158" s="1096"/>
      <c r="CN158" s="1096"/>
      <c r="CO158" s="1096"/>
      <c r="CP158" s="1096"/>
      <c r="CQ158" s="1096"/>
      <c r="CR158" s="1096"/>
      <c r="CS158" s="1096"/>
      <c r="CT158" s="1096"/>
      <c r="CU158" s="1096"/>
      <c r="CV158" s="1096"/>
      <c r="CW158" s="1096"/>
      <c r="CX158" s="1096"/>
      <c r="CY158" s="1096"/>
      <c r="CZ158" s="1096"/>
    </row>
    <row r="159" spans="1:104" ht="26.1" customHeight="1" x14ac:dyDescent="0.25">
      <c r="A159" s="1096"/>
      <c r="B159" s="1096"/>
      <c r="C159" s="1096"/>
      <c r="D159" s="1096"/>
      <c r="E159" s="1096"/>
      <c r="F159" s="1096"/>
      <c r="G159" s="1096"/>
      <c r="H159" s="1096"/>
      <c r="I159" s="1096"/>
      <c r="J159" s="138"/>
      <c r="K159" s="138"/>
      <c r="L159" s="138"/>
      <c r="M159" s="138"/>
      <c r="N159" s="138"/>
      <c r="O159" s="138"/>
      <c r="P159" s="138"/>
      <c r="Q159" s="138"/>
      <c r="R159" s="138"/>
      <c r="S159" s="138"/>
      <c r="T159" s="138"/>
      <c r="U159" s="138"/>
      <c r="V159" s="138"/>
      <c r="W159" s="138"/>
      <c r="X159" s="138"/>
      <c r="Y159" s="138"/>
      <c r="Z159" s="138"/>
      <c r="AA159" s="138"/>
      <c r="AB159" s="138"/>
      <c r="AC159" s="138"/>
      <c r="AD159" s="138"/>
      <c r="AE159" s="138"/>
      <c r="AF159" s="138"/>
      <c r="AG159" s="138"/>
      <c r="AH159" s="138"/>
      <c r="AI159" s="138"/>
      <c r="AJ159" s="138"/>
      <c r="AK159" s="138"/>
      <c r="AL159" s="1096"/>
      <c r="AM159" s="1096"/>
      <c r="AN159" s="1096"/>
      <c r="AO159" s="1096"/>
      <c r="AP159" s="1096"/>
      <c r="AQ159" s="1096"/>
      <c r="AR159" s="1096"/>
      <c r="AS159" s="1096"/>
      <c r="AT159" s="1096"/>
      <c r="AU159" s="1096"/>
      <c r="AV159" s="1096"/>
      <c r="AW159" s="1096"/>
      <c r="AX159" s="1096"/>
      <c r="AY159" s="1096"/>
      <c r="AZ159" s="1096"/>
      <c r="BA159" s="1096"/>
      <c r="BB159" s="1096"/>
      <c r="BC159" s="1096"/>
      <c r="BD159" s="1096"/>
      <c r="BE159" s="1096"/>
      <c r="BF159" s="1096"/>
      <c r="BG159" s="1096"/>
      <c r="BH159" s="1096"/>
      <c r="BI159" s="1096"/>
      <c r="BJ159" s="1096"/>
      <c r="BK159" s="1096"/>
      <c r="BL159" s="1096"/>
      <c r="BM159" s="1096"/>
      <c r="BN159" s="1096"/>
      <c r="BO159" s="1096"/>
      <c r="BP159" s="1096"/>
      <c r="BQ159" s="1096"/>
      <c r="BR159" s="1096"/>
      <c r="BS159" s="1096"/>
      <c r="BT159" s="1096"/>
      <c r="BU159" s="1096"/>
      <c r="BV159" s="1096"/>
      <c r="BW159" s="1096"/>
      <c r="BX159" s="1096"/>
      <c r="BY159" s="1096"/>
      <c r="BZ159" s="1096"/>
      <c r="CA159" s="1096"/>
      <c r="CB159" s="1096"/>
      <c r="CC159" s="1096"/>
      <c r="CD159" s="1096"/>
      <c r="CE159" s="1096"/>
      <c r="CF159" s="1096"/>
      <c r="CG159" s="1096"/>
      <c r="CH159" s="1096"/>
      <c r="CI159" s="1096"/>
      <c r="CJ159" s="1096"/>
      <c r="CK159" s="1096"/>
      <c r="CL159" s="1096"/>
      <c r="CM159" s="1096"/>
      <c r="CN159" s="1096"/>
      <c r="CO159" s="1096"/>
      <c r="CP159" s="1096"/>
      <c r="CQ159" s="1096"/>
      <c r="CR159" s="1096"/>
      <c r="CS159" s="1096"/>
      <c r="CT159" s="1096"/>
      <c r="CU159" s="1096"/>
      <c r="CV159" s="1096"/>
      <c r="CW159" s="1096"/>
      <c r="CX159" s="1096"/>
      <c r="CY159" s="1096"/>
      <c r="CZ159" s="1096"/>
    </row>
    <row r="160" spans="1:104" ht="17.100000000000001" customHeight="1" x14ac:dyDescent="0.25">
      <c r="A160" s="1096"/>
      <c r="B160" s="1096"/>
      <c r="C160" s="1096"/>
      <c r="D160" s="1096"/>
      <c r="E160" s="1096"/>
      <c r="F160" s="1096"/>
      <c r="G160" s="1096"/>
      <c r="H160" s="1096"/>
      <c r="I160" s="1096"/>
      <c r="J160" s="138"/>
      <c r="K160" s="138"/>
      <c r="L160" s="138"/>
      <c r="M160" s="138"/>
      <c r="N160" s="138"/>
      <c r="O160" s="138"/>
      <c r="P160" s="138"/>
      <c r="Q160" s="138"/>
      <c r="R160" s="138"/>
      <c r="S160" s="138"/>
      <c r="T160" s="138"/>
      <c r="U160" s="138"/>
      <c r="V160" s="138"/>
      <c r="W160" s="138"/>
      <c r="X160" s="138"/>
      <c r="Y160" s="138"/>
      <c r="Z160" s="138"/>
      <c r="AA160" s="138"/>
      <c r="AB160" s="138"/>
      <c r="AC160" s="138"/>
      <c r="AD160" s="138"/>
      <c r="AE160" s="138"/>
      <c r="AF160" s="138"/>
      <c r="AG160" s="138"/>
      <c r="AH160" s="138"/>
      <c r="AI160" s="138"/>
      <c r="AJ160" s="138"/>
      <c r="AK160" s="138"/>
      <c r="AL160" s="1096"/>
      <c r="AM160" s="1096"/>
      <c r="AN160" s="1096"/>
      <c r="AO160" s="1096"/>
      <c r="AP160" s="1096"/>
      <c r="AQ160" s="1096"/>
      <c r="AR160" s="1096"/>
      <c r="AS160" s="1096"/>
      <c r="AT160" s="1096"/>
      <c r="AU160" s="1096"/>
      <c r="AV160" s="1096"/>
      <c r="AW160" s="1096"/>
      <c r="AX160" s="1096"/>
      <c r="AY160" s="1096"/>
      <c r="AZ160" s="1096"/>
      <c r="BA160" s="1096"/>
      <c r="BB160" s="1096"/>
      <c r="BC160" s="1096"/>
      <c r="BD160" s="1096"/>
      <c r="BE160" s="1096"/>
      <c r="BF160" s="1096"/>
      <c r="BG160" s="1096"/>
      <c r="BH160" s="1096"/>
      <c r="BI160" s="1096"/>
      <c r="BJ160" s="1096"/>
      <c r="BK160" s="1096"/>
      <c r="BL160" s="1096"/>
      <c r="BM160" s="1096"/>
      <c r="BN160" s="1096"/>
      <c r="BO160" s="1096"/>
      <c r="BP160" s="1096"/>
      <c r="BQ160" s="1096"/>
      <c r="BR160" s="1096"/>
      <c r="BS160" s="1096"/>
      <c r="BT160" s="1096"/>
      <c r="BU160" s="1096"/>
      <c r="BV160" s="1096"/>
      <c r="BW160" s="1096"/>
      <c r="BX160" s="1096"/>
      <c r="BY160" s="1096"/>
      <c r="BZ160" s="1096"/>
      <c r="CA160" s="1096"/>
      <c r="CB160" s="1096"/>
      <c r="CC160" s="1096"/>
      <c r="CD160" s="1096"/>
      <c r="CE160" s="1096"/>
      <c r="CF160" s="1096"/>
      <c r="CG160" s="1096"/>
      <c r="CH160" s="1096"/>
      <c r="CI160" s="1096"/>
      <c r="CJ160" s="1096"/>
      <c r="CK160" s="1096"/>
      <c r="CL160" s="1096"/>
      <c r="CM160" s="1096"/>
      <c r="CN160" s="1096"/>
      <c r="CO160" s="1096"/>
      <c r="CP160" s="1096"/>
      <c r="CQ160" s="1096"/>
      <c r="CR160" s="1096"/>
      <c r="CS160" s="1096"/>
      <c r="CT160" s="1096"/>
      <c r="CU160" s="1096"/>
      <c r="CV160" s="1096"/>
      <c r="CW160" s="1096"/>
      <c r="CX160" s="1096"/>
      <c r="CY160" s="1096"/>
      <c r="CZ160" s="1096"/>
    </row>
    <row r="161" spans="1:104" ht="17.100000000000001" customHeight="1" x14ac:dyDescent="0.25">
      <c r="A161" s="1096"/>
      <c r="B161" s="1096"/>
      <c r="C161" s="1096"/>
      <c r="D161" s="1096"/>
      <c r="E161" s="1096"/>
      <c r="F161" s="1096"/>
      <c r="G161" s="1096"/>
      <c r="H161" s="1096"/>
      <c r="I161" s="1096"/>
      <c r="J161" s="138"/>
      <c r="K161" s="138"/>
      <c r="L161" s="138"/>
      <c r="M161" s="138"/>
      <c r="N161" s="138"/>
      <c r="O161" s="138"/>
      <c r="P161" s="138"/>
      <c r="Q161" s="138"/>
      <c r="R161" s="138"/>
      <c r="S161" s="138"/>
      <c r="T161" s="138"/>
      <c r="U161" s="138"/>
      <c r="V161" s="138"/>
      <c r="W161" s="138"/>
      <c r="X161" s="138"/>
      <c r="Y161" s="138"/>
      <c r="Z161" s="138"/>
      <c r="AA161" s="138"/>
      <c r="AB161" s="138"/>
      <c r="AC161" s="138"/>
      <c r="AD161" s="138"/>
      <c r="AE161" s="138"/>
      <c r="AF161" s="138"/>
      <c r="AG161" s="138"/>
      <c r="AH161" s="138"/>
      <c r="AI161" s="138"/>
      <c r="AJ161" s="138"/>
      <c r="AK161" s="138"/>
      <c r="AL161" s="1096"/>
      <c r="AM161" s="1096"/>
      <c r="AN161" s="1096"/>
      <c r="AO161" s="1096"/>
      <c r="AP161" s="1096"/>
      <c r="AQ161" s="1096"/>
      <c r="AR161" s="1096"/>
      <c r="AS161" s="1096"/>
      <c r="AT161" s="1096"/>
      <c r="AU161" s="1096"/>
      <c r="AV161" s="1096"/>
      <c r="AW161" s="1096"/>
      <c r="AX161" s="1096"/>
      <c r="AY161" s="1096"/>
      <c r="AZ161" s="1096"/>
      <c r="BA161" s="1096"/>
      <c r="BB161" s="1096"/>
      <c r="BC161" s="1096"/>
      <c r="BD161" s="1096"/>
      <c r="BE161" s="1096"/>
      <c r="BF161" s="1096"/>
      <c r="BG161" s="1096"/>
      <c r="BH161" s="1096"/>
      <c r="BI161" s="1096"/>
      <c r="BJ161" s="1096"/>
      <c r="BK161" s="1096"/>
      <c r="BL161" s="1096"/>
      <c r="BM161" s="1096"/>
      <c r="BN161" s="1096"/>
      <c r="BO161" s="1096"/>
      <c r="BP161" s="1096"/>
      <c r="BQ161" s="1096"/>
      <c r="BR161" s="1096"/>
      <c r="BS161" s="1096"/>
      <c r="BT161" s="1096"/>
      <c r="BU161" s="1096"/>
      <c r="BV161" s="1096"/>
      <c r="BW161" s="1096"/>
      <c r="BX161" s="1096"/>
      <c r="BY161" s="1096"/>
      <c r="BZ161" s="1096"/>
      <c r="CA161" s="1096"/>
      <c r="CB161" s="1096"/>
      <c r="CC161" s="1096"/>
      <c r="CD161" s="1096"/>
      <c r="CE161" s="1096"/>
      <c r="CF161" s="1096"/>
      <c r="CG161" s="1096"/>
      <c r="CH161" s="1096"/>
      <c r="CI161" s="1096"/>
      <c r="CJ161" s="1096"/>
      <c r="CK161" s="1096"/>
      <c r="CL161" s="1096"/>
      <c r="CM161" s="1096"/>
      <c r="CN161" s="1096"/>
      <c r="CO161" s="1096"/>
      <c r="CP161" s="1096"/>
      <c r="CQ161" s="1096"/>
      <c r="CR161" s="1096"/>
      <c r="CS161" s="1096"/>
      <c r="CT161" s="1096"/>
      <c r="CU161" s="1096"/>
      <c r="CV161" s="1096"/>
      <c r="CW161" s="1096"/>
      <c r="CX161" s="1096"/>
      <c r="CY161" s="1096"/>
      <c r="CZ161" s="1096"/>
    </row>
    <row r="162" spans="1:104" ht="17.100000000000001" customHeight="1" x14ac:dyDescent="0.25">
      <c r="A162" s="1096"/>
      <c r="B162" s="1096"/>
      <c r="C162" s="1096"/>
      <c r="D162" s="1096"/>
      <c r="E162" s="1096"/>
      <c r="F162" s="1096"/>
      <c r="G162" s="1096"/>
      <c r="H162" s="1096"/>
      <c r="I162" s="1096"/>
      <c r="J162" s="138"/>
      <c r="K162" s="138"/>
      <c r="L162" s="138"/>
      <c r="M162" s="138"/>
      <c r="N162" s="138"/>
      <c r="O162" s="138"/>
      <c r="P162" s="138"/>
      <c r="Q162" s="138"/>
      <c r="R162" s="138"/>
      <c r="S162" s="138"/>
      <c r="T162" s="138"/>
      <c r="U162" s="138"/>
      <c r="V162" s="138"/>
      <c r="W162" s="138"/>
      <c r="X162" s="138"/>
      <c r="Y162" s="138"/>
      <c r="Z162" s="138"/>
      <c r="AA162" s="138"/>
      <c r="AB162" s="138"/>
      <c r="AC162" s="138"/>
      <c r="AD162" s="138"/>
      <c r="AE162" s="138"/>
      <c r="AF162" s="138"/>
      <c r="AG162" s="138"/>
      <c r="AH162" s="138"/>
      <c r="AI162" s="138"/>
      <c r="AJ162" s="138"/>
      <c r="AK162" s="138"/>
      <c r="AL162" s="1096"/>
      <c r="AM162" s="1096"/>
      <c r="AN162" s="1096"/>
      <c r="AO162" s="1096"/>
      <c r="AP162" s="1096"/>
      <c r="AQ162" s="1096"/>
      <c r="AR162" s="1096"/>
      <c r="AS162" s="1096"/>
      <c r="AT162" s="1096"/>
      <c r="AU162" s="1096"/>
      <c r="AV162" s="1096"/>
      <c r="AW162" s="1096"/>
      <c r="AX162" s="1096"/>
      <c r="AY162" s="1096"/>
      <c r="AZ162" s="1096"/>
      <c r="BA162" s="1096"/>
      <c r="BB162" s="1096"/>
      <c r="BC162" s="1096"/>
      <c r="BD162" s="1096"/>
      <c r="BE162" s="1096"/>
      <c r="BF162" s="1096"/>
      <c r="BG162" s="1096"/>
      <c r="BH162" s="1096"/>
      <c r="BI162" s="1096"/>
      <c r="BJ162" s="1096"/>
      <c r="BK162" s="1096"/>
      <c r="BL162" s="1096"/>
      <c r="BM162" s="1096"/>
      <c r="BN162" s="1096"/>
      <c r="BO162" s="1096"/>
      <c r="BP162" s="1096"/>
      <c r="BQ162" s="1096"/>
      <c r="BR162" s="1096"/>
      <c r="BS162" s="1096"/>
      <c r="BT162" s="1096"/>
      <c r="BU162" s="1096"/>
      <c r="BV162" s="1096"/>
      <c r="BW162" s="1096"/>
      <c r="BX162" s="1096"/>
      <c r="BY162" s="1096"/>
      <c r="BZ162" s="1096"/>
      <c r="CA162" s="1096"/>
      <c r="CB162" s="1096"/>
      <c r="CC162" s="1096"/>
      <c r="CD162" s="1096"/>
      <c r="CE162" s="1096"/>
      <c r="CF162" s="1096"/>
      <c r="CG162" s="1096"/>
      <c r="CH162" s="1096"/>
      <c r="CI162" s="1096"/>
      <c r="CJ162" s="1096"/>
      <c r="CK162" s="1096"/>
      <c r="CL162" s="1096"/>
      <c r="CM162" s="1096"/>
      <c r="CN162" s="1096"/>
      <c r="CO162" s="1096"/>
      <c r="CP162" s="1096"/>
      <c r="CQ162" s="1096"/>
      <c r="CR162" s="1096"/>
      <c r="CS162" s="1096"/>
      <c r="CT162" s="1096"/>
      <c r="CU162" s="1096"/>
      <c r="CV162" s="1096"/>
      <c r="CW162" s="1096"/>
      <c r="CX162" s="1096"/>
      <c r="CY162" s="1096"/>
      <c r="CZ162" s="1096"/>
    </row>
    <row r="163" spans="1:104" ht="15.95" customHeight="1" x14ac:dyDescent="0.25">
      <c r="A163" s="1096"/>
      <c r="B163" s="1096"/>
      <c r="C163" s="1096"/>
      <c r="D163" s="1096"/>
      <c r="E163" s="1096"/>
      <c r="F163" s="1096"/>
      <c r="G163" s="1096"/>
      <c r="H163" s="1096"/>
      <c r="I163" s="1096"/>
      <c r="J163" s="138"/>
      <c r="K163" s="138"/>
      <c r="L163" s="138"/>
      <c r="M163" s="138"/>
      <c r="N163" s="138"/>
      <c r="O163" s="138"/>
      <c r="P163" s="138"/>
      <c r="Q163" s="138"/>
      <c r="R163" s="138"/>
      <c r="S163" s="138"/>
      <c r="T163" s="138"/>
      <c r="U163" s="138"/>
      <c r="V163" s="138"/>
      <c r="W163" s="138"/>
      <c r="X163" s="138"/>
      <c r="Y163" s="138"/>
      <c r="Z163" s="138"/>
      <c r="AA163" s="138"/>
      <c r="AB163" s="138"/>
      <c r="AC163" s="138"/>
      <c r="AD163" s="138"/>
      <c r="AE163" s="138"/>
      <c r="AF163" s="138"/>
      <c r="AG163" s="138"/>
      <c r="AH163" s="138"/>
      <c r="AI163" s="138"/>
      <c r="AJ163" s="138"/>
      <c r="AK163" s="138"/>
      <c r="AL163" s="1096"/>
      <c r="AM163" s="1096"/>
      <c r="AN163" s="1096"/>
      <c r="AO163" s="1096"/>
      <c r="AP163" s="1096"/>
      <c r="AQ163" s="1096"/>
      <c r="AR163" s="1096"/>
      <c r="AS163" s="1096"/>
      <c r="AT163" s="1096"/>
      <c r="AU163" s="1096"/>
      <c r="AV163" s="1096"/>
      <c r="AW163" s="1096"/>
      <c r="AX163" s="1096"/>
      <c r="AY163" s="1096"/>
      <c r="AZ163" s="1096"/>
      <c r="BA163" s="1096"/>
      <c r="BB163" s="1096"/>
      <c r="BC163" s="1096"/>
      <c r="BD163" s="1096"/>
      <c r="BE163" s="1096"/>
      <c r="BF163" s="1096"/>
      <c r="BG163" s="1096"/>
      <c r="BH163" s="1096"/>
      <c r="BI163" s="1096"/>
      <c r="BJ163" s="1096"/>
      <c r="BK163" s="1096"/>
      <c r="BL163" s="1096"/>
      <c r="BM163" s="1096"/>
      <c r="BN163" s="1096"/>
      <c r="BO163" s="1096"/>
      <c r="BP163" s="1096"/>
      <c r="BQ163" s="1096"/>
      <c r="BR163" s="1096"/>
      <c r="BS163" s="1096"/>
      <c r="BT163" s="1096"/>
      <c r="BU163" s="1096"/>
      <c r="BV163" s="1096"/>
      <c r="BW163" s="1096"/>
      <c r="BX163" s="1096"/>
      <c r="BY163" s="1096"/>
      <c r="BZ163" s="1096"/>
      <c r="CA163" s="1096"/>
      <c r="CB163" s="1096"/>
      <c r="CC163" s="1096"/>
      <c r="CD163" s="1096"/>
      <c r="CE163" s="1096"/>
      <c r="CF163" s="1096"/>
      <c r="CG163" s="1096"/>
      <c r="CH163" s="1096"/>
      <c r="CI163" s="1096"/>
      <c r="CJ163" s="1096"/>
      <c r="CK163" s="1096"/>
      <c r="CL163" s="1096"/>
      <c r="CM163" s="1096"/>
      <c r="CN163" s="1096"/>
      <c r="CO163" s="1096"/>
      <c r="CP163" s="1096"/>
      <c r="CQ163" s="1096"/>
      <c r="CR163" s="1096"/>
      <c r="CS163" s="1096"/>
      <c r="CT163" s="1096"/>
      <c r="CU163" s="1096"/>
      <c r="CV163" s="1096"/>
      <c r="CW163" s="1096"/>
      <c r="CX163" s="1096"/>
      <c r="CY163" s="1096"/>
      <c r="CZ163" s="1096"/>
    </row>
    <row r="164" spans="1:104" ht="17.100000000000001" customHeight="1" x14ac:dyDescent="0.25">
      <c r="A164" s="1096"/>
      <c r="B164" s="1096"/>
      <c r="C164" s="1096"/>
      <c r="D164" s="1096"/>
      <c r="E164" s="1096"/>
      <c r="F164" s="1096"/>
      <c r="G164" s="1096"/>
      <c r="H164" s="1096"/>
      <c r="I164" s="1096"/>
      <c r="J164" s="138"/>
      <c r="K164" s="138"/>
      <c r="L164" s="138"/>
      <c r="M164" s="138"/>
      <c r="N164" s="138"/>
      <c r="O164" s="138"/>
      <c r="P164" s="138"/>
      <c r="Q164" s="138"/>
      <c r="R164" s="138"/>
      <c r="S164" s="138"/>
      <c r="T164" s="138"/>
      <c r="U164" s="138"/>
      <c r="V164" s="138"/>
      <c r="W164" s="138"/>
      <c r="X164" s="138"/>
      <c r="Y164" s="138"/>
      <c r="Z164" s="138"/>
      <c r="AA164" s="138"/>
      <c r="AB164" s="138"/>
      <c r="AC164" s="138"/>
      <c r="AD164" s="138"/>
      <c r="AE164" s="138"/>
      <c r="AF164" s="138"/>
      <c r="AG164" s="138"/>
      <c r="AH164" s="138"/>
      <c r="AI164" s="138"/>
      <c r="AJ164" s="138"/>
      <c r="AK164" s="138"/>
      <c r="AL164" s="1096"/>
      <c r="AM164" s="1096"/>
      <c r="AN164" s="1096"/>
      <c r="AO164" s="1096"/>
      <c r="AP164" s="1096"/>
      <c r="AQ164" s="1096"/>
      <c r="AR164" s="1096"/>
      <c r="AS164" s="1096"/>
      <c r="AT164" s="1096"/>
      <c r="AU164" s="1096"/>
      <c r="AV164" s="1096"/>
      <c r="AW164" s="1096"/>
      <c r="AX164" s="1096"/>
      <c r="AY164" s="1096"/>
      <c r="AZ164" s="1096"/>
      <c r="BA164" s="1096"/>
      <c r="BB164" s="1096"/>
      <c r="BC164" s="1096"/>
      <c r="BD164" s="1096"/>
      <c r="BE164" s="1096"/>
      <c r="BF164" s="1096"/>
      <c r="BG164" s="1096"/>
      <c r="BH164" s="1096"/>
      <c r="BI164" s="1096"/>
      <c r="BJ164" s="1096"/>
      <c r="BK164" s="1096"/>
      <c r="BL164" s="1096"/>
      <c r="BM164" s="1096"/>
      <c r="BN164" s="1096"/>
      <c r="BO164" s="1096"/>
      <c r="BP164" s="1096"/>
      <c r="BQ164" s="1096"/>
      <c r="BR164" s="1096"/>
      <c r="BS164" s="1096"/>
      <c r="BT164" s="1096"/>
      <c r="BU164" s="1096"/>
      <c r="BV164" s="1096"/>
      <c r="BW164" s="1096"/>
      <c r="BX164" s="1096"/>
      <c r="BY164" s="1096"/>
      <c r="BZ164" s="1096"/>
      <c r="CA164" s="1096"/>
      <c r="CB164" s="1096"/>
      <c r="CC164" s="1096"/>
      <c r="CD164" s="1096"/>
      <c r="CE164" s="1096"/>
      <c r="CF164" s="1096"/>
      <c r="CG164" s="1096"/>
      <c r="CH164" s="1096"/>
      <c r="CI164" s="1096"/>
      <c r="CJ164" s="1096"/>
      <c r="CK164" s="1096"/>
      <c r="CL164" s="1096"/>
      <c r="CM164" s="1096"/>
      <c r="CN164" s="1096"/>
      <c r="CO164" s="1096"/>
      <c r="CP164" s="1096"/>
      <c r="CQ164" s="1096"/>
      <c r="CR164" s="1096"/>
      <c r="CS164" s="1096"/>
      <c r="CT164" s="1096"/>
      <c r="CU164" s="1096"/>
      <c r="CV164" s="1096"/>
      <c r="CW164" s="1096"/>
      <c r="CX164" s="1096"/>
      <c r="CY164" s="1096"/>
      <c r="CZ164" s="1096"/>
    </row>
    <row r="165" spans="1:104" ht="17.100000000000001" customHeight="1" x14ac:dyDescent="0.25">
      <c r="A165" s="1096"/>
      <c r="B165" s="1096"/>
      <c r="C165" s="1096"/>
      <c r="D165" s="1096"/>
      <c r="E165" s="1096"/>
      <c r="F165" s="1096"/>
      <c r="G165" s="1096"/>
      <c r="H165" s="1096"/>
      <c r="I165" s="1096"/>
      <c r="J165" s="138"/>
      <c r="K165" s="138"/>
      <c r="L165" s="138"/>
      <c r="M165" s="138"/>
      <c r="N165" s="138"/>
      <c r="O165" s="138"/>
      <c r="P165" s="138"/>
      <c r="Q165" s="138"/>
      <c r="R165" s="138"/>
      <c r="S165" s="138"/>
      <c r="T165" s="138"/>
      <c r="U165" s="138"/>
      <c r="V165" s="138"/>
      <c r="W165" s="138"/>
      <c r="X165" s="138"/>
      <c r="Y165" s="138"/>
      <c r="Z165" s="138"/>
      <c r="AA165" s="138"/>
      <c r="AB165" s="138"/>
      <c r="AC165" s="138"/>
      <c r="AD165" s="138"/>
      <c r="AE165" s="138"/>
      <c r="AF165" s="138"/>
      <c r="AG165" s="138"/>
      <c r="AH165" s="138"/>
      <c r="AI165" s="138"/>
      <c r="AJ165" s="138"/>
      <c r="AK165" s="138"/>
      <c r="AL165" s="1096"/>
      <c r="AM165" s="1096"/>
      <c r="AN165" s="1096"/>
      <c r="AO165" s="1096"/>
      <c r="AP165" s="1096"/>
      <c r="AQ165" s="1096"/>
      <c r="AR165" s="1096"/>
      <c r="AS165" s="1096"/>
      <c r="AT165" s="1096"/>
      <c r="AU165" s="1096"/>
      <c r="AV165" s="1096"/>
      <c r="AW165" s="1096"/>
      <c r="AX165" s="1096"/>
      <c r="AY165" s="1096"/>
      <c r="AZ165" s="1096"/>
      <c r="BA165" s="1096"/>
      <c r="BB165" s="1096"/>
      <c r="BC165" s="1096"/>
      <c r="BD165" s="1096"/>
      <c r="BE165" s="1096"/>
      <c r="BF165" s="1096"/>
      <c r="BG165" s="1096"/>
      <c r="BH165" s="1096"/>
      <c r="BI165" s="1096"/>
      <c r="BJ165" s="1096"/>
      <c r="BK165" s="1096"/>
      <c r="BL165" s="1096"/>
      <c r="BM165" s="1096"/>
      <c r="BN165" s="1096"/>
      <c r="BO165" s="1096"/>
      <c r="BP165" s="1096"/>
      <c r="BQ165" s="1096"/>
      <c r="BR165" s="1096"/>
      <c r="BS165" s="1096"/>
      <c r="BT165" s="1096"/>
      <c r="BU165" s="1096"/>
      <c r="BV165" s="1096"/>
      <c r="BW165" s="1096"/>
      <c r="BX165" s="1096"/>
      <c r="BY165" s="1096"/>
      <c r="BZ165" s="1096"/>
      <c r="CA165" s="1096"/>
      <c r="CB165" s="1096"/>
      <c r="CC165" s="1096"/>
      <c r="CD165" s="1096"/>
      <c r="CE165" s="1096"/>
      <c r="CF165" s="1096"/>
      <c r="CG165" s="1096"/>
      <c r="CH165" s="1096"/>
      <c r="CI165" s="1096"/>
      <c r="CJ165" s="1096"/>
      <c r="CK165" s="1096"/>
      <c r="CL165" s="1096"/>
      <c r="CM165" s="1096"/>
      <c r="CN165" s="1096"/>
      <c r="CO165" s="1096"/>
      <c r="CP165" s="1096"/>
      <c r="CQ165" s="1096"/>
      <c r="CR165" s="1096"/>
      <c r="CS165" s="1096"/>
      <c r="CT165" s="1096"/>
      <c r="CU165" s="1096"/>
      <c r="CV165" s="1096"/>
      <c r="CW165" s="1096"/>
      <c r="CX165" s="1096"/>
      <c r="CY165" s="1096"/>
      <c r="CZ165" s="1096"/>
    </row>
    <row r="166" spans="1:104" ht="17.100000000000001" customHeight="1" x14ac:dyDescent="0.25">
      <c r="A166" s="1096"/>
      <c r="B166" s="1096"/>
      <c r="C166" s="1096"/>
      <c r="D166" s="1096"/>
      <c r="E166" s="1096"/>
      <c r="F166" s="1096"/>
      <c r="G166" s="1096"/>
      <c r="H166" s="1096"/>
      <c r="I166" s="1096"/>
      <c r="J166" s="138"/>
      <c r="K166" s="138"/>
      <c r="L166" s="138"/>
      <c r="M166" s="138"/>
      <c r="N166" s="138"/>
      <c r="O166" s="138"/>
      <c r="P166" s="138"/>
      <c r="Q166" s="138"/>
      <c r="R166" s="138"/>
      <c r="S166" s="138"/>
      <c r="T166" s="138"/>
      <c r="U166" s="138"/>
      <c r="V166" s="138"/>
      <c r="W166" s="138"/>
      <c r="X166" s="138"/>
      <c r="Y166" s="138"/>
      <c r="Z166" s="138"/>
      <c r="AA166" s="138"/>
      <c r="AB166" s="138"/>
      <c r="AC166" s="138"/>
      <c r="AD166" s="138"/>
      <c r="AE166" s="138"/>
      <c r="AF166" s="138"/>
      <c r="AG166" s="138"/>
      <c r="AH166" s="138"/>
      <c r="AI166" s="138"/>
      <c r="AJ166" s="138"/>
      <c r="AK166" s="138"/>
      <c r="AL166" s="1096"/>
      <c r="AM166" s="1096"/>
      <c r="AN166" s="1096"/>
      <c r="AO166" s="1096"/>
      <c r="AP166" s="1096"/>
      <c r="AQ166" s="1096"/>
      <c r="AR166" s="1096"/>
      <c r="AS166" s="1096"/>
      <c r="AT166" s="1096"/>
      <c r="AU166" s="1096"/>
      <c r="AV166" s="1096"/>
      <c r="AW166" s="1096"/>
      <c r="AX166" s="1096"/>
      <c r="AY166" s="1096"/>
      <c r="AZ166" s="1096"/>
      <c r="BA166" s="1096"/>
      <c r="BB166" s="1096"/>
      <c r="BC166" s="1096"/>
      <c r="BD166" s="1096"/>
      <c r="BE166" s="1096"/>
      <c r="BF166" s="1096"/>
      <c r="BG166" s="1096"/>
      <c r="BH166" s="1096"/>
      <c r="BI166" s="1096"/>
      <c r="BJ166" s="1096"/>
      <c r="BK166" s="1096"/>
      <c r="BL166" s="1096"/>
      <c r="BM166" s="1096"/>
      <c r="BN166" s="1096"/>
      <c r="BO166" s="1096"/>
      <c r="BP166" s="1096"/>
      <c r="BQ166" s="1096"/>
      <c r="BR166" s="1096"/>
      <c r="BS166" s="1096"/>
      <c r="BT166" s="1096"/>
      <c r="BU166" s="1096"/>
      <c r="BV166" s="1096"/>
      <c r="BW166" s="1096"/>
      <c r="BX166" s="1096"/>
      <c r="BY166" s="1096"/>
      <c r="BZ166" s="1096"/>
      <c r="CA166" s="1096"/>
      <c r="CB166" s="1096"/>
      <c r="CC166" s="1096"/>
      <c r="CD166" s="1096"/>
      <c r="CE166" s="1096"/>
      <c r="CF166" s="1096"/>
      <c r="CG166" s="1096"/>
      <c r="CH166" s="1096"/>
      <c r="CI166" s="1096"/>
      <c r="CJ166" s="1096"/>
      <c r="CK166" s="1096"/>
      <c r="CL166" s="1096"/>
      <c r="CM166" s="1096"/>
      <c r="CN166" s="1096"/>
      <c r="CO166" s="1096"/>
      <c r="CP166" s="1096"/>
      <c r="CQ166" s="1096"/>
      <c r="CR166" s="1096"/>
      <c r="CS166" s="1096"/>
      <c r="CT166" s="1096"/>
      <c r="CU166" s="1096"/>
      <c r="CV166" s="1096"/>
      <c r="CW166" s="1096"/>
      <c r="CX166" s="1096"/>
      <c r="CY166" s="1096"/>
      <c r="CZ166" s="1096"/>
    </row>
    <row r="167" spans="1:104" ht="17.100000000000001" customHeight="1" x14ac:dyDescent="0.25">
      <c r="A167" s="1096"/>
      <c r="B167" s="1096"/>
      <c r="C167" s="1096"/>
      <c r="D167" s="1096"/>
      <c r="E167" s="1096"/>
      <c r="F167" s="1096"/>
      <c r="G167" s="1096"/>
      <c r="H167" s="1096"/>
      <c r="I167" s="1096"/>
      <c r="J167" s="138"/>
      <c r="K167" s="138"/>
      <c r="L167" s="138"/>
      <c r="M167" s="138"/>
      <c r="N167" s="138"/>
      <c r="O167" s="138"/>
      <c r="P167" s="138"/>
      <c r="Q167" s="138"/>
      <c r="R167" s="138"/>
      <c r="S167" s="138"/>
      <c r="T167" s="138"/>
      <c r="U167" s="138"/>
      <c r="V167" s="138"/>
      <c r="W167" s="138"/>
      <c r="X167" s="138"/>
      <c r="Y167" s="138"/>
      <c r="Z167" s="138"/>
      <c r="AA167" s="138"/>
      <c r="AB167" s="138"/>
      <c r="AC167" s="138"/>
      <c r="AD167" s="138"/>
      <c r="AE167" s="138"/>
      <c r="AF167" s="138"/>
      <c r="AG167" s="138"/>
      <c r="AH167" s="138"/>
      <c r="AI167" s="138"/>
      <c r="AJ167" s="138"/>
      <c r="AK167" s="138"/>
      <c r="AL167" s="1096"/>
      <c r="AM167" s="1096"/>
      <c r="AN167" s="1096"/>
      <c r="AO167" s="1096"/>
      <c r="AP167" s="1096"/>
      <c r="AQ167" s="1096"/>
      <c r="AR167" s="1096"/>
      <c r="AS167" s="1096"/>
      <c r="AT167" s="1096"/>
      <c r="AU167" s="1096"/>
      <c r="AV167" s="1096"/>
      <c r="AW167" s="1096"/>
      <c r="AX167" s="1096"/>
      <c r="AY167" s="1096"/>
      <c r="AZ167" s="1096"/>
      <c r="BA167" s="1096"/>
      <c r="BB167" s="1096"/>
      <c r="BC167" s="1096"/>
      <c r="BD167" s="1096"/>
      <c r="BE167" s="1096"/>
      <c r="BF167" s="1096"/>
      <c r="BG167" s="1096"/>
      <c r="BH167" s="1096"/>
      <c r="BI167" s="1096"/>
      <c r="BJ167" s="1096"/>
      <c r="BK167" s="1096"/>
      <c r="BL167" s="1096"/>
      <c r="BM167" s="1096"/>
      <c r="BN167" s="1096"/>
      <c r="BO167" s="1096"/>
      <c r="BP167" s="1096"/>
      <c r="BQ167" s="1096"/>
      <c r="BR167" s="1096"/>
      <c r="BS167" s="1096"/>
      <c r="BT167" s="1096"/>
      <c r="BU167" s="1096"/>
      <c r="BV167" s="1096"/>
      <c r="BW167" s="1096"/>
      <c r="BX167" s="1096"/>
      <c r="BY167" s="1096"/>
      <c r="BZ167" s="1096"/>
      <c r="CA167" s="1096"/>
      <c r="CB167" s="1096"/>
      <c r="CC167" s="1096"/>
      <c r="CD167" s="1096"/>
      <c r="CE167" s="1096"/>
      <c r="CF167" s="1096"/>
      <c r="CG167" s="1096"/>
      <c r="CH167" s="1096"/>
      <c r="CI167" s="1096"/>
      <c r="CJ167" s="1096"/>
      <c r="CK167" s="1096"/>
      <c r="CL167" s="1096"/>
      <c r="CM167" s="1096"/>
      <c r="CN167" s="1096"/>
      <c r="CO167" s="1096"/>
      <c r="CP167" s="1096"/>
      <c r="CQ167" s="1096"/>
      <c r="CR167" s="1096"/>
      <c r="CS167" s="1096"/>
      <c r="CT167" s="1096"/>
      <c r="CU167" s="1096"/>
      <c r="CV167" s="1096"/>
      <c r="CW167" s="1096"/>
      <c r="CX167" s="1096"/>
      <c r="CY167" s="1096"/>
      <c r="CZ167" s="1096"/>
    </row>
    <row r="168" spans="1:104" ht="17.100000000000001" customHeight="1" x14ac:dyDescent="0.25">
      <c r="A168" s="1096"/>
      <c r="B168" s="138"/>
      <c r="C168" s="138"/>
      <c r="D168" s="138"/>
      <c r="E168" s="138"/>
      <c r="F168" s="138"/>
      <c r="G168" s="138"/>
      <c r="H168" s="138"/>
      <c r="I168" s="138"/>
      <c r="J168" s="138"/>
      <c r="K168" s="138"/>
      <c r="L168" s="138"/>
      <c r="M168" s="138"/>
      <c r="N168" s="138"/>
      <c r="O168" s="138"/>
      <c r="P168" s="138"/>
      <c r="Q168" s="138"/>
      <c r="R168" s="138"/>
      <c r="S168" s="138"/>
      <c r="T168" s="138"/>
      <c r="U168" s="138"/>
      <c r="V168" s="138"/>
      <c r="W168" s="138"/>
      <c r="X168" s="138"/>
      <c r="Y168" s="138"/>
      <c r="Z168" s="138"/>
      <c r="AA168" s="138"/>
      <c r="AB168" s="138"/>
      <c r="AC168" s="138"/>
      <c r="AD168" s="138"/>
      <c r="AE168" s="138"/>
      <c r="AF168" s="138"/>
      <c r="AG168" s="138"/>
      <c r="AH168" s="138"/>
      <c r="AI168" s="138"/>
      <c r="AJ168" s="138"/>
      <c r="AK168" s="138"/>
      <c r="AL168" s="1096"/>
      <c r="AM168" s="1096"/>
      <c r="AN168" s="1096"/>
      <c r="AO168" s="1096"/>
      <c r="AP168" s="1096"/>
      <c r="AQ168" s="1096"/>
      <c r="AR168" s="1096"/>
      <c r="AS168" s="1096"/>
      <c r="AT168" s="1096"/>
      <c r="AU168" s="1096"/>
      <c r="AV168" s="1096"/>
      <c r="AW168" s="1096"/>
      <c r="AX168" s="1096"/>
      <c r="AY168" s="1096"/>
      <c r="AZ168" s="1096"/>
      <c r="BA168" s="1096"/>
      <c r="BB168" s="1096"/>
      <c r="BC168" s="1096"/>
      <c r="BD168" s="1096"/>
      <c r="BE168" s="1096"/>
      <c r="BF168" s="1096"/>
      <c r="BG168" s="1096"/>
      <c r="BH168" s="1096"/>
      <c r="BI168" s="1096"/>
      <c r="BJ168" s="1096"/>
      <c r="BK168" s="1096"/>
      <c r="BL168" s="1096"/>
      <c r="BM168" s="1096"/>
      <c r="BN168" s="1096"/>
      <c r="BO168" s="1096"/>
      <c r="BP168" s="1096"/>
      <c r="BQ168" s="1096"/>
      <c r="BR168" s="1096"/>
      <c r="BS168" s="1096"/>
      <c r="BT168" s="1096"/>
      <c r="BU168" s="1096"/>
      <c r="BV168" s="1096"/>
      <c r="BW168" s="1096"/>
      <c r="BX168" s="1096"/>
      <c r="BY168" s="1096"/>
      <c r="BZ168" s="1096"/>
      <c r="CA168" s="1096"/>
      <c r="CB168" s="1096"/>
      <c r="CC168" s="1096"/>
      <c r="CD168" s="1096"/>
      <c r="CE168" s="1096"/>
      <c r="CF168" s="1096"/>
      <c r="CG168" s="1096"/>
      <c r="CH168" s="1096"/>
      <c r="CI168" s="1096"/>
      <c r="CJ168" s="1096"/>
      <c r="CK168" s="1096"/>
      <c r="CL168" s="1096"/>
      <c r="CM168" s="1096"/>
      <c r="CN168" s="1096"/>
      <c r="CO168" s="1096"/>
      <c r="CP168" s="1096"/>
      <c r="CQ168" s="1096"/>
      <c r="CR168" s="1096"/>
      <c r="CS168" s="1096"/>
      <c r="CT168" s="1096"/>
      <c r="CU168" s="1096"/>
      <c r="CV168" s="1096"/>
      <c r="CW168" s="1096"/>
      <c r="CX168" s="1096"/>
      <c r="CY168" s="1096"/>
      <c r="CZ168" s="1096"/>
    </row>
    <row r="169" spans="1:104" ht="17.100000000000001" customHeight="1" x14ac:dyDescent="0.25">
      <c r="A169" s="1096"/>
      <c r="B169" s="138"/>
      <c r="C169" s="138"/>
      <c r="D169" s="138"/>
      <c r="E169" s="138"/>
      <c r="F169" s="138"/>
      <c r="G169" s="138"/>
      <c r="H169" s="138"/>
      <c r="I169" s="138"/>
      <c r="J169" s="138"/>
      <c r="K169" s="138"/>
      <c r="L169" s="138"/>
      <c r="M169" s="138"/>
      <c r="N169" s="138"/>
      <c r="O169" s="138"/>
      <c r="P169" s="138"/>
      <c r="Q169" s="138"/>
      <c r="R169" s="138"/>
      <c r="S169" s="138"/>
      <c r="T169" s="138"/>
      <c r="U169" s="138"/>
      <c r="V169" s="138"/>
      <c r="W169" s="138"/>
      <c r="X169" s="138"/>
      <c r="Y169" s="138"/>
      <c r="Z169" s="138"/>
      <c r="AA169" s="138"/>
      <c r="AB169" s="138"/>
      <c r="AC169" s="138"/>
      <c r="AD169" s="138"/>
      <c r="AE169" s="138"/>
      <c r="AF169" s="138"/>
      <c r="AG169" s="138"/>
      <c r="AH169" s="138"/>
      <c r="AI169" s="138"/>
      <c r="AJ169" s="138"/>
      <c r="AK169" s="138"/>
      <c r="AL169" s="1096"/>
      <c r="AM169" s="1096"/>
      <c r="AN169" s="1096"/>
      <c r="AO169" s="1096"/>
      <c r="AP169" s="1096"/>
      <c r="AQ169" s="1096"/>
      <c r="AR169" s="1096"/>
      <c r="AS169" s="1096"/>
      <c r="AT169" s="1096"/>
      <c r="AU169" s="1096"/>
      <c r="AV169" s="1096"/>
      <c r="AW169" s="1096"/>
      <c r="AX169" s="1096"/>
      <c r="AY169" s="1096"/>
      <c r="AZ169" s="1096"/>
      <c r="BA169" s="1096"/>
      <c r="BB169" s="1096"/>
      <c r="BC169" s="1096"/>
      <c r="BD169" s="1096"/>
      <c r="BE169" s="1096"/>
      <c r="BF169" s="1096"/>
      <c r="BG169" s="1096"/>
      <c r="BH169" s="1096"/>
      <c r="BI169" s="1096"/>
      <c r="BJ169" s="1096"/>
      <c r="BK169" s="1096"/>
      <c r="BL169" s="1096"/>
      <c r="BM169" s="1096"/>
      <c r="BN169" s="1096"/>
      <c r="BO169" s="1096"/>
      <c r="BP169" s="1096"/>
      <c r="BQ169" s="1096"/>
      <c r="BR169" s="1096"/>
      <c r="BS169" s="1096"/>
      <c r="BT169" s="1096"/>
      <c r="BU169" s="1096"/>
      <c r="BV169" s="1096"/>
      <c r="BW169" s="1096"/>
      <c r="BX169" s="1096"/>
      <c r="BY169" s="1096"/>
      <c r="BZ169" s="1096"/>
      <c r="CA169" s="1096"/>
      <c r="CB169" s="1096"/>
      <c r="CC169" s="1096"/>
      <c r="CD169" s="1096"/>
      <c r="CE169" s="1096"/>
      <c r="CF169" s="1096"/>
      <c r="CG169" s="1096"/>
      <c r="CH169" s="1096"/>
      <c r="CI169" s="1096"/>
      <c r="CJ169" s="1096"/>
      <c r="CK169" s="1096"/>
      <c r="CL169" s="1096"/>
      <c r="CM169" s="1096"/>
      <c r="CN169" s="1096"/>
      <c r="CO169" s="1096"/>
      <c r="CP169" s="1096"/>
      <c r="CQ169" s="1096"/>
      <c r="CR169" s="1096"/>
      <c r="CS169" s="1096"/>
      <c r="CT169" s="1096"/>
      <c r="CU169" s="1096"/>
      <c r="CV169" s="1096"/>
      <c r="CW169" s="1096"/>
      <c r="CX169" s="1096"/>
      <c r="CY169" s="1096"/>
      <c r="CZ169" s="1096"/>
    </row>
    <row r="170" spans="1:104" ht="17.100000000000001" customHeight="1" x14ac:dyDescent="0.25">
      <c r="A170" s="1096"/>
      <c r="B170" s="138"/>
      <c r="C170" s="138"/>
      <c r="D170" s="138"/>
      <c r="E170" s="138"/>
      <c r="F170" s="138"/>
      <c r="G170" s="138"/>
      <c r="H170" s="138"/>
      <c r="I170" s="138"/>
      <c r="J170" s="138"/>
      <c r="K170" s="138"/>
      <c r="L170" s="138"/>
      <c r="M170" s="138"/>
      <c r="N170" s="138"/>
      <c r="O170" s="138"/>
      <c r="P170" s="138"/>
      <c r="Q170" s="138"/>
      <c r="R170" s="138"/>
      <c r="S170" s="138"/>
      <c r="T170" s="138"/>
      <c r="U170" s="138"/>
      <c r="V170" s="138"/>
      <c r="W170" s="138"/>
      <c r="X170" s="138"/>
      <c r="Y170" s="138"/>
      <c r="Z170" s="138"/>
      <c r="AA170" s="138"/>
      <c r="AB170" s="138"/>
      <c r="AC170" s="138"/>
      <c r="AD170" s="138"/>
      <c r="AE170" s="138"/>
      <c r="AF170" s="138"/>
      <c r="AG170" s="138"/>
      <c r="AH170" s="138"/>
      <c r="AI170" s="138"/>
      <c r="AJ170" s="138"/>
      <c r="AK170" s="138"/>
      <c r="AL170" s="1096"/>
      <c r="AM170" s="1096"/>
      <c r="AN170" s="1096"/>
      <c r="AO170" s="1096"/>
      <c r="AP170" s="1096"/>
      <c r="AQ170" s="1096"/>
      <c r="AR170" s="1096"/>
      <c r="AS170" s="1096"/>
      <c r="AT170" s="1096"/>
      <c r="AU170" s="1096"/>
      <c r="AV170" s="1096"/>
      <c r="AW170" s="1096"/>
      <c r="AX170" s="1096"/>
      <c r="AY170" s="1096"/>
      <c r="AZ170" s="1096"/>
      <c r="BA170" s="1096"/>
      <c r="BB170" s="1096"/>
      <c r="BC170" s="1096"/>
      <c r="BD170" s="1096"/>
      <c r="BE170" s="1096"/>
      <c r="BF170" s="1096"/>
      <c r="BG170" s="1096"/>
      <c r="BH170" s="1096"/>
      <c r="BI170" s="1096"/>
      <c r="BJ170" s="1096"/>
      <c r="BK170" s="1096"/>
      <c r="BL170" s="1096"/>
      <c r="BM170" s="1096"/>
      <c r="BN170" s="1096"/>
      <c r="BO170" s="1096"/>
      <c r="BP170" s="1096"/>
      <c r="BQ170" s="1096"/>
      <c r="BR170" s="1096"/>
      <c r="BS170" s="1096"/>
      <c r="BT170" s="1096"/>
      <c r="BU170" s="1096"/>
      <c r="BV170" s="1096"/>
      <c r="BW170" s="1096"/>
      <c r="BX170" s="1096"/>
      <c r="BY170" s="1096"/>
      <c r="BZ170" s="1096"/>
      <c r="CA170" s="1096"/>
      <c r="CB170" s="1096"/>
      <c r="CC170" s="1096"/>
      <c r="CD170" s="1096"/>
      <c r="CE170" s="1096"/>
      <c r="CF170" s="1096"/>
      <c r="CG170" s="1096"/>
      <c r="CH170" s="1096"/>
      <c r="CI170" s="1096"/>
      <c r="CJ170" s="1096"/>
      <c r="CK170" s="1096"/>
      <c r="CL170" s="1096"/>
      <c r="CM170" s="1096"/>
      <c r="CN170" s="1096"/>
      <c r="CO170" s="1096"/>
      <c r="CP170" s="1096"/>
      <c r="CQ170" s="1096"/>
      <c r="CR170" s="1096"/>
      <c r="CS170" s="1096"/>
      <c r="CT170" s="1096"/>
      <c r="CU170" s="1096"/>
      <c r="CV170" s="1096"/>
      <c r="CW170" s="1096"/>
      <c r="CX170" s="1096"/>
      <c r="CY170" s="1096"/>
      <c r="CZ170" s="1096"/>
    </row>
    <row r="171" spans="1:104" x14ac:dyDescent="0.25">
      <c r="A171" s="1096"/>
      <c r="B171" s="138"/>
      <c r="C171" s="138"/>
      <c r="D171" s="138"/>
      <c r="E171" s="138"/>
      <c r="F171" s="138"/>
      <c r="G171" s="138"/>
      <c r="H171" s="138"/>
      <c r="I171" s="138"/>
      <c r="J171" s="138"/>
      <c r="K171" s="138"/>
      <c r="L171" s="138"/>
      <c r="M171" s="138"/>
      <c r="N171" s="138"/>
      <c r="O171" s="138"/>
      <c r="P171" s="138"/>
      <c r="Q171" s="138"/>
      <c r="R171" s="138"/>
      <c r="S171" s="138"/>
      <c r="T171" s="138"/>
      <c r="U171" s="138"/>
      <c r="V171" s="138"/>
      <c r="W171" s="138"/>
      <c r="X171" s="138"/>
      <c r="Y171" s="138"/>
      <c r="Z171" s="138"/>
      <c r="AA171" s="138"/>
      <c r="AB171" s="138"/>
      <c r="AC171" s="138"/>
      <c r="AD171" s="138"/>
      <c r="AE171" s="138"/>
      <c r="AF171" s="138"/>
      <c r="AG171" s="138"/>
      <c r="AH171" s="138"/>
      <c r="AI171" s="138"/>
      <c r="AJ171" s="138"/>
      <c r="AK171" s="138"/>
      <c r="AL171" s="1096"/>
      <c r="AM171" s="1096"/>
      <c r="AN171" s="1096"/>
      <c r="AO171" s="1096"/>
      <c r="AP171" s="1096"/>
      <c r="AQ171" s="1096"/>
      <c r="AR171" s="1096"/>
      <c r="AS171" s="1096"/>
      <c r="AT171" s="1096"/>
      <c r="AU171" s="1096"/>
      <c r="AV171" s="1096"/>
      <c r="AW171" s="1096"/>
      <c r="AX171" s="1096"/>
      <c r="AY171" s="1096"/>
      <c r="AZ171" s="1096"/>
      <c r="BA171" s="1096"/>
      <c r="BB171" s="1096"/>
      <c r="BC171" s="1096"/>
      <c r="BD171" s="1096"/>
      <c r="BE171" s="1096"/>
      <c r="BF171" s="1096"/>
      <c r="BG171" s="1096"/>
      <c r="BH171" s="1096"/>
      <c r="BI171" s="1096"/>
      <c r="BJ171" s="1096"/>
      <c r="BK171" s="1096"/>
      <c r="BL171" s="1096"/>
      <c r="BM171" s="1096"/>
      <c r="BN171" s="1096"/>
      <c r="BO171" s="1096"/>
      <c r="BP171" s="1096"/>
      <c r="BQ171" s="1096"/>
      <c r="BR171" s="1096"/>
      <c r="BS171" s="1096"/>
      <c r="BT171" s="1096"/>
      <c r="BU171" s="1096"/>
      <c r="BV171" s="1096"/>
      <c r="BW171" s="1096"/>
      <c r="BX171" s="1096"/>
      <c r="BY171" s="1096"/>
      <c r="BZ171" s="1096"/>
      <c r="CA171" s="1096"/>
      <c r="CB171" s="1096"/>
      <c r="CC171" s="1096"/>
      <c r="CD171" s="1096"/>
      <c r="CE171" s="1096"/>
      <c r="CF171" s="1096"/>
      <c r="CG171" s="1096"/>
      <c r="CH171" s="1096"/>
      <c r="CI171" s="1096"/>
      <c r="CJ171" s="1096"/>
      <c r="CK171" s="1096"/>
      <c r="CL171" s="1096"/>
      <c r="CM171" s="1096"/>
      <c r="CN171" s="1096"/>
      <c r="CO171" s="1096"/>
      <c r="CP171" s="1096"/>
      <c r="CQ171" s="1096"/>
      <c r="CR171" s="1096"/>
      <c r="CS171" s="1096"/>
      <c r="CT171" s="1096"/>
      <c r="CU171" s="1096"/>
      <c r="CV171" s="1096"/>
      <c r="CW171" s="1096"/>
      <c r="CX171" s="1096"/>
      <c r="CY171" s="1096"/>
      <c r="CZ171" s="1096"/>
    </row>
    <row r="172" spans="1:104" x14ac:dyDescent="0.25">
      <c r="A172" s="1096"/>
      <c r="B172" s="138"/>
      <c r="C172" s="138"/>
      <c r="D172" s="138"/>
      <c r="E172" s="138"/>
      <c r="F172" s="138"/>
      <c r="G172" s="138"/>
      <c r="H172" s="138"/>
      <c r="I172" s="138"/>
      <c r="J172" s="138"/>
      <c r="K172" s="138"/>
      <c r="L172" s="138"/>
      <c r="M172" s="138"/>
      <c r="N172" s="138"/>
      <c r="O172" s="138"/>
      <c r="P172" s="138"/>
      <c r="Q172" s="138"/>
      <c r="R172" s="138"/>
      <c r="S172" s="138"/>
      <c r="T172" s="138"/>
      <c r="U172" s="138"/>
      <c r="V172" s="138"/>
      <c r="W172" s="138"/>
      <c r="X172" s="138"/>
      <c r="Y172" s="138"/>
      <c r="Z172" s="138"/>
      <c r="AA172" s="138"/>
      <c r="AB172" s="138"/>
      <c r="AC172" s="138"/>
      <c r="AD172" s="138"/>
      <c r="AE172" s="138"/>
      <c r="AF172" s="138"/>
      <c r="AG172" s="138"/>
      <c r="AH172" s="138"/>
      <c r="AI172" s="138"/>
      <c r="AJ172" s="138"/>
      <c r="AK172" s="138"/>
      <c r="AL172" s="1096"/>
      <c r="AM172" s="1096"/>
      <c r="AN172" s="1096"/>
      <c r="AO172" s="1096"/>
      <c r="AP172" s="1096"/>
      <c r="AQ172" s="1096"/>
      <c r="AR172" s="1096"/>
      <c r="AS172" s="1096"/>
      <c r="AT172" s="1096"/>
      <c r="AU172" s="1096"/>
      <c r="AV172" s="1096"/>
      <c r="AW172" s="1096"/>
      <c r="AX172" s="1096"/>
      <c r="AY172" s="1096"/>
      <c r="AZ172" s="1096"/>
      <c r="BA172" s="1096"/>
      <c r="BB172" s="1096"/>
      <c r="BC172" s="1096"/>
      <c r="BD172" s="1096"/>
      <c r="BE172" s="1096"/>
      <c r="BF172" s="1096"/>
      <c r="BG172" s="1096"/>
      <c r="BH172" s="1096"/>
      <c r="BI172" s="1096"/>
      <c r="BJ172" s="1096"/>
      <c r="BK172" s="1096"/>
      <c r="BL172" s="1096"/>
      <c r="BM172" s="1096"/>
      <c r="BN172" s="1096"/>
      <c r="BO172" s="1096"/>
      <c r="BP172" s="1096"/>
      <c r="BQ172" s="1096"/>
      <c r="BR172" s="1096"/>
      <c r="BS172" s="1096"/>
      <c r="BT172" s="1096"/>
      <c r="BU172" s="1096"/>
      <c r="BV172" s="1096"/>
      <c r="BW172" s="1096"/>
      <c r="BX172" s="1096"/>
      <c r="BY172" s="1096"/>
      <c r="BZ172" s="1096"/>
      <c r="CA172" s="1096"/>
      <c r="CB172" s="1096"/>
      <c r="CC172" s="1096"/>
      <c r="CD172" s="1096"/>
      <c r="CE172" s="1096"/>
      <c r="CF172" s="1096"/>
      <c r="CG172" s="1096"/>
      <c r="CH172" s="1096"/>
      <c r="CI172" s="1096"/>
      <c r="CJ172" s="1096"/>
      <c r="CK172" s="1096"/>
      <c r="CL172" s="1096"/>
      <c r="CM172" s="1096"/>
      <c r="CN172" s="1096"/>
      <c r="CO172" s="1096"/>
      <c r="CP172" s="1096"/>
      <c r="CQ172" s="1096"/>
      <c r="CR172" s="1096"/>
      <c r="CS172" s="1096"/>
      <c r="CT172" s="1096"/>
      <c r="CU172" s="1096"/>
      <c r="CV172" s="1096"/>
      <c r="CW172" s="1096"/>
      <c r="CX172" s="1096"/>
      <c r="CY172" s="1096"/>
      <c r="CZ172" s="1096"/>
    </row>
    <row r="173" spans="1:104" x14ac:dyDescent="0.25">
      <c r="A173" s="1096"/>
      <c r="B173" s="138"/>
      <c r="C173" s="138"/>
      <c r="D173" s="138"/>
      <c r="E173" s="138"/>
      <c r="F173" s="138"/>
      <c r="G173" s="138"/>
      <c r="H173" s="138"/>
      <c r="I173" s="138"/>
      <c r="J173" s="138"/>
      <c r="K173" s="138"/>
      <c r="L173" s="138"/>
      <c r="M173" s="138"/>
      <c r="N173" s="138"/>
      <c r="O173" s="138"/>
      <c r="P173" s="138"/>
      <c r="Q173" s="138"/>
      <c r="R173" s="138"/>
      <c r="S173" s="138"/>
      <c r="T173" s="138"/>
      <c r="U173" s="138"/>
      <c r="V173" s="138"/>
      <c r="W173" s="138"/>
      <c r="X173" s="138"/>
      <c r="Y173" s="138"/>
      <c r="Z173" s="138"/>
      <c r="AA173" s="138"/>
      <c r="AB173" s="138"/>
      <c r="AC173" s="138"/>
      <c r="AD173" s="138"/>
      <c r="AE173" s="138"/>
      <c r="AF173" s="138"/>
      <c r="AG173" s="138"/>
      <c r="AH173" s="138"/>
      <c r="AI173" s="138"/>
      <c r="AJ173" s="138"/>
      <c r="AK173" s="138"/>
      <c r="AL173" s="1096"/>
      <c r="AM173" s="1096"/>
      <c r="AN173" s="1096"/>
      <c r="AO173" s="1096"/>
      <c r="AP173" s="1096"/>
      <c r="AQ173" s="1096"/>
      <c r="AR173" s="1096"/>
      <c r="AS173" s="1096"/>
      <c r="AT173" s="1096"/>
      <c r="AU173" s="1096"/>
      <c r="AV173" s="1096"/>
      <c r="AW173" s="1096"/>
      <c r="AX173" s="1096"/>
      <c r="AY173" s="1096"/>
      <c r="AZ173" s="1096"/>
      <c r="BA173" s="1096"/>
      <c r="BB173" s="1096"/>
      <c r="BC173" s="1096"/>
      <c r="BD173" s="1096"/>
      <c r="BE173" s="1096"/>
      <c r="BF173" s="1096"/>
      <c r="BG173" s="1096"/>
      <c r="BH173" s="1096"/>
      <c r="BI173" s="1096"/>
      <c r="BJ173" s="1096"/>
      <c r="BK173" s="1096"/>
      <c r="BL173" s="1096"/>
      <c r="BM173" s="1096"/>
      <c r="BN173" s="1096"/>
      <c r="BO173" s="1096"/>
      <c r="BP173" s="1096"/>
      <c r="BQ173" s="1096"/>
      <c r="BR173" s="1096"/>
      <c r="BS173" s="1096"/>
      <c r="BT173" s="1096"/>
      <c r="BU173" s="1096"/>
      <c r="BV173" s="1096"/>
      <c r="BW173" s="1096"/>
      <c r="BX173" s="1096"/>
      <c r="BY173" s="1096"/>
      <c r="BZ173" s="1096"/>
      <c r="CA173" s="1096"/>
      <c r="CB173" s="1096"/>
      <c r="CC173" s="1096"/>
      <c r="CD173" s="1096"/>
      <c r="CE173" s="1096"/>
      <c r="CF173" s="1096"/>
      <c r="CG173" s="1096"/>
      <c r="CH173" s="1096"/>
      <c r="CI173" s="1096"/>
      <c r="CJ173" s="1096"/>
      <c r="CK173" s="1096"/>
      <c r="CL173" s="1096"/>
      <c r="CM173" s="1096"/>
      <c r="CN173" s="1096"/>
      <c r="CO173" s="1096"/>
      <c r="CP173" s="1096"/>
      <c r="CQ173" s="1096"/>
      <c r="CR173" s="1096"/>
      <c r="CS173" s="1096"/>
      <c r="CT173" s="1096"/>
      <c r="CU173" s="1096"/>
      <c r="CV173" s="1096"/>
      <c r="CW173" s="1096"/>
      <c r="CX173" s="1096"/>
      <c r="CY173" s="1096"/>
      <c r="CZ173" s="1096"/>
    </row>
    <row r="174" spans="1:104" x14ac:dyDescent="0.25">
      <c r="A174" s="1096"/>
      <c r="B174" s="138"/>
      <c r="C174" s="138"/>
      <c r="D174" s="138"/>
      <c r="E174" s="138"/>
      <c r="F174" s="138"/>
      <c r="G174" s="138"/>
      <c r="H174" s="138"/>
      <c r="I174" s="138"/>
      <c r="J174" s="138"/>
      <c r="K174" s="138"/>
      <c r="L174" s="138"/>
      <c r="M174" s="138"/>
      <c r="N174" s="138"/>
      <c r="O174" s="138"/>
      <c r="P174" s="138"/>
      <c r="Q174" s="138"/>
      <c r="R174" s="138"/>
      <c r="S174" s="138"/>
      <c r="T174" s="138"/>
      <c r="U174" s="138"/>
      <c r="V174" s="138"/>
      <c r="W174" s="138"/>
      <c r="X174" s="138"/>
      <c r="Y174" s="138"/>
      <c r="Z174" s="138"/>
      <c r="AA174" s="138"/>
      <c r="AB174" s="138"/>
      <c r="AC174" s="138"/>
      <c r="AD174" s="138"/>
      <c r="AE174" s="138"/>
      <c r="AF174" s="138"/>
      <c r="AG174" s="138"/>
      <c r="AH174" s="138"/>
      <c r="AI174" s="138"/>
      <c r="AJ174" s="138"/>
      <c r="AK174" s="138"/>
      <c r="AL174" s="1096"/>
      <c r="AM174" s="1096"/>
      <c r="AN174" s="1096"/>
      <c r="AO174" s="1096"/>
      <c r="AP174" s="1096"/>
      <c r="AQ174" s="1096"/>
      <c r="AR174" s="1096"/>
      <c r="AS174" s="1096"/>
      <c r="AT174" s="1096"/>
      <c r="AU174" s="1096"/>
      <c r="AV174" s="1096"/>
      <c r="AW174" s="1096"/>
      <c r="AX174" s="1096"/>
      <c r="AY174" s="1096"/>
      <c r="AZ174" s="1096"/>
      <c r="BA174" s="1096"/>
      <c r="BB174" s="1096"/>
      <c r="BC174" s="1096"/>
      <c r="BD174" s="1096"/>
      <c r="BE174" s="1096"/>
      <c r="BF174" s="1096"/>
      <c r="BG174" s="1096"/>
      <c r="BH174" s="1096"/>
      <c r="BI174" s="1096"/>
      <c r="BJ174" s="1096"/>
      <c r="BK174" s="1096"/>
      <c r="BL174" s="1096"/>
      <c r="BM174" s="1096"/>
      <c r="BN174" s="1096"/>
      <c r="BO174" s="1096"/>
      <c r="BP174" s="1096"/>
      <c r="BQ174" s="1096"/>
      <c r="BR174" s="1096"/>
      <c r="BS174" s="1096"/>
      <c r="BT174" s="1096"/>
      <c r="BU174" s="1096"/>
      <c r="BV174" s="1096"/>
      <c r="BW174" s="1096"/>
      <c r="BX174" s="1096"/>
      <c r="BY174" s="1096"/>
      <c r="BZ174" s="1096"/>
      <c r="CA174" s="1096"/>
      <c r="CB174" s="1096"/>
      <c r="CC174" s="1096"/>
      <c r="CD174" s="1096"/>
      <c r="CE174" s="1096"/>
      <c r="CF174" s="1096"/>
      <c r="CG174" s="1096"/>
      <c r="CH174" s="1096"/>
      <c r="CI174" s="1096"/>
      <c r="CJ174" s="1096"/>
      <c r="CK174" s="1096"/>
      <c r="CL174" s="1096"/>
      <c r="CM174" s="1096"/>
      <c r="CN174" s="1096"/>
      <c r="CO174" s="1096"/>
      <c r="CP174" s="1096"/>
      <c r="CQ174" s="1096"/>
      <c r="CR174" s="1096"/>
      <c r="CS174" s="1096"/>
      <c r="CT174" s="1096"/>
      <c r="CU174" s="1096"/>
      <c r="CV174" s="1096"/>
      <c r="CW174" s="1096"/>
      <c r="CX174" s="1096"/>
      <c r="CY174" s="1096"/>
      <c r="CZ174" s="1096"/>
    </row>
    <row r="175" spans="1:104" x14ac:dyDescent="0.25">
      <c r="A175" s="1096"/>
      <c r="B175" s="138"/>
      <c r="C175" s="138"/>
      <c r="D175" s="138"/>
      <c r="E175" s="138"/>
      <c r="F175" s="138"/>
      <c r="G175" s="138"/>
      <c r="H175" s="138"/>
      <c r="I175" s="138"/>
      <c r="J175" s="138"/>
      <c r="K175" s="138"/>
      <c r="L175" s="138"/>
      <c r="M175" s="138"/>
      <c r="N175" s="138"/>
      <c r="O175" s="138"/>
      <c r="P175" s="138"/>
      <c r="Q175" s="138"/>
      <c r="R175" s="138"/>
      <c r="S175" s="138"/>
      <c r="T175" s="138"/>
      <c r="U175" s="138"/>
      <c r="V175" s="138"/>
      <c r="W175" s="138"/>
      <c r="X175" s="138"/>
      <c r="Y175" s="138"/>
      <c r="Z175" s="138"/>
      <c r="AA175" s="138"/>
      <c r="AB175" s="138"/>
      <c r="AC175" s="138"/>
      <c r="AD175" s="138"/>
      <c r="AE175" s="138"/>
      <c r="AF175" s="138"/>
      <c r="AG175" s="138"/>
      <c r="AH175" s="138"/>
      <c r="AI175" s="138"/>
      <c r="AJ175" s="138"/>
      <c r="AK175" s="138"/>
      <c r="AL175" s="1096"/>
      <c r="AM175" s="1096"/>
      <c r="AN175" s="1096"/>
      <c r="AO175" s="1096"/>
      <c r="AP175" s="1096"/>
      <c r="AQ175" s="1096"/>
      <c r="AR175" s="1096"/>
      <c r="AS175" s="1096"/>
      <c r="AT175" s="1096"/>
      <c r="AU175" s="1096"/>
      <c r="AV175" s="1096"/>
      <c r="AW175" s="1096"/>
      <c r="AX175" s="1096"/>
      <c r="AY175" s="1096"/>
      <c r="AZ175" s="1096"/>
      <c r="BA175" s="1096"/>
      <c r="BB175" s="1096"/>
      <c r="BC175" s="1096"/>
      <c r="BD175" s="1096"/>
      <c r="BE175" s="1096"/>
      <c r="BF175" s="1096"/>
      <c r="BG175" s="1096"/>
      <c r="BH175" s="1096"/>
      <c r="BI175" s="1096"/>
      <c r="BJ175" s="1096"/>
      <c r="BK175" s="1096"/>
      <c r="BL175" s="1096"/>
      <c r="BM175" s="1096"/>
      <c r="BN175" s="1096"/>
      <c r="BO175" s="1096"/>
      <c r="BP175" s="1096"/>
      <c r="BQ175" s="1096"/>
      <c r="BR175" s="1096"/>
      <c r="BS175" s="1096"/>
      <c r="BT175" s="1096"/>
      <c r="BU175" s="1096"/>
      <c r="BV175" s="1096"/>
      <c r="BW175" s="1096"/>
      <c r="BX175" s="1096"/>
      <c r="BY175" s="1096"/>
      <c r="BZ175" s="1096"/>
      <c r="CA175" s="1096"/>
      <c r="CB175" s="1096"/>
      <c r="CC175" s="1096"/>
      <c r="CD175" s="1096"/>
      <c r="CE175" s="1096"/>
      <c r="CF175" s="1096"/>
      <c r="CG175" s="1096"/>
      <c r="CH175" s="1096"/>
      <c r="CI175" s="1096"/>
      <c r="CJ175" s="1096"/>
      <c r="CK175" s="1096"/>
      <c r="CL175" s="1096"/>
      <c r="CM175" s="1096"/>
      <c r="CN175" s="1096"/>
      <c r="CO175" s="1096"/>
      <c r="CP175" s="1096"/>
      <c r="CQ175" s="1096"/>
      <c r="CR175" s="1096"/>
      <c r="CS175" s="1096"/>
      <c r="CT175" s="1096"/>
      <c r="CU175" s="1096"/>
      <c r="CV175" s="1096"/>
      <c r="CW175" s="1096"/>
      <c r="CX175" s="1096"/>
      <c r="CY175" s="1096"/>
      <c r="CZ175" s="1096"/>
    </row>
    <row r="176" spans="1:104" ht="26.1" customHeight="1" x14ac:dyDescent="0.25">
      <c r="A176" s="1096"/>
      <c r="B176" s="138"/>
      <c r="C176" s="138"/>
      <c r="D176" s="138"/>
      <c r="E176" s="138"/>
      <c r="F176" s="138"/>
      <c r="G176" s="138"/>
      <c r="H176" s="138"/>
      <c r="I176" s="138"/>
      <c r="J176" s="138"/>
      <c r="K176" s="138"/>
      <c r="L176" s="138"/>
      <c r="M176" s="138"/>
      <c r="N176" s="138"/>
      <c r="O176" s="138"/>
      <c r="P176" s="138"/>
      <c r="Q176" s="138"/>
      <c r="R176" s="138"/>
      <c r="S176" s="138"/>
      <c r="T176" s="138"/>
      <c r="U176" s="138"/>
      <c r="V176" s="138"/>
      <c r="W176" s="138"/>
      <c r="X176" s="138"/>
      <c r="Y176" s="138"/>
      <c r="Z176" s="138"/>
      <c r="AA176" s="138"/>
      <c r="AB176" s="138"/>
      <c r="AC176" s="138"/>
      <c r="AD176" s="138"/>
      <c r="AE176" s="138"/>
      <c r="AF176" s="138"/>
      <c r="AG176" s="138"/>
      <c r="AH176" s="138"/>
      <c r="AI176" s="138"/>
      <c r="AJ176" s="138"/>
      <c r="AK176" s="138"/>
      <c r="AL176" s="1096"/>
      <c r="AM176" s="1096"/>
      <c r="AN176" s="1096"/>
      <c r="AO176" s="1096"/>
      <c r="AP176" s="1096"/>
      <c r="AQ176" s="1096"/>
      <c r="AR176" s="1096"/>
      <c r="AS176" s="1096"/>
      <c r="AT176" s="1096"/>
      <c r="AU176" s="1096"/>
      <c r="AV176" s="1096"/>
      <c r="AW176" s="1096"/>
      <c r="AX176" s="1096"/>
      <c r="AY176" s="1096"/>
      <c r="AZ176" s="1096"/>
      <c r="BA176" s="1096"/>
      <c r="BB176" s="1096"/>
      <c r="BC176" s="1096"/>
      <c r="BD176" s="1096"/>
      <c r="BE176" s="1096"/>
      <c r="BF176" s="1096"/>
      <c r="BG176" s="1096"/>
      <c r="BH176" s="1096"/>
      <c r="BI176" s="1096"/>
      <c r="BJ176" s="1096"/>
      <c r="BK176" s="1096"/>
      <c r="BL176" s="1096"/>
      <c r="BM176" s="1096"/>
      <c r="BN176" s="1096"/>
      <c r="BO176" s="1096"/>
      <c r="BP176" s="1096"/>
      <c r="BQ176" s="1096"/>
      <c r="BR176" s="1096"/>
      <c r="BS176" s="1096"/>
      <c r="BT176" s="1096"/>
      <c r="BU176" s="1096"/>
      <c r="BV176" s="1096"/>
      <c r="BW176" s="1096"/>
      <c r="BX176" s="1096"/>
      <c r="BY176" s="1096"/>
      <c r="BZ176" s="1096"/>
      <c r="CA176" s="1096"/>
      <c r="CB176" s="1096"/>
      <c r="CC176" s="1096"/>
      <c r="CD176" s="1096"/>
      <c r="CE176" s="1096"/>
      <c r="CF176" s="1096"/>
      <c r="CG176" s="1096"/>
      <c r="CH176" s="1096"/>
      <c r="CI176" s="1096"/>
      <c r="CJ176" s="1096"/>
      <c r="CK176" s="1096"/>
      <c r="CL176" s="1096"/>
      <c r="CM176" s="1096"/>
      <c r="CN176" s="1096"/>
      <c r="CO176" s="1096"/>
      <c r="CP176" s="1096"/>
      <c r="CQ176" s="1096"/>
      <c r="CR176" s="1096"/>
      <c r="CS176" s="1096"/>
      <c r="CT176" s="1096"/>
      <c r="CU176" s="1096"/>
      <c r="CV176" s="1096"/>
      <c r="CW176" s="1096"/>
      <c r="CX176" s="1096"/>
      <c r="CY176" s="1096"/>
      <c r="CZ176" s="1096"/>
    </row>
    <row r="177" spans="1:104" ht="17.100000000000001" customHeight="1" x14ac:dyDescent="0.25">
      <c r="A177" s="1096"/>
      <c r="B177" s="138"/>
      <c r="C177" s="138"/>
      <c r="D177" s="138"/>
      <c r="E177" s="138"/>
      <c r="F177" s="138"/>
      <c r="G177" s="138"/>
      <c r="H177" s="138"/>
      <c r="I177" s="138"/>
      <c r="J177" s="138"/>
      <c r="K177" s="138"/>
      <c r="L177" s="138"/>
      <c r="M177" s="138"/>
      <c r="N177" s="138"/>
      <c r="O177" s="138"/>
      <c r="P177" s="138"/>
      <c r="Q177" s="138"/>
      <c r="R177" s="138"/>
      <c r="S177" s="138"/>
      <c r="T177" s="138"/>
      <c r="U177" s="138"/>
      <c r="V177" s="138"/>
      <c r="W177" s="138"/>
      <c r="X177" s="138"/>
      <c r="Y177" s="138"/>
      <c r="Z177" s="138"/>
      <c r="AA177" s="138"/>
      <c r="AB177" s="138"/>
      <c r="AC177" s="138"/>
      <c r="AD177" s="138"/>
      <c r="AE177" s="138"/>
      <c r="AF177" s="138"/>
      <c r="AG177" s="138"/>
      <c r="AH177" s="138"/>
      <c r="AI177" s="138"/>
      <c r="AJ177" s="138"/>
      <c r="AK177" s="138"/>
      <c r="AL177" s="1096"/>
      <c r="AM177" s="1096"/>
      <c r="AN177" s="1096"/>
      <c r="AO177" s="1096"/>
      <c r="AP177" s="1096"/>
      <c r="AQ177" s="1096"/>
      <c r="AR177" s="1096"/>
      <c r="AS177" s="1096"/>
      <c r="AT177" s="1096"/>
      <c r="AU177" s="1096"/>
      <c r="AV177" s="1096"/>
      <c r="AW177" s="1096"/>
      <c r="AX177" s="1096"/>
      <c r="AY177" s="1096"/>
      <c r="AZ177" s="1096"/>
      <c r="BA177" s="1096"/>
      <c r="BB177" s="1096"/>
      <c r="BC177" s="1096"/>
      <c r="BD177" s="1096"/>
      <c r="BE177" s="1096"/>
      <c r="BF177" s="1096"/>
      <c r="BG177" s="1096"/>
      <c r="BH177" s="1096"/>
      <c r="BI177" s="1096"/>
      <c r="BJ177" s="1096"/>
      <c r="BK177" s="1096"/>
      <c r="BL177" s="1096"/>
      <c r="BM177" s="1096"/>
      <c r="BN177" s="1096"/>
      <c r="BO177" s="1096"/>
      <c r="BP177" s="1096"/>
      <c r="BQ177" s="1096"/>
      <c r="BR177" s="1096"/>
      <c r="BS177" s="1096"/>
      <c r="BT177" s="1096"/>
      <c r="BU177" s="1096"/>
      <c r="BV177" s="1096"/>
      <c r="BW177" s="1096"/>
      <c r="BX177" s="1096"/>
      <c r="BY177" s="1096"/>
      <c r="BZ177" s="1096"/>
      <c r="CA177" s="1096"/>
      <c r="CB177" s="1096"/>
      <c r="CC177" s="1096"/>
      <c r="CD177" s="1096"/>
      <c r="CE177" s="1096"/>
      <c r="CF177" s="1096"/>
      <c r="CG177" s="1096"/>
      <c r="CH177" s="1096"/>
      <c r="CI177" s="1096"/>
      <c r="CJ177" s="1096"/>
      <c r="CK177" s="1096"/>
      <c r="CL177" s="1096"/>
      <c r="CM177" s="1096"/>
      <c r="CN177" s="1096"/>
      <c r="CO177" s="1096"/>
      <c r="CP177" s="1096"/>
      <c r="CQ177" s="1096"/>
      <c r="CR177" s="1096"/>
      <c r="CS177" s="1096"/>
      <c r="CT177" s="1096"/>
      <c r="CU177" s="1096"/>
      <c r="CV177" s="1096"/>
      <c r="CW177" s="1096"/>
      <c r="CX177" s="1096"/>
      <c r="CY177" s="1096"/>
      <c r="CZ177" s="1096"/>
    </row>
    <row r="178" spans="1:104" ht="17.100000000000001" customHeight="1" x14ac:dyDescent="0.25">
      <c r="A178" s="1096"/>
      <c r="B178" s="138"/>
      <c r="C178" s="138"/>
      <c r="D178" s="138"/>
      <c r="E178" s="138"/>
      <c r="F178" s="138"/>
      <c r="G178" s="138"/>
      <c r="H178" s="138"/>
      <c r="I178" s="138"/>
      <c r="J178" s="138"/>
      <c r="K178" s="138"/>
      <c r="L178" s="138"/>
      <c r="M178" s="138"/>
      <c r="N178" s="138"/>
      <c r="O178" s="138"/>
      <c r="P178" s="138"/>
      <c r="Q178" s="138"/>
      <c r="R178" s="138"/>
      <c r="S178" s="138"/>
      <c r="T178" s="138"/>
      <c r="U178" s="138"/>
      <c r="V178" s="138"/>
      <c r="W178" s="138"/>
      <c r="X178" s="138"/>
      <c r="Y178" s="138"/>
      <c r="Z178" s="138"/>
      <c r="AA178" s="138"/>
      <c r="AB178" s="138"/>
      <c r="AC178" s="138"/>
      <c r="AD178" s="138"/>
      <c r="AE178" s="138"/>
      <c r="AF178" s="138"/>
      <c r="AG178" s="138"/>
      <c r="AH178" s="138"/>
      <c r="AI178" s="138"/>
      <c r="AJ178" s="138"/>
      <c r="AK178" s="138"/>
      <c r="AL178" s="1096"/>
      <c r="AM178" s="1096"/>
      <c r="AN178" s="1096"/>
      <c r="AO178" s="1096"/>
      <c r="AP178" s="1096"/>
      <c r="AQ178" s="1096"/>
      <c r="AR178" s="1096"/>
      <c r="AS178" s="1096"/>
      <c r="AT178" s="1096"/>
      <c r="AU178" s="1096"/>
      <c r="AV178" s="1096"/>
      <c r="AW178" s="1096"/>
      <c r="AX178" s="1096"/>
      <c r="AY178" s="1096"/>
      <c r="AZ178" s="1096"/>
      <c r="BA178" s="1096"/>
      <c r="BB178" s="1096"/>
      <c r="BC178" s="1096"/>
      <c r="BD178" s="1096"/>
      <c r="BE178" s="1096"/>
      <c r="BF178" s="1096"/>
      <c r="BG178" s="1096"/>
      <c r="BH178" s="1096"/>
      <c r="BI178" s="1096"/>
      <c r="BJ178" s="1096"/>
      <c r="BK178" s="1096"/>
      <c r="BL178" s="1096"/>
      <c r="BM178" s="1096"/>
      <c r="BN178" s="1096"/>
      <c r="BO178" s="1096"/>
      <c r="BP178" s="1096"/>
      <c r="BQ178" s="1096"/>
      <c r="BR178" s="1096"/>
      <c r="BS178" s="1096"/>
      <c r="BT178" s="1096"/>
      <c r="BU178" s="1096"/>
      <c r="BV178" s="1096"/>
      <c r="BW178" s="1096"/>
      <c r="BX178" s="1096"/>
      <c r="BY178" s="1096"/>
      <c r="BZ178" s="1096"/>
      <c r="CA178" s="1096"/>
      <c r="CB178" s="1096"/>
      <c r="CC178" s="1096"/>
      <c r="CD178" s="1096"/>
      <c r="CE178" s="1096"/>
      <c r="CF178" s="1096"/>
      <c r="CG178" s="1096"/>
      <c r="CH178" s="1096"/>
      <c r="CI178" s="1096"/>
      <c r="CJ178" s="1096"/>
      <c r="CK178" s="1096"/>
      <c r="CL178" s="1096"/>
      <c r="CM178" s="1096"/>
      <c r="CN178" s="1096"/>
      <c r="CO178" s="1096"/>
      <c r="CP178" s="1096"/>
      <c r="CQ178" s="1096"/>
      <c r="CR178" s="1096"/>
      <c r="CS178" s="1096"/>
      <c r="CT178" s="1096"/>
      <c r="CU178" s="1096"/>
      <c r="CV178" s="1096"/>
      <c r="CW178" s="1096"/>
      <c r="CX178" s="1096"/>
      <c r="CY178" s="1096"/>
      <c r="CZ178" s="1096"/>
    </row>
    <row r="179" spans="1:104" ht="17.100000000000001" customHeight="1" x14ac:dyDescent="0.25">
      <c r="A179" s="1096"/>
      <c r="B179" s="138"/>
      <c r="C179" s="138"/>
      <c r="D179" s="138"/>
      <c r="E179" s="138"/>
      <c r="F179" s="138"/>
      <c r="G179" s="138"/>
      <c r="H179" s="138"/>
      <c r="I179" s="138"/>
      <c r="J179" s="138"/>
      <c r="K179" s="138"/>
      <c r="L179" s="138"/>
      <c r="M179" s="138"/>
      <c r="N179" s="138"/>
      <c r="O179" s="138"/>
      <c r="P179" s="138"/>
      <c r="Q179" s="138"/>
      <c r="R179" s="138"/>
      <c r="S179" s="138"/>
      <c r="T179" s="138"/>
      <c r="U179" s="138"/>
      <c r="V179" s="138"/>
      <c r="W179" s="138"/>
      <c r="X179" s="138"/>
      <c r="Y179" s="138"/>
      <c r="Z179" s="138"/>
      <c r="AA179" s="138"/>
      <c r="AB179" s="138"/>
      <c r="AC179" s="138"/>
      <c r="AD179" s="138"/>
      <c r="AE179" s="138"/>
      <c r="AF179" s="138"/>
      <c r="AG179" s="138"/>
      <c r="AH179" s="138"/>
      <c r="AI179" s="138"/>
      <c r="AJ179" s="138"/>
      <c r="AK179" s="138"/>
      <c r="AL179" s="1096"/>
      <c r="AM179" s="1096"/>
      <c r="AN179" s="1096"/>
      <c r="AO179" s="1096"/>
      <c r="AP179" s="1096"/>
      <c r="AQ179" s="1096"/>
      <c r="AR179" s="1096"/>
      <c r="AS179" s="1096"/>
      <c r="AT179" s="1096"/>
      <c r="AU179" s="1096"/>
      <c r="AV179" s="1096"/>
      <c r="AW179" s="1096"/>
      <c r="AX179" s="1096"/>
      <c r="AY179" s="1096"/>
      <c r="AZ179" s="1096"/>
      <c r="BA179" s="1096"/>
      <c r="BB179" s="1096"/>
      <c r="BC179" s="1096"/>
      <c r="BD179" s="1096"/>
      <c r="BE179" s="1096"/>
      <c r="BF179" s="1096"/>
      <c r="BG179" s="1096"/>
      <c r="BH179" s="1096"/>
      <c r="BI179" s="1096"/>
      <c r="BJ179" s="1096"/>
      <c r="BK179" s="1096"/>
      <c r="BL179" s="1096"/>
      <c r="BM179" s="1096"/>
      <c r="BN179" s="1096"/>
      <c r="BO179" s="1096"/>
      <c r="BP179" s="1096"/>
      <c r="BQ179" s="1096"/>
      <c r="BR179" s="1096"/>
      <c r="BS179" s="1096"/>
      <c r="BT179" s="1096"/>
      <c r="BU179" s="1096"/>
      <c r="BV179" s="1096"/>
      <c r="BW179" s="1096"/>
      <c r="BX179" s="1096"/>
      <c r="BY179" s="1096"/>
      <c r="BZ179" s="1096"/>
      <c r="CA179" s="1096"/>
      <c r="CB179" s="1096"/>
      <c r="CC179" s="1096"/>
      <c r="CD179" s="1096"/>
      <c r="CE179" s="1096"/>
      <c r="CF179" s="1096"/>
      <c r="CG179" s="1096"/>
      <c r="CH179" s="1096"/>
      <c r="CI179" s="1096"/>
      <c r="CJ179" s="1096"/>
      <c r="CK179" s="1096"/>
      <c r="CL179" s="1096"/>
      <c r="CM179" s="1096"/>
      <c r="CN179" s="1096"/>
      <c r="CO179" s="1096"/>
      <c r="CP179" s="1096"/>
      <c r="CQ179" s="1096"/>
      <c r="CR179" s="1096"/>
      <c r="CS179" s="1096"/>
      <c r="CT179" s="1096"/>
      <c r="CU179" s="1096"/>
      <c r="CV179" s="1096"/>
      <c r="CW179" s="1096"/>
      <c r="CX179" s="1096"/>
      <c r="CY179" s="1096"/>
      <c r="CZ179" s="1096"/>
    </row>
    <row r="180" spans="1:104" ht="15.95" customHeight="1" x14ac:dyDescent="0.25">
      <c r="A180" s="1096"/>
      <c r="B180" s="138"/>
      <c r="C180" s="138"/>
      <c r="D180" s="138"/>
      <c r="E180" s="138"/>
      <c r="F180" s="138"/>
      <c r="G180" s="138"/>
      <c r="H180" s="138"/>
      <c r="I180" s="138"/>
      <c r="J180" s="138"/>
      <c r="K180" s="138"/>
      <c r="L180" s="138"/>
      <c r="M180" s="138"/>
      <c r="N180" s="138"/>
      <c r="O180" s="138"/>
      <c r="P180" s="138"/>
      <c r="Q180" s="138"/>
      <c r="R180" s="138"/>
      <c r="S180" s="138"/>
      <c r="T180" s="138"/>
      <c r="U180" s="138"/>
      <c r="V180" s="138"/>
      <c r="W180" s="138"/>
      <c r="X180" s="138"/>
      <c r="Y180" s="138"/>
      <c r="Z180" s="138"/>
      <c r="AA180" s="138"/>
      <c r="AB180" s="138"/>
      <c r="AC180" s="138"/>
      <c r="AD180" s="138"/>
      <c r="AE180" s="138"/>
      <c r="AF180" s="138"/>
      <c r="AG180" s="138"/>
      <c r="AH180" s="138"/>
      <c r="AI180" s="138"/>
      <c r="AJ180" s="138"/>
      <c r="AK180" s="138"/>
      <c r="AL180" s="1096"/>
      <c r="AM180" s="1096"/>
      <c r="AN180" s="1096"/>
      <c r="AO180" s="1096"/>
      <c r="AP180" s="1096"/>
      <c r="AQ180" s="1096"/>
      <c r="AR180" s="1096"/>
      <c r="AS180" s="1096"/>
      <c r="AT180" s="1096"/>
      <c r="AU180" s="1096"/>
      <c r="AV180" s="1096"/>
      <c r="AW180" s="1096"/>
      <c r="AX180" s="1096"/>
      <c r="AY180" s="1096"/>
      <c r="AZ180" s="1096"/>
      <c r="BA180" s="1096"/>
      <c r="BB180" s="1096"/>
      <c r="BC180" s="1096"/>
      <c r="BD180" s="1096"/>
      <c r="BE180" s="1096"/>
      <c r="BF180" s="1096"/>
      <c r="BG180" s="1096"/>
      <c r="BH180" s="1096"/>
      <c r="BI180" s="1096"/>
      <c r="BJ180" s="1096"/>
      <c r="BK180" s="1096"/>
      <c r="BL180" s="1096"/>
      <c r="BM180" s="1096"/>
      <c r="BN180" s="1096"/>
      <c r="BO180" s="1096"/>
      <c r="BP180" s="1096"/>
      <c r="BQ180" s="1096"/>
      <c r="BR180" s="1096"/>
      <c r="BS180" s="1096"/>
      <c r="BT180" s="1096"/>
      <c r="BU180" s="1096"/>
      <c r="BV180" s="1096"/>
      <c r="BW180" s="1096"/>
      <c r="BX180" s="1096"/>
      <c r="BY180" s="1096"/>
      <c r="BZ180" s="1096"/>
      <c r="CA180" s="1096"/>
      <c r="CB180" s="1096"/>
      <c r="CC180" s="1096"/>
      <c r="CD180" s="1096"/>
      <c r="CE180" s="1096"/>
      <c r="CF180" s="1096"/>
      <c r="CG180" s="1096"/>
      <c r="CH180" s="1096"/>
      <c r="CI180" s="1096"/>
      <c r="CJ180" s="1096"/>
      <c r="CK180" s="1096"/>
      <c r="CL180" s="1096"/>
      <c r="CM180" s="1096"/>
      <c r="CN180" s="1096"/>
      <c r="CO180" s="1096"/>
      <c r="CP180" s="1096"/>
      <c r="CQ180" s="1096"/>
      <c r="CR180" s="1096"/>
      <c r="CS180" s="1096"/>
      <c r="CT180" s="1096"/>
      <c r="CU180" s="1096"/>
      <c r="CV180" s="1096"/>
      <c r="CW180" s="1096"/>
      <c r="CX180" s="1096"/>
      <c r="CY180" s="1096"/>
      <c r="CZ180" s="1096"/>
    </row>
    <row r="181" spans="1:104" ht="17.100000000000001" customHeight="1" x14ac:dyDescent="0.25">
      <c r="A181" s="1096"/>
      <c r="B181" s="138"/>
      <c r="C181" s="138"/>
      <c r="D181" s="138"/>
      <c r="E181" s="138"/>
      <c r="F181" s="138"/>
      <c r="G181" s="138"/>
      <c r="H181" s="138"/>
      <c r="I181" s="138"/>
      <c r="J181" s="138"/>
      <c r="K181" s="138"/>
      <c r="L181" s="138"/>
      <c r="M181" s="138"/>
      <c r="N181" s="138"/>
      <c r="O181" s="138"/>
      <c r="P181" s="138"/>
      <c r="Q181" s="138"/>
      <c r="R181" s="138"/>
      <c r="S181" s="138"/>
      <c r="T181" s="138"/>
      <c r="U181" s="138"/>
      <c r="V181" s="138"/>
      <c r="W181" s="138"/>
      <c r="X181" s="138"/>
      <c r="Y181" s="138"/>
      <c r="Z181" s="138"/>
      <c r="AA181" s="138"/>
      <c r="AB181" s="138"/>
      <c r="AC181" s="138"/>
      <c r="AD181" s="138"/>
      <c r="AE181" s="138"/>
      <c r="AF181" s="138"/>
      <c r="AG181" s="138"/>
      <c r="AH181" s="138"/>
      <c r="AI181" s="138"/>
      <c r="AJ181" s="138"/>
      <c r="AK181" s="138"/>
      <c r="AL181" s="1096"/>
      <c r="AM181" s="1096"/>
      <c r="AN181" s="1096"/>
      <c r="AO181" s="1096"/>
      <c r="AP181" s="1096"/>
      <c r="AQ181" s="1096"/>
      <c r="AR181" s="1096"/>
      <c r="AS181" s="1096"/>
      <c r="AT181" s="1096"/>
      <c r="AU181" s="1096"/>
      <c r="AV181" s="1096"/>
      <c r="AW181" s="1096"/>
      <c r="AX181" s="1096"/>
      <c r="AY181" s="1096"/>
      <c r="AZ181" s="1096"/>
      <c r="BA181" s="1096"/>
      <c r="BB181" s="1096"/>
      <c r="BC181" s="1096"/>
      <c r="BD181" s="1096"/>
      <c r="BE181" s="1096"/>
      <c r="BF181" s="1096"/>
      <c r="BG181" s="1096"/>
      <c r="BH181" s="1096"/>
      <c r="BI181" s="1096"/>
      <c r="BJ181" s="1096"/>
      <c r="BK181" s="1096"/>
      <c r="BL181" s="1096"/>
      <c r="BM181" s="1096"/>
      <c r="BN181" s="1096"/>
      <c r="BO181" s="1096"/>
      <c r="BP181" s="1096"/>
      <c r="BQ181" s="1096"/>
      <c r="BR181" s="1096"/>
      <c r="BS181" s="1096"/>
      <c r="BT181" s="1096"/>
      <c r="BU181" s="1096"/>
      <c r="BV181" s="1096"/>
      <c r="BW181" s="1096"/>
      <c r="BX181" s="1096"/>
      <c r="BY181" s="1096"/>
      <c r="BZ181" s="1096"/>
      <c r="CA181" s="1096"/>
      <c r="CB181" s="1096"/>
      <c r="CC181" s="1096"/>
      <c r="CD181" s="1096"/>
      <c r="CE181" s="1096"/>
      <c r="CF181" s="1096"/>
      <c r="CG181" s="1096"/>
      <c r="CH181" s="1096"/>
      <c r="CI181" s="1096"/>
      <c r="CJ181" s="1096"/>
      <c r="CK181" s="1096"/>
      <c r="CL181" s="1096"/>
      <c r="CM181" s="1096"/>
      <c r="CN181" s="1096"/>
      <c r="CO181" s="1096"/>
      <c r="CP181" s="1096"/>
      <c r="CQ181" s="1096"/>
      <c r="CR181" s="1096"/>
      <c r="CS181" s="1096"/>
      <c r="CT181" s="1096"/>
      <c r="CU181" s="1096"/>
      <c r="CV181" s="1096"/>
      <c r="CW181" s="1096"/>
      <c r="CX181" s="1096"/>
      <c r="CY181" s="1096"/>
      <c r="CZ181" s="1096"/>
    </row>
    <row r="182" spans="1:104" ht="17.100000000000001" customHeight="1" x14ac:dyDescent="0.25">
      <c r="A182" s="1096"/>
      <c r="B182" s="138"/>
      <c r="C182" s="138"/>
      <c r="D182" s="138"/>
      <c r="E182" s="138"/>
      <c r="F182" s="138"/>
      <c r="G182" s="138"/>
      <c r="H182" s="138"/>
      <c r="I182" s="138"/>
      <c r="J182" s="138"/>
      <c r="K182" s="138"/>
      <c r="L182" s="138"/>
      <c r="M182" s="138"/>
      <c r="N182" s="138"/>
      <c r="O182" s="138"/>
      <c r="P182" s="138"/>
      <c r="Q182" s="138"/>
      <c r="R182" s="138"/>
      <c r="S182" s="138"/>
      <c r="T182" s="138"/>
      <c r="U182" s="138"/>
      <c r="V182" s="138"/>
      <c r="W182" s="138"/>
      <c r="X182" s="138"/>
      <c r="Y182" s="138"/>
      <c r="Z182" s="138"/>
      <c r="AA182" s="138"/>
      <c r="AB182" s="138"/>
      <c r="AC182" s="138"/>
      <c r="AD182" s="138"/>
      <c r="AE182" s="138"/>
      <c r="AF182" s="138"/>
      <c r="AG182" s="138"/>
      <c r="AH182" s="138"/>
      <c r="AI182" s="138"/>
      <c r="AJ182" s="138"/>
      <c r="AK182" s="138"/>
      <c r="AL182" s="1096"/>
      <c r="AM182" s="1096"/>
      <c r="AN182" s="1096"/>
      <c r="AO182" s="1096"/>
      <c r="AP182" s="1096"/>
      <c r="AQ182" s="1096"/>
      <c r="AR182" s="1096"/>
      <c r="AS182" s="1096"/>
      <c r="AT182" s="1096"/>
      <c r="AU182" s="1096"/>
      <c r="AV182" s="1096"/>
      <c r="AW182" s="1096"/>
      <c r="AX182" s="1096"/>
      <c r="AY182" s="1096"/>
      <c r="AZ182" s="1096"/>
      <c r="BA182" s="1096"/>
      <c r="BB182" s="1096"/>
      <c r="BC182" s="1096"/>
      <c r="BD182" s="1096"/>
      <c r="BE182" s="1096"/>
      <c r="BF182" s="1096"/>
      <c r="BG182" s="1096"/>
      <c r="BH182" s="1096"/>
      <c r="BI182" s="1096"/>
      <c r="BJ182" s="1096"/>
      <c r="BK182" s="1096"/>
      <c r="BL182" s="1096"/>
      <c r="BM182" s="1096"/>
      <c r="BN182" s="1096"/>
      <c r="BO182" s="1096"/>
      <c r="BP182" s="1096"/>
      <c r="BQ182" s="1096"/>
      <c r="BR182" s="1096"/>
      <c r="BS182" s="1096"/>
      <c r="BT182" s="1096"/>
      <c r="BU182" s="1096"/>
      <c r="BV182" s="1096"/>
      <c r="BW182" s="1096"/>
      <c r="BX182" s="1096"/>
      <c r="BY182" s="1096"/>
      <c r="BZ182" s="1096"/>
      <c r="CA182" s="1096"/>
      <c r="CB182" s="1096"/>
      <c r="CC182" s="1096"/>
      <c r="CD182" s="1096"/>
      <c r="CE182" s="1096"/>
      <c r="CF182" s="1096"/>
      <c r="CG182" s="1096"/>
      <c r="CH182" s="1096"/>
      <c r="CI182" s="1096"/>
      <c r="CJ182" s="1096"/>
      <c r="CK182" s="1096"/>
      <c r="CL182" s="1096"/>
      <c r="CM182" s="1096"/>
      <c r="CN182" s="1096"/>
      <c r="CO182" s="1096"/>
      <c r="CP182" s="1096"/>
      <c r="CQ182" s="1096"/>
      <c r="CR182" s="1096"/>
      <c r="CS182" s="1096"/>
      <c r="CT182" s="1096"/>
      <c r="CU182" s="1096"/>
      <c r="CV182" s="1096"/>
      <c r="CW182" s="1096"/>
      <c r="CX182" s="1096"/>
      <c r="CY182" s="1096"/>
      <c r="CZ182" s="1096"/>
    </row>
    <row r="183" spans="1:104" ht="17.100000000000001" customHeight="1" x14ac:dyDescent="0.25">
      <c r="A183" s="1096"/>
      <c r="B183" s="138"/>
      <c r="C183" s="138"/>
      <c r="D183" s="138"/>
      <c r="E183" s="138"/>
      <c r="F183" s="138"/>
      <c r="G183" s="138"/>
      <c r="H183" s="138"/>
      <c r="I183" s="138"/>
      <c r="J183" s="138"/>
      <c r="K183" s="138"/>
      <c r="L183" s="138"/>
      <c r="M183" s="138"/>
      <c r="N183" s="138"/>
      <c r="O183" s="138"/>
      <c r="P183" s="138"/>
      <c r="Q183" s="138"/>
      <c r="R183" s="138"/>
      <c r="S183" s="138"/>
      <c r="T183" s="138"/>
      <c r="U183" s="138"/>
      <c r="V183" s="138"/>
      <c r="W183" s="138"/>
      <c r="X183" s="138"/>
      <c r="Y183" s="138"/>
      <c r="Z183" s="138"/>
      <c r="AA183" s="138"/>
      <c r="AB183" s="138"/>
      <c r="AC183" s="138"/>
      <c r="AD183" s="138"/>
      <c r="AE183" s="138"/>
      <c r="AF183" s="138"/>
      <c r="AG183" s="138"/>
      <c r="AH183" s="138"/>
      <c r="AI183" s="138"/>
      <c r="AJ183" s="138"/>
      <c r="AK183" s="138"/>
      <c r="AL183" s="1096"/>
      <c r="AM183" s="1096"/>
      <c r="AN183" s="1096"/>
      <c r="AO183" s="1096"/>
      <c r="AP183" s="1096"/>
      <c r="AQ183" s="1096"/>
      <c r="AR183" s="1096"/>
      <c r="AS183" s="1096"/>
      <c r="AT183" s="1096"/>
      <c r="AU183" s="1096"/>
      <c r="AV183" s="1096"/>
      <c r="AW183" s="1096"/>
      <c r="AX183" s="1096"/>
      <c r="AY183" s="1096"/>
      <c r="AZ183" s="1096"/>
      <c r="BA183" s="1096"/>
      <c r="BB183" s="1096"/>
      <c r="BC183" s="1096"/>
      <c r="BD183" s="1096"/>
      <c r="BE183" s="1096"/>
      <c r="BF183" s="1096"/>
      <c r="BG183" s="1096"/>
      <c r="BH183" s="1096"/>
      <c r="BI183" s="1096"/>
      <c r="BJ183" s="1096"/>
      <c r="BK183" s="1096"/>
      <c r="BL183" s="1096"/>
      <c r="BM183" s="1096"/>
      <c r="BN183" s="1096"/>
      <c r="BO183" s="1096"/>
      <c r="BP183" s="1096"/>
      <c r="BQ183" s="1096"/>
      <c r="BR183" s="1096"/>
      <c r="BS183" s="1096"/>
      <c r="BT183" s="1096"/>
      <c r="BU183" s="1096"/>
      <c r="BV183" s="1096"/>
      <c r="BW183" s="1096"/>
      <c r="BX183" s="1096"/>
      <c r="BY183" s="1096"/>
      <c r="BZ183" s="1096"/>
      <c r="CA183" s="1096"/>
      <c r="CB183" s="1096"/>
      <c r="CC183" s="1096"/>
      <c r="CD183" s="1096"/>
      <c r="CE183" s="1096"/>
      <c r="CF183" s="1096"/>
      <c r="CG183" s="1096"/>
      <c r="CH183" s="1096"/>
      <c r="CI183" s="1096"/>
      <c r="CJ183" s="1096"/>
      <c r="CK183" s="1096"/>
      <c r="CL183" s="1096"/>
      <c r="CM183" s="1096"/>
      <c r="CN183" s="1096"/>
      <c r="CO183" s="1096"/>
      <c r="CP183" s="1096"/>
      <c r="CQ183" s="1096"/>
      <c r="CR183" s="1096"/>
      <c r="CS183" s="1096"/>
      <c r="CT183" s="1096"/>
      <c r="CU183" s="1096"/>
      <c r="CV183" s="1096"/>
      <c r="CW183" s="1096"/>
      <c r="CX183" s="1096"/>
      <c r="CY183" s="1096"/>
      <c r="CZ183" s="1096"/>
    </row>
    <row r="184" spans="1:104" ht="17.100000000000001" customHeight="1" x14ac:dyDescent="0.25">
      <c r="A184" s="1096"/>
      <c r="B184" s="138"/>
      <c r="C184" s="138"/>
      <c r="D184" s="138"/>
      <c r="E184" s="138"/>
      <c r="F184" s="138"/>
      <c r="G184" s="138"/>
      <c r="H184" s="138"/>
      <c r="I184" s="138"/>
      <c r="J184" s="138"/>
      <c r="K184" s="138"/>
      <c r="L184" s="138"/>
      <c r="M184" s="138"/>
      <c r="N184" s="138"/>
      <c r="O184" s="138"/>
      <c r="P184" s="138"/>
      <c r="Q184" s="138"/>
      <c r="R184" s="138"/>
      <c r="S184" s="138"/>
      <c r="T184" s="138"/>
      <c r="U184" s="138"/>
      <c r="V184" s="138"/>
      <c r="W184" s="138"/>
      <c r="X184" s="138"/>
      <c r="Y184" s="138"/>
      <c r="Z184" s="138"/>
      <c r="AA184" s="138"/>
      <c r="AB184" s="138"/>
      <c r="AC184" s="138"/>
      <c r="AD184" s="138"/>
      <c r="AE184" s="138"/>
      <c r="AF184" s="138"/>
      <c r="AG184" s="138"/>
      <c r="AH184" s="138"/>
      <c r="AI184" s="138"/>
      <c r="AJ184" s="138"/>
      <c r="AK184" s="138"/>
      <c r="AL184" s="1096"/>
      <c r="AM184" s="1096"/>
      <c r="AN184" s="1096"/>
      <c r="AO184" s="1096"/>
      <c r="AP184" s="1096"/>
      <c r="AQ184" s="1096"/>
      <c r="AR184" s="1096"/>
      <c r="AS184" s="1096"/>
      <c r="AT184" s="1096"/>
      <c r="AU184" s="1096"/>
      <c r="AV184" s="1096"/>
      <c r="AW184" s="1096"/>
      <c r="AX184" s="1096"/>
      <c r="AY184" s="1096"/>
      <c r="AZ184" s="1096"/>
      <c r="BA184" s="1096"/>
      <c r="BB184" s="1096"/>
      <c r="BC184" s="1096"/>
      <c r="BD184" s="1096"/>
      <c r="BE184" s="1096"/>
      <c r="BF184" s="1096"/>
      <c r="BG184" s="1096"/>
      <c r="BH184" s="1096"/>
      <c r="BI184" s="1096"/>
      <c r="BJ184" s="1096"/>
      <c r="BK184" s="1096"/>
      <c r="BL184" s="1096"/>
      <c r="BM184" s="1096"/>
      <c r="BN184" s="1096"/>
      <c r="BO184" s="1096"/>
      <c r="BP184" s="1096"/>
      <c r="BQ184" s="1096"/>
      <c r="BR184" s="1096"/>
      <c r="BS184" s="1096"/>
      <c r="BT184" s="1096"/>
      <c r="BU184" s="1096"/>
      <c r="BV184" s="1096"/>
      <c r="BW184" s="1096"/>
      <c r="BX184" s="1096"/>
      <c r="BY184" s="1096"/>
      <c r="BZ184" s="1096"/>
      <c r="CA184" s="1096"/>
      <c r="CB184" s="1096"/>
      <c r="CC184" s="1096"/>
      <c r="CD184" s="1096"/>
      <c r="CE184" s="1096"/>
      <c r="CF184" s="1096"/>
      <c r="CG184" s="1096"/>
      <c r="CH184" s="1096"/>
      <c r="CI184" s="1096"/>
      <c r="CJ184" s="1096"/>
      <c r="CK184" s="1096"/>
      <c r="CL184" s="1096"/>
      <c r="CM184" s="1096"/>
      <c r="CN184" s="1096"/>
      <c r="CO184" s="1096"/>
      <c r="CP184" s="1096"/>
      <c r="CQ184" s="1096"/>
      <c r="CR184" s="1096"/>
      <c r="CS184" s="1096"/>
      <c r="CT184" s="1096"/>
      <c r="CU184" s="1096"/>
      <c r="CV184" s="1096"/>
      <c r="CW184" s="1096"/>
      <c r="CX184" s="1096"/>
      <c r="CY184" s="1096"/>
      <c r="CZ184" s="1096"/>
    </row>
    <row r="185" spans="1:104" ht="17.100000000000001" customHeight="1" x14ac:dyDescent="0.25">
      <c r="A185" s="1096"/>
      <c r="B185" s="138"/>
      <c r="C185" s="138"/>
      <c r="D185" s="138"/>
      <c r="E185" s="138"/>
      <c r="F185" s="138"/>
      <c r="G185" s="138"/>
      <c r="H185" s="138"/>
      <c r="I185" s="138"/>
      <c r="J185" s="138"/>
      <c r="K185" s="138"/>
      <c r="L185" s="138"/>
      <c r="M185" s="138"/>
      <c r="N185" s="138"/>
      <c r="O185" s="138"/>
      <c r="P185" s="138"/>
      <c r="Q185" s="138"/>
      <c r="R185" s="138"/>
      <c r="S185" s="138"/>
      <c r="T185" s="138"/>
      <c r="U185" s="138"/>
      <c r="V185" s="138"/>
      <c r="W185" s="138"/>
      <c r="X185" s="138"/>
      <c r="Y185" s="138"/>
      <c r="Z185" s="138"/>
      <c r="AA185" s="138"/>
      <c r="AB185" s="138"/>
      <c r="AC185" s="138"/>
      <c r="AD185" s="138"/>
      <c r="AE185" s="138"/>
      <c r="AF185" s="138"/>
      <c r="AG185" s="138"/>
      <c r="AH185" s="138"/>
      <c r="AI185" s="138"/>
      <c r="AJ185" s="138"/>
      <c r="AK185" s="138"/>
      <c r="AL185" s="1096"/>
      <c r="AM185" s="1096"/>
      <c r="AN185" s="1096"/>
      <c r="AO185" s="1096"/>
      <c r="AP185" s="1096"/>
      <c r="AQ185" s="1096"/>
      <c r="AR185" s="1096"/>
      <c r="AS185" s="1096"/>
      <c r="AT185" s="1096"/>
      <c r="AU185" s="1096"/>
      <c r="AV185" s="1096"/>
      <c r="AW185" s="1096"/>
      <c r="AX185" s="1096"/>
      <c r="AY185" s="1096"/>
      <c r="AZ185" s="1096"/>
      <c r="BA185" s="1096"/>
      <c r="BB185" s="1096"/>
      <c r="BC185" s="1096"/>
      <c r="BD185" s="1096"/>
      <c r="BE185" s="1096"/>
      <c r="BF185" s="1096"/>
      <c r="BG185" s="1096"/>
      <c r="BH185" s="1096"/>
      <c r="BI185" s="1096"/>
      <c r="BJ185" s="1096"/>
      <c r="BK185" s="1096"/>
      <c r="BL185" s="1096"/>
      <c r="BM185" s="1096"/>
      <c r="BN185" s="1096"/>
      <c r="BO185" s="1096"/>
      <c r="BP185" s="1096"/>
      <c r="BQ185" s="1096"/>
      <c r="BR185" s="1096"/>
      <c r="BS185" s="1096"/>
      <c r="BT185" s="1096"/>
      <c r="BU185" s="1096"/>
      <c r="BV185" s="1096"/>
      <c r="BW185" s="1096"/>
      <c r="BX185" s="1096"/>
      <c r="BY185" s="1096"/>
      <c r="BZ185" s="1096"/>
      <c r="CA185" s="1096"/>
      <c r="CB185" s="1096"/>
      <c r="CC185" s="1096"/>
      <c r="CD185" s="1096"/>
      <c r="CE185" s="1096"/>
      <c r="CF185" s="1096"/>
      <c r="CG185" s="1096"/>
      <c r="CH185" s="1096"/>
      <c r="CI185" s="1096"/>
      <c r="CJ185" s="1096"/>
      <c r="CK185" s="1096"/>
      <c r="CL185" s="1096"/>
      <c r="CM185" s="1096"/>
      <c r="CN185" s="1096"/>
      <c r="CO185" s="1096"/>
      <c r="CP185" s="1096"/>
      <c r="CQ185" s="1096"/>
      <c r="CR185" s="1096"/>
      <c r="CS185" s="1096"/>
      <c r="CT185" s="1096"/>
      <c r="CU185" s="1096"/>
      <c r="CV185" s="1096"/>
      <c r="CW185" s="1096"/>
      <c r="CX185" s="1096"/>
      <c r="CY185" s="1096"/>
      <c r="CZ185" s="1096"/>
    </row>
    <row r="186" spans="1:104" ht="17.100000000000001" customHeight="1" x14ac:dyDescent="0.25">
      <c r="A186" s="1096"/>
      <c r="B186" s="138"/>
      <c r="C186" s="138"/>
      <c r="D186" s="138"/>
      <c r="E186" s="138"/>
      <c r="F186" s="138"/>
      <c r="G186" s="138"/>
      <c r="H186" s="138"/>
      <c r="I186" s="138"/>
      <c r="J186" s="138"/>
      <c r="K186" s="138"/>
      <c r="L186" s="138"/>
      <c r="M186" s="138"/>
      <c r="N186" s="138"/>
      <c r="O186" s="138"/>
      <c r="P186" s="138"/>
      <c r="Q186" s="138"/>
      <c r="R186" s="138"/>
      <c r="S186" s="138"/>
      <c r="T186" s="138"/>
      <c r="U186" s="138"/>
      <c r="V186" s="138"/>
      <c r="W186" s="138"/>
      <c r="X186" s="138"/>
      <c r="Y186" s="138"/>
      <c r="Z186" s="138"/>
      <c r="AA186" s="138"/>
      <c r="AB186" s="138"/>
      <c r="AC186" s="138"/>
      <c r="AD186" s="138"/>
      <c r="AE186" s="138"/>
      <c r="AF186" s="138"/>
      <c r="AG186" s="138"/>
      <c r="AH186" s="138"/>
      <c r="AI186" s="138"/>
      <c r="AJ186" s="138"/>
      <c r="AK186" s="138"/>
      <c r="AL186" s="1096"/>
      <c r="AM186" s="1096"/>
      <c r="AN186" s="1096"/>
      <c r="AO186" s="1096"/>
      <c r="AP186" s="1096"/>
      <c r="AQ186" s="1096"/>
      <c r="AR186" s="1096"/>
      <c r="AS186" s="1096"/>
      <c r="AT186" s="1096"/>
      <c r="AU186" s="1096"/>
      <c r="AV186" s="1096"/>
      <c r="AW186" s="1096"/>
      <c r="AX186" s="1096"/>
      <c r="AY186" s="1096"/>
      <c r="AZ186" s="1096"/>
      <c r="BA186" s="1096"/>
      <c r="BB186" s="1096"/>
      <c r="BC186" s="1096"/>
      <c r="BD186" s="1096"/>
      <c r="BE186" s="1096"/>
      <c r="BF186" s="1096"/>
      <c r="BG186" s="1096"/>
      <c r="BH186" s="1096"/>
      <c r="BI186" s="1096"/>
      <c r="BJ186" s="1096"/>
      <c r="BK186" s="1096"/>
      <c r="BL186" s="1096"/>
      <c r="BM186" s="1096"/>
      <c r="BN186" s="1096"/>
      <c r="BO186" s="1096"/>
      <c r="BP186" s="1096"/>
      <c r="BQ186" s="1096"/>
      <c r="BR186" s="1096"/>
      <c r="BS186" s="1096"/>
      <c r="BT186" s="1096"/>
      <c r="BU186" s="1096"/>
      <c r="BV186" s="1096"/>
      <c r="BW186" s="1096"/>
      <c r="BX186" s="1096"/>
      <c r="BY186" s="1096"/>
      <c r="BZ186" s="1096"/>
      <c r="CA186" s="1096"/>
      <c r="CB186" s="1096"/>
      <c r="CC186" s="1096"/>
      <c r="CD186" s="1096"/>
      <c r="CE186" s="1096"/>
      <c r="CF186" s="1096"/>
      <c r="CG186" s="1096"/>
      <c r="CH186" s="1096"/>
      <c r="CI186" s="1096"/>
      <c r="CJ186" s="1096"/>
      <c r="CK186" s="1096"/>
      <c r="CL186" s="1096"/>
      <c r="CM186" s="1096"/>
      <c r="CN186" s="1096"/>
      <c r="CO186" s="1096"/>
      <c r="CP186" s="1096"/>
      <c r="CQ186" s="1096"/>
      <c r="CR186" s="1096"/>
      <c r="CS186" s="1096"/>
      <c r="CT186" s="1096"/>
      <c r="CU186" s="1096"/>
      <c r="CV186" s="1096"/>
      <c r="CW186" s="1096"/>
      <c r="CX186" s="1096"/>
      <c r="CY186" s="1096"/>
      <c r="CZ186" s="1096"/>
    </row>
    <row r="187" spans="1:104" ht="17.100000000000001" customHeight="1" x14ac:dyDescent="0.25">
      <c r="A187" s="1096"/>
      <c r="B187" s="138"/>
      <c r="C187" s="138"/>
      <c r="D187" s="138"/>
      <c r="E187" s="138"/>
      <c r="F187" s="138"/>
      <c r="G187" s="138"/>
      <c r="H187" s="138"/>
      <c r="I187" s="138"/>
      <c r="J187" s="138"/>
      <c r="K187" s="138"/>
      <c r="L187" s="138"/>
      <c r="M187" s="138"/>
      <c r="N187" s="138"/>
      <c r="O187" s="138"/>
      <c r="P187" s="138"/>
      <c r="Q187" s="138"/>
      <c r="R187" s="138"/>
      <c r="S187" s="138"/>
      <c r="T187" s="138"/>
      <c r="U187" s="138"/>
      <c r="V187" s="138"/>
      <c r="W187" s="138"/>
      <c r="X187" s="138"/>
      <c r="Y187" s="138"/>
      <c r="Z187" s="138"/>
      <c r="AA187" s="138"/>
      <c r="AB187" s="138"/>
      <c r="AC187" s="138"/>
      <c r="AD187" s="138"/>
      <c r="AE187" s="138"/>
      <c r="AF187" s="138"/>
      <c r="AG187" s="138"/>
      <c r="AH187" s="138"/>
      <c r="AI187" s="138"/>
      <c r="AJ187" s="138"/>
      <c r="AK187" s="138"/>
      <c r="AL187" s="1096"/>
      <c r="AM187" s="1096"/>
      <c r="AN187" s="1096"/>
      <c r="AO187" s="1096"/>
      <c r="AP187" s="1096"/>
      <c r="AQ187" s="1096"/>
      <c r="AR187" s="1096"/>
      <c r="AS187" s="1096"/>
      <c r="AT187" s="1096"/>
      <c r="AU187" s="1096"/>
      <c r="AV187" s="1096"/>
      <c r="AW187" s="1096"/>
      <c r="AX187" s="1096"/>
      <c r="AY187" s="1096"/>
      <c r="AZ187" s="1096"/>
      <c r="BA187" s="1096"/>
      <c r="BB187" s="1096"/>
      <c r="BC187" s="1096"/>
      <c r="BD187" s="1096"/>
      <c r="BE187" s="1096"/>
      <c r="BF187" s="1096"/>
      <c r="BG187" s="1096"/>
      <c r="BH187" s="1096"/>
      <c r="BI187" s="1096"/>
      <c r="BJ187" s="1096"/>
      <c r="BK187" s="1096"/>
      <c r="BL187" s="1096"/>
      <c r="BM187" s="1096"/>
      <c r="BN187" s="1096"/>
      <c r="BO187" s="1096"/>
      <c r="BP187" s="1096"/>
      <c r="BQ187" s="1096"/>
      <c r="BR187" s="1096"/>
      <c r="BS187" s="1096"/>
      <c r="BT187" s="1096"/>
      <c r="BU187" s="1096"/>
      <c r="BV187" s="1096"/>
      <c r="BW187" s="1096"/>
      <c r="BX187" s="1096"/>
      <c r="BY187" s="1096"/>
      <c r="BZ187" s="1096"/>
      <c r="CA187" s="1096"/>
      <c r="CB187" s="1096"/>
      <c r="CC187" s="1096"/>
      <c r="CD187" s="1096"/>
      <c r="CE187" s="1096"/>
      <c r="CF187" s="1096"/>
      <c r="CG187" s="1096"/>
      <c r="CH187" s="1096"/>
      <c r="CI187" s="1096"/>
      <c r="CJ187" s="1096"/>
      <c r="CK187" s="1096"/>
      <c r="CL187" s="1096"/>
      <c r="CM187" s="1096"/>
      <c r="CN187" s="1096"/>
      <c r="CO187" s="1096"/>
      <c r="CP187" s="1096"/>
      <c r="CQ187" s="1096"/>
      <c r="CR187" s="1096"/>
      <c r="CS187" s="1096"/>
      <c r="CT187" s="1096"/>
      <c r="CU187" s="1096"/>
      <c r="CV187" s="1096"/>
      <c r="CW187" s="1096"/>
      <c r="CX187" s="1096"/>
      <c r="CY187" s="1096"/>
      <c r="CZ187" s="1096"/>
    </row>
    <row r="188" spans="1:104" x14ac:dyDescent="0.25">
      <c r="A188" s="1096"/>
      <c r="B188" s="138"/>
      <c r="C188" s="138"/>
      <c r="D188" s="138"/>
      <c r="E188" s="138"/>
      <c r="F188" s="138"/>
      <c r="G188" s="138"/>
      <c r="H188" s="138"/>
      <c r="I188" s="138"/>
      <c r="J188" s="138"/>
      <c r="K188" s="138"/>
      <c r="L188" s="138"/>
      <c r="M188" s="138"/>
      <c r="N188" s="138"/>
      <c r="O188" s="138"/>
      <c r="P188" s="138"/>
      <c r="Q188" s="138"/>
      <c r="R188" s="138"/>
      <c r="S188" s="138"/>
      <c r="T188" s="138"/>
      <c r="U188" s="138"/>
      <c r="V188" s="138"/>
      <c r="W188" s="138"/>
      <c r="X188" s="138"/>
      <c r="Y188" s="138"/>
      <c r="Z188" s="138"/>
      <c r="AA188" s="138"/>
      <c r="AB188" s="138"/>
      <c r="AC188" s="138"/>
      <c r="AD188" s="138"/>
      <c r="AE188" s="138"/>
      <c r="AF188" s="138"/>
      <c r="AG188" s="138"/>
      <c r="AH188" s="138"/>
      <c r="AI188" s="138"/>
      <c r="AJ188" s="138"/>
      <c r="AK188" s="138"/>
      <c r="AL188" s="1096"/>
      <c r="AM188" s="1096"/>
      <c r="AN188" s="1096"/>
      <c r="AO188" s="1096"/>
      <c r="AP188" s="1096"/>
      <c r="AQ188" s="1096"/>
      <c r="AR188" s="1096"/>
      <c r="AS188" s="1096"/>
      <c r="AT188" s="1096"/>
      <c r="AU188" s="1096"/>
      <c r="AV188" s="1096"/>
      <c r="AW188" s="1096"/>
      <c r="AX188" s="1096"/>
      <c r="AY188" s="1096"/>
      <c r="AZ188" s="1096"/>
      <c r="BA188" s="1096"/>
      <c r="BB188" s="1096"/>
      <c r="BC188" s="1096"/>
      <c r="BD188" s="1096"/>
      <c r="BE188" s="1096"/>
      <c r="BF188" s="1096"/>
      <c r="BG188" s="1096"/>
      <c r="BH188" s="1096"/>
      <c r="BI188" s="1096"/>
      <c r="BJ188" s="1096"/>
      <c r="BK188" s="1096"/>
      <c r="BL188" s="1096"/>
      <c r="BM188" s="1096"/>
      <c r="BN188" s="1096"/>
      <c r="BO188" s="1096"/>
      <c r="BP188" s="1096"/>
      <c r="BQ188" s="1096"/>
      <c r="BR188" s="1096"/>
      <c r="BS188" s="1096"/>
      <c r="BT188" s="1096"/>
      <c r="BU188" s="1096"/>
      <c r="BV188" s="1096"/>
      <c r="BW188" s="1096"/>
      <c r="BX188" s="1096"/>
      <c r="BY188" s="1096"/>
      <c r="BZ188" s="1096"/>
      <c r="CA188" s="1096"/>
      <c r="CB188" s="1096"/>
      <c r="CC188" s="1096"/>
      <c r="CD188" s="1096"/>
      <c r="CE188" s="1096"/>
      <c r="CF188" s="1096"/>
      <c r="CG188" s="1096"/>
      <c r="CH188" s="1096"/>
      <c r="CI188" s="1096"/>
      <c r="CJ188" s="1096"/>
      <c r="CK188" s="1096"/>
      <c r="CL188" s="1096"/>
      <c r="CM188" s="1096"/>
      <c r="CN188" s="1096"/>
      <c r="CO188" s="1096"/>
      <c r="CP188" s="1096"/>
      <c r="CQ188" s="1096"/>
      <c r="CR188" s="1096"/>
      <c r="CS188" s="1096"/>
      <c r="CT188" s="1096"/>
      <c r="CU188" s="1096"/>
      <c r="CV188" s="1096"/>
      <c r="CW188" s="1096"/>
      <c r="CX188" s="1096"/>
      <c r="CY188" s="1096"/>
      <c r="CZ188" s="1096"/>
    </row>
    <row r="189" spans="1:104" x14ac:dyDescent="0.25">
      <c r="A189" s="1096"/>
      <c r="B189" s="138"/>
      <c r="C189" s="138"/>
      <c r="D189" s="138"/>
      <c r="E189" s="138"/>
      <c r="F189" s="138"/>
      <c r="G189" s="138"/>
      <c r="H189" s="138"/>
      <c r="I189" s="138"/>
      <c r="J189" s="138"/>
      <c r="K189" s="138"/>
      <c r="L189" s="138"/>
      <c r="M189" s="138"/>
      <c r="N189" s="138"/>
      <c r="O189" s="138"/>
      <c r="P189" s="138"/>
      <c r="Q189" s="138"/>
      <c r="R189" s="138"/>
      <c r="S189" s="138"/>
      <c r="T189" s="138"/>
      <c r="U189" s="138"/>
      <c r="V189" s="138"/>
      <c r="W189" s="138"/>
      <c r="X189" s="138"/>
      <c r="Y189" s="138"/>
      <c r="Z189" s="138"/>
      <c r="AA189" s="138"/>
      <c r="AB189" s="138"/>
      <c r="AC189" s="138"/>
      <c r="AD189" s="138"/>
      <c r="AE189" s="138"/>
      <c r="AF189" s="138"/>
      <c r="AG189" s="138"/>
      <c r="AH189" s="138"/>
      <c r="AI189" s="138"/>
      <c r="AJ189" s="138"/>
      <c r="AK189" s="138"/>
      <c r="AL189" s="1096"/>
      <c r="AM189" s="1096"/>
      <c r="AN189" s="1096"/>
      <c r="AO189" s="1096"/>
      <c r="AP189" s="1096"/>
      <c r="AQ189" s="1096"/>
      <c r="AR189" s="1096"/>
      <c r="AS189" s="1096"/>
      <c r="AT189" s="1096"/>
      <c r="AU189" s="1096"/>
      <c r="AV189" s="1096"/>
      <c r="AW189" s="1096"/>
      <c r="AX189" s="1096"/>
      <c r="AY189" s="1096"/>
      <c r="AZ189" s="1096"/>
      <c r="BA189" s="1096"/>
      <c r="BB189" s="1096"/>
      <c r="BC189" s="1096"/>
      <c r="BD189" s="1096"/>
      <c r="BE189" s="1096"/>
      <c r="BF189" s="1096"/>
      <c r="BG189" s="1096"/>
      <c r="BH189" s="1096"/>
      <c r="BI189" s="1096"/>
      <c r="BJ189" s="1096"/>
      <c r="BK189" s="1096"/>
      <c r="BL189" s="1096"/>
      <c r="BM189" s="1096"/>
      <c r="BN189" s="1096"/>
      <c r="BO189" s="1096"/>
      <c r="BP189" s="1096"/>
      <c r="BQ189" s="1096"/>
      <c r="BR189" s="1096"/>
      <c r="BS189" s="1096"/>
      <c r="BT189" s="1096"/>
      <c r="BU189" s="1096"/>
      <c r="BV189" s="1096"/>
      <c r="BW189" s="1096"/>
      <c r="BX189" s="1096"/>
      <c r="BY189" s="1096"/>
      <c r="BZ189" s="1096"/>
      <c r="CA189" s="1096"/>
      <c r="CB189" s="1096"/>
      <c r="CC189" s="1096"/>
      <c r="CD189" s="1096"/>
      <c r="CE189" s="1096"/>
      <c r="CF189" s="1096"/>
      <c r="CG189" s="1096"/>
      <c r="CH189" s="1096"/>
      <c r="CI189" s="1096"/>
      <c r="CJ189" s="1096"/>
      <c r="CK189" s="1096"/>
      <c r="CL189" s="1096"/>
      <c r="CM189" s="1096"/>
      <c r="CN189" s="1096"/>
      <c r="CO189" s="1096"/>
      <c r="CP189" s="1096"/>
      <c r="CQ189" s="1096"/>
      <c r="CR189" s="1096"/>
      <c r="CS189" s="1096"/>
      <c r="CT189" s="1096"/>
      <c r="CU189" s="1096"/>
      <c r="CV189" s="1096"/>
      <c r="CW189" s="1096"/>
      <c r="CX189" s="1096"/>
      <c r="CY189" s="1096"/>
      <c r="CZ189" s="1096"/>
    </row>
    <row r="190" spans="1:104" x14ac:dyDescent="0.25">
      <c r="A190" s="1096"/>
      <c r="B190" s="138"/>
      <c r="C190" s="138"/>
      <c r="D190" s="138"/>
      <c r="E190" s="138"/>
      <c r="F190" s="138"/>
      <c r="G190" s="138"/>
      <c r="H190" s="138"/>
      <c r="I190" s="138"/>
      <c r="J190" s="138"/>
      <c r="K190" s="138"/>
      <c r="L190" s="138"/>
      <c r="M190" s="138"/>
      <c r="N190" s="138"/>
      <c r="O190" s="138"/>
      <c r="P190" s="138"/>
      <c r="Q190" s="138"/>
      <c r="R190" s="138"/>
      <c r="S190" s="138"/>
      <c r="T190" s="138"/>
      <c r="U190" s="138"/>
      <c r="V190" s="138"/>
      <c r="W190" s="138"/>
      <c r="X190" s="138"/>
      <c r="Y190" s="138"/>
      <c r="Z190" s="138"/>
      <c r="AA190" s="138"/>
      <c r="AB190" s="138"/>
      <c r="AC190" s="138"/>
      <c r="AD190" s="138"/>
      <c r="AE190" s="138"/>
      <c r="AF190" s="138"/>
      <c r="AG190" s="138"/>
      <c r="AH190" s="138"/>
      <c r="AI190" s="138"/>
      <c r="AJ190" s="138"/>
      <c r="AK190" s="138"/>
      <c r="AL190" s="1096"/>
      <c r="AM190" s="1096"/>
      <c r="AN190" s="1096"/>
      <c r="AO190" s="1096"/>
      <c r="AP190" s="1096"/>
      <c r="AQ190" s="1096"/>
      <c r="AR190" s="1096"/>
      <c r="AS190" s="1096"/>
      <c r="AT190" s="1096"/>
      <c r="AU190" s="1096"/>
      <c r="AV190" s="1096"/>
      <c r="AW190" s="1096"/>
      <c r="AX190" s="1096"/>
      <c r="AY190" s="1096"/>
      <c r="AZ190" s="1096"/>
      <c r="BA190" s="1096"/>
      <c r="BB190" s="1096"/>
      <c r="BC190" s="1096"/>
      <c r="BD190" s="1096"/>
      <c r="BE190" s="1096"/>
      <c r="BF190" s="1096"/>
      <c r="BG190" s="1096"/>
      <c r="BH190" s="1096"/>
      <c r="BI190" s="1096"/>
      <c r="BJ190" s="1096"/>
      <c r="BK190" s="1096"/>
      <c r="BL190" s="1096"/>
      <c r="BM190" s="1096"/>
      <c r="BN190" s="1096"/>
      <c r="BO190" s="1096"/>
      <c r="BP190" s="1096"/>
      <c r="BQ190" s="1096"/>
      <c r="BR190" s="1096"/>
      <c r="BS190" s="1096"/>
      <c r="BT190" s="1096"/>
      <c r="BU190" s="1096"/>
      <c r="BV190" s="1096"/>
      <c r="BW190" s="1096"/>
      <c r="BX190" s="1096"/>
      <c r="BY190" s="1096"/>
      <c r="BZ190" s="1096"/>
      <c r="CA190" s="1096"/>
      <c r="CB190" s="1096"/>
      <c r="CC190" s="1096"/>
      <c r="CD190" s="1096"/>
      <c r="CE190" s="1096"/>
      <c r="CF190" s="1096"/>
      <c r="CG190" s="1096"/>
      <c r="CH190" s="1096"/>
      <c r="CI190" s="1096"/>
      <c r="CJ190" s="1096"/>
      <c r="CK190" s="1096"/>
      <c r="CL190" s="1096"/>
      <c r="CM190" s="1096"/>
      <c r="CN190" s="1096"/>
      <c r="CO190" s="1096"/>
      <c r="CP190" s="1096"/>
      <c r="CQ190" s="1096"/>
      <c r="CR190" s="1096"/>
      <c r="CS190" s="1096"/>
      <c r="CT190" s="1096"/>
      <c r="CU190" s="1096"/>
      <c r="CV190" s="1096"/>
      <c r="CW190" s="1096"/>
      <c r="CX190" s="1096"/>
      <c r="CY190" s="1096"/>
      <c r="CZ190" s="1096"/>
    </row>
    <row r="191" spans="1:104" x14ac:dyDescent="0.25">
      <c r="A191" s="1096"/>
      <c r="B191" s="138"/>
      <c r="C191" s="138"/>
      <c r="D191" s="138"/>
      <c r="E191" s="138"/>
      <c r="F191" s="138"/>
      <c r="G191" s="138"/>
      <c r="H191" s="138"/>
      <c r="I191" s="138"/>
      <c r="J191" s="138"/>
      <c r="K191" s="138"/>
      <c r="L191" s="138"/>
      <c r="M191" s="138"/>
      <c r="N191" s="138"/>
      <c r="O191" s="138"/>
      <c r="P191" s="138"/>
      <c r="Q191" s="138"/>
      <c r="R191" s="138"/>
      <c r="S191" s="138"/>
      <c r="T191" s="138"/>
      <c r="U191" s="138"/>
      <c r="V191" s="138"/>
      <c r="W191" s="138"/>
      <c r="X191" s="138"/>
      <c r="Y191" s="138"/>
      <c r="Z191" s="138"/>
      <c r="AA191" s="138"/>
      <c r="AB191" s="138"/>
      <c r="AC191" s="138"/>
      <c r="AD191" s="138"/>
      <c r="AE191" s="138"/>
      <c r="AF191" s="138"/>
      <c r="AG191" s="138"/>
      <c r="AH191" s="138"/>
      <c r="AI191" s="138"/>
      <c r="AJ191" s="138"/>
      <c r="AK191" s="138"/>
      <c r="AL191" s="1096"/>
      <c r="AM191" s="1096"/>
      <c r="AN191" s="1096"/>
      <c r="AO191" s="1096"/>
      <c r="AP191" s="1096"/>
      <c r="AQ191" s="1096"/>
      <c r="AR191" s="1096"/>
      <c r="AS191" s="1096"/>
      <c r="AT191" s="1096"/>
      <c r="AU191" s="1096"/>
      <c r="AV191" s="1096"/>
      <c r="AW191" s="1096"/>
      <c r="AX191" s="1096"/>
      <c r="AY191" s="1096"/>
      <c r="AZ191" s="1096"/>
      <c r="BA191" s="1096"/>
      <c r="BB191" s="1096"/>
      <c r="BC191" s="1096"/>
      <c r="BD191" s="1096"/>
      <c r="BE191" s="1096"/>
      <c r="BF191" s="1096"/>
      <c r="BG191" s="1096"/>
      <c r="BH191" s="1096"/>
      <c r="BI191" s="1096"/>
      <c r="BJ191" s="1096"/>
      <c r="BK191" s="1096"/>
      <c r="BL191" s="1096"/>
      <c r="BM191" s="1096"/>
      <c r="BN191" s="1096"/>
      <c r="BO191" s="1096"/>
      <c r="BP191" s="1096"/>
      <c r="BQ191" s="1096"/>
      <c r="BR191" s="1096"/>
      <c r="BS191" s="1096"/>
      <c r="BT191" s="1096"/>
      <c r="BU191" s="1096"/>
      <c r="BV191" s="1096"/>
      <c r="BW191" s="1096"/>
      <c r="BX191" s="1096"/>
      <c r="BY191" s="1096"/>
      <c r="BZ191" s="1096"/>
      <c r="CA191" s="1096"/>
      <c r="CB191" s="1096"/>
      <c r="CC191" s="1096"/>
      <c r="CD191" s="1096"/>
      <c r="CE191" s="1096"/>
      <c r="CF191" s="1096"/>
      <c r="CG191" s="1096"/>
      <c r="CH191" s="1096"/>
      <c r="CI191" s="1096"/>
      <c r="CJ191" s="1096"/>
      <c r="CK191" s="1096"/>
      <c r="CL191" s="1096"/>
      <c r="CM191" s="1096"/>
      <c r="CN191" s="1096"/>
      <c r="CO191" s="1096"/>
      <c r="CP191" s="1096"/>
      <c r="CQ191" s="1096"/>
      <c r="CR191" s="1096"/>
      <c r="CS191" s="1096"/>
      <c r="CT191" s="1096"/>
      <c r="CU191" s="1096"/>
      <c r="CV191" s="1096"/>
      <c r="CW191" s="1096"/>
      <c r="CX191" s="1096"/>
      <c r="CY191" s="1096"/>
      <c r="CZ191" s="1096"/>
    </row>
    <row r="192" spans="1:104" x14ac:dyDescent="0.25">
      <c r="A192" s="1096"/>
      <c r="B192" s="138"/>
      <c r="C192" s="138"/>
      <c r="D192" s="138"/>
      <c r="E192" s="138"/>
      <c r="F192" s="138"/>
      <c r="G192" s="138"/>
      <c r="H192" s="138"/>
      <c r="I192" s="138"/>
      <c r="J192" s="138"/>
      <c r="K192" s="138"/>
      <c r="L192" s="138"/>
      <c r="M192" s="138"/>
      <c r="N192" s="138"/>
      <c r="O192" s="138"/>
      <c r="P192" s="138"/>
      <c r="Q192" s="138"/>
      <c r="R192" s="138"/>
      <c r="S192" s="138"/>
      <c r="T192" s="138"/>
      <c r="U192" s="138"/>
      <c r="V192" s="138"/>
      <c r="W192" s="138"/>
      <c r="X192" s="138"/>
      <c r="Y192" s="138"/>
      <c r="Z192" s="138"/>
      <c r="AA192" s="138"/>
      <c r="AB192" s="138"/>
      <c r="AC192" s="138"/>
      <c r="AD192" s="138"/>
      <c r="AE192" s="138"/>
      <c r="AF192" s="138"/>
      <c r="AG192" s="138"/>
      <c r="AH192" s="138"/>
      <c r="AI192" s="138"/>
      <c r="AJ192" s="138"/>
      <c r="AK192" s="138"/>
      <c r="AL192" s="1096"/>
      <c r="AM192" s="1096"/>
      <c r="AN192" s="1096"/>
      <c r="AO192" s="1096"/>
      <c r="AP192" s="1096"/>
      <c r="AQ192" s="1096"/>
      <c r="AR192" s="1096"/>
      <c r="AS192" s="1096"/>
      <c r="AT192" s="1096"/>
      <c r="AU192" s="1096"/>
      <c r="AV192" s="1096"/>
      <c r="AW192" s="1096"/>
      <c r="AX192" s="1096"/>
      <c r="AY192" s="1096"/>
      <c r="AZ192" s="1096"/>
      <c r="BA192" s="1096"/>
      <c r="BB192" s="1096"/>
      <c r="BC192" s="1096"/>
      <c r="BD192" s="1096"/>
      <c r="BE192" s="1096"/>
      <c r="BF192" s="1096"/>
      <c r="BG192" s="1096"/>
      <c r="BH192" s="1096"/>
      <c r="BI192" s="1096"/>
      <c r="BJ192" s="1096"/>
      <c r="BK192" s="1096"/>
      <c r="BL192" s="1096"/>
      <c r="BM192" s="1096"/>
      <c r="BN192" s="1096"/>
      <c r="BO192" s="1096"/>
      <c r="BP192" s="1096"/>
      <c r="BQ192" s="1096"/>
      <c r="BR192" s="1096"/>
      <c r="BS192" s="1096"/>
      <c r="BT192" s="1096"/>
      <c r="BU192" s="1096"/>
      <c r="BV192" s="1096"/>
      <c r="BW192" s="1096"/>
      <c r="BX192" s="1096"/>
      <c r="BY192" s="1096"/>
      <c r="BZ192" s="1096"/>
      <c r="CA192" s="1096"/>
      <c r="CB192" s="1096"/>
      <c r="CC192" s="1096"/>
      <c r="CD192" s="1096"/>
      <c r="CE192" s="1096"/>
      <c r="CF192" s="1096"/>
      <c r="CG192" s="1096"/>
      <c r="CH192" s="1096"/>
      <c r="CI192" s="1096"/>
      <c r="CJ192" s="1096"/>
      <c r="CK192" s="1096"/>
      <c r="CL192" s="1096"/>
      <c r="CM192" s="1096"/>
      <c r="CN192" s="1096"/>
      <c r="CO192" s="1096"/>
      <c r="CP192" s="1096"/>
      <c r="CQ192" s="1096"/>
      <c r="CR192" s="1096"/>
      <c r="CS192" s="1096"/>
      <c r="CT192" s="1096"/>
      <c r="CU192" s="1096"/>
      <c r="CV192" s="1096"/>
      <c r="CW192" s="1096"/>
      <c r="CX192" s="1096"/>
      <c r="CY192" s="1096"/>
      <c r="CZ192" s="1096"/>
    </row>
  </sheetData>
  <mergeCells count="96">
    <mergeCell ref="A2:B2"/>
    <mergeCell ref="W122:W127"/>
    <mergeCell ref="C102:E102"/>
    <mergeCell ref="W102:W103"/>
    <mergeCell ref="R6:X6"/>
    <mergeCell ref="X122:X127"/>
    <mergeCell ref="U110:U115"/>
    <mergeCell ref="W116:W121"/>
    <mergeCell ref="C109:E109"/>
    <mergeCell ref="R7:X8"/>
    <mergeCell ref="C138:E138"/>
    <mergeCell ref="C120:E120"/>
    <mergeCell ref="AB101:AD101"/>
    <mergeCell ref="C119:E119"/>
    <mergeCell ref="X116:X121"/>
    <mergeCell ref="Z116:Z121"/>
    <mergeCell ref="AB110:AB115"/>
    <mergeCell ref="Y101:AA101"/>
    <mergeCell ref="C56:G56"/>
    <mergeCell ref="U122:U127"/>
    <mergeCell ref="AC102:AC103"/>
    <mergeCell ref="V128:V133"/>
    <mergeCell ref="Z122:Z127"/>
    <mergeCell ref="Z128:Z133"/>
    <mergeCell ref="AB128:AB133"/>
    <mergeCell ref="C150:E152"/>
    <mergeCell ref="U116:U121"/>
    <mergeCell ref="X104:X109"/>
    <mergeCell ref="V101:X101"/>
    <mergeCell ref="AD104:AD109"/>
    <mergeCell ref="V104:V109"/>
    <mergeCell ref="AD122:AD127"/>
    <mergeCell ref="AA104:AA109"/>
    <mergeCell ref="AD102:AD103"/>
    <mergeCell ref="C137:E137"/>
    <mergeCell ref="AC128:AC133"/>
    <mergeCell ref="C121:E123"/>
    <mergeCell ref="C124:E124"/>
    <mergeCell ref="C143:E144"/>
    <mergeCell ref="Y116:Y121"/>
    <mergeCell ref="C146:E148"/>
    <mergeCell ref="C128:E130"/>
    <mergeCell ref="AA102:AA103"/>
    <mergeCell ref="C139:E141"/>
    <mergeCell ref="C107:E108"/>
    <mergeCell ref="C132:E134"/>
    <mergeCell ref="U104:U109"/>
    <mergeCell ref="C110:E112"/>
    <mergeCell ref="Y110:Y115"/>
    <mergeCell ref="AA116:AA121"/>
    <mergeCell ref="C145:E145"/>
    <mergeCell ref="Z110:Z115"/>
    <mergeCell ref="AB116:AB121"/>
    <mergeCell ref="AD116:AD121"/>
    <mergeCell ref="X102:X103"/>
    <mergeCell ref="U128:U133"/>
    <mergeCell ref="W128:W133"/>
    <mergeCell ref="Y122:Y127"/>
    <mergeCell ref="AA122:AA127"/>
    <mergeCell ref="AD128:AD133"/>
    <mergeCell ref="AC116:AC121"/>
    <mergeCell ref="AB122:AB127"/>
    <mergeCell ref="C9:G10"/>
    <mergeCell ref="Y102:Y103"/>
    <mergeCell ref="AC104:AC109"/>
    <mergeCell ref="C127:E127"/>
    <mergeCell ref="AB104:AB109"/>
    <mergeCell ref="V122:V127"/>
    <mergeCell ref="C106:E106"/>
    <mergeCell ref="W110:W115"/>
    <mergeCell ref="V110:V115"/>
    <mergeCell ref="J32:AB32"/>
    <mergeCell ref="R11:X11"/>
    <mergeCell ref="AC122:AC127"/>
    <mergeCell ref="C101:E101"/>
    <mergeCell ref="C24:H24"/>
    <mergeCell ref="Y104:Y109"/>
    <mergeCell ref="AC110:AC115"/>
    <mergeCell ref="C57:G57"/>
    <mergeCell ref="AD110:AD115"/>
    <mergeCell ref="W104:W109"/>
    <mergeCell ref="Z102:Z103"/>
    <mergeCell ref="AB102:AB103"/>
    <mergeCell ref="R10:X10"/>
    <mergeCell ref="AA110:AA115"/>
    <mergeCell ref="C125:E126"/>
    <mergeCell ref="C103:E105"/>
    <mergeCell ref="C142:E142"/>
    <mergeCell ref="V116:V121"/>
    <mergeCell ref="X110:X115"/>
    <mergeCell ref="C114:E116"/>
    <mergeCell ref="V102:V103"/>
    <mergeCell ref="Z104:Z109"/>
    <mergeCell ref="Y128:Y133"/>
    <mergeCell ref="AA128:AA133"/>
    <mergeCell ref="X128:X133"/>
  </mergeCells>
  <conditionalFormatting sqref="C68:G68 F102:O117 V104:AD133 F120:O135 T135:Z135 F138:O153 T153:Z153">
    <cfRule type="cellIs" dxfId="6" priority="21" operator="lessThan">
      <formula>0</formula>
    </cfRule>
  </conditionalFormatting>
  <conditionalFormatting sqref="C74:G74">
    <cfRule type="cellIs" dxfId="5" priority="17" operator="lessThan">
      <formula>0</formula>
    </cfRule>
  </conditionalFormatting>
  <conditionalFormatting sqref="C83:G83">
    <cfRule type="cellIs" dxfId="4" priority="16" operator="lessThan">
      <formula>0</formula>
    </cfRule>
  </conditionalFormatting>
  <conditionalFormatting sqref="C86:G86">
    <cfRule type="cellIs" dxfId="3" priority="15" operator="lessThan">
      <formula>0</formula>
    </cfRule>
  </conditionalFormatting>
  <conditionalFormatting sqref="C18:H18">
    <cfRule type="cellIs" dxfId="2" priority="18" operator="lessThan">
      <formula>0</formula>
    </cfRule>
  </conditionalFormatting>
  <conditionalFormatting sqref="C24:H26 C28:H29">
    <cfRule type="cellIs" dxfId="1" priority="20" operator="lessThan">
      <formula>0</formula>
    </cfRule>
  </conditionalFormatting>
  <conditionalFormatting sqref="C35:H40">
    <cfRule type="cellIs" dxfId="0" priority="1" operator="lessThan">
      <formula>0</formula>
    </cfRule>
  </conditionalFormatting>
  <dataValidations count="13">
    <dataValidation type="whole" allowBlank="1" showInputMessage="1" showErrorMessage="1" errorTitle="Mes" error="Entre 0 y 60" sqref="L8" xr:uid="{00000000-0002-0000-0400-000000000000}">
      <formula1>0</formula1>
      <formula2>10000000000000</formula2>
    </dataValidation>
    <dataValidation type="decimal" allowBlank="1" showInputMessage="1" showErrorMessage="1" errorTitle="Valor positivo" sqref="L7:L8" xr:uid="{00000000-0002-0000-0400-000001000000}">
      <formula1>0</formula1>
      <formula2>1000000000</formula2>
    </dataValidation>
    <dataValidation type="whole" allowBlank="1" showInputMessage="1" showErrorMessage="1" errorTitle="Mes" error="Entre 0 y 60" sqref="K7:K8 P7:P8" xr:uid="{00000000-0002-0000-0400-000002000000}">
      <formula1>0</formula1>
      <formula2>60</formula2>
    </dataValidation>
    <dataValidation allowBlank="1" showInputMessage="1" showErrorMessage="1" errorTitle=" " sqref="L6 P6 P8" xr:uid="{00000000-0002-0000-0400-000003000000}"/>
    <dataValidation type="whole" operator="greaterThanOrEqual" allowBlank="1" showInputMessage="1" showErrorMessage="1" sqref="M8" xr:uid="{00000000-0002-0000-0400-000004000000}">
      <formula1>M7</formula1>
    </dataValidation>
    <dataValidation type="whole" allowBlank="1" showInputMessage="1" showErrorMessage="1" errorTitle="Mes" error="Entre 0 y 60" sqref="L7" xr:uid="{00000000-0002-0000-0400-000005000000}">
      <formula1>0</formula1>
      <formula2>1000000000000</formula2>
    </dataValidation>
    <dataValidation type="decimal" allowBlank="1" showInputMessage="1" showErrorMessage="1" errorTitle=" " sqref="P7" xr:uid="{00000000-0002-0000-0400-000006000000}">
      <formula1>0</formula1>
      <formula2>1000000000</formula2>
    </dataValidation>
    <dataValidation type="whole" allowBlank="1" showInputMessage="1" showErrorMessage="1" sqref="M7" xr:uid="{00000000-0002-0000-0400-000007000000}">
      <formula1>1</formula1>
      <formula2>1000000000</formula2>
    </dataValidation>
    <dataValidation type="whole" allowBlank="1" showInputMessage="1" showErrorMessage="1" errorTitle="Entre 0 y 60" sqref="K11" xr:uid="{00000000-0002-0000-0400-000008000000}">
      <formula1>0</formula1>
      <formula2>60</formula2>
    </dataValidation>
    <dataValidation type="decimal" allowBlank="1" showInputMessage="1" showErrorMessage="1" sqref="P11:Q11" xr:uid="{00000000-0002-0000-0400-000009000000}">
      <formula1>0</formula1>
      <formula2>100</formula2>
    </dataValidation>
    <dataValidation type="whole" allowBlank="1" showInputMessage="1" showErrorMessage="1" sqref="N11" xr:uid="{00000000-0002-0000-0400-00000A000000}">
      <formula1>1</formula1>
      <formula2>240</formula2>
    </dataValidation>
    <dataValidation type="whole" allowBlank="1" showInputMessage="1" showErrorMessage="1" errorTitle="Meses de carencia" error="Entre 0 y 60" sqref="M11" xr:uid="{00000000-0002-0000-0400-00000B000000}">
      <formula1>0</formula1>
      <formula2>60</formula2>
    </dataValidation>
    <dataValidation type="decimal" allowBlank="1" showInputMessage="1" showErrorMessage="1" sqref="L11" xr:uid="{00000000-0002-0000-0400-00000C000000}">
      <formula1>0</formula1>
      <formula2>1000000000</formula2>
    </dataValidation>
  </dataValidations>
  <pageMargins left="0.7" right="0.7" top="0.75" bottom="0.75" header="0.3" footer="0.3"/>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35"/>
  <sheetViews>
    <sheetView showGridLines="0" workbookViewId="0">
      <selection activeCell="D30" sqref="D30"/>
    </sheetView>
  </sheetViews>
  <sheetFormatPr baseColWidth="10" defaultColWidth="10.875" defaultRowHeight="15.75" x14ac:dyDescent="0.25"/>
  <cols>
    <col min="1" max="1" width="10.875" style="2" customWidth="1"/>
    <col min="2" max="2" width="22.125" style="2" customWidth="1"/>
    <col min="3" max="3" width="26.375" style="3" customWidth="1"/>
    <col min="4" max="4" width="27.625" style="2" customWidth="1"/>
    <col min="5" max="5" width="36" style="3" customWidth="1"/>
    <col min="6" max="6" width="50.125" style="3" customWidth="1"/>
    <col min="7" max="7" width="10.875" style="2" customWidth="1"/>
    <col min="8" max="8" width="20.5" style="2" customWidth="1"/>
    <col min="9" max="9" width="19.375" style="2" customWidth="1"/>
    <col min="10" max="10" width="5" style="2" customWidth="1"/>
    <col min="11" max="11" width="15.125" style="2" customWidth="1"/>
    <col min="12" max="12" width="5.5" style="2" customWidth="1"/>
    <col min="13" max="13" width="14" style="2" customWidth="1"/>
    <col min="14" max="14" width="6.625" style="2" customWidth="1"/>
    <col min="15" max="15" width="20" style="2" customWidth="1"/>
    <col min="16" max="16" width="10.875" style="2" customWidth="1"/>
    <col min="17" max="16384" width="10.875" style="2"/>
  </cols>
  <sheetData>
    <row r="1" spans="1:6" x14ac:dyDescent="0.25">
      <c r="A1" s="138"/>
      <c r="B1" s="138"/>
      <c r="C1" s="138"/>
      <c r="D1" s="138"/>
      <c r="E1" s="138"/>
      <c r="F1" s="138"/>
    </row>
    <row r="2" spans="1:6" x14ac:dyDescent="0.25">
      <c r="A2" s="138"/>
      <c r="B2" s="138"/>
      <c r="C2" s="138"/>
      <c r="D2" s="138"/>
      <c r="E2" s="138"/>
      <c r="F2" s="138"/>
    </row>
    <row r="3" spans="1:6" x14ac:dyDescent="0.25">
      <c r="A3" s="138"/>
      <c r="B3" s="138"/>
      <c r="C3" s="138"/>
      <c r="D3" s="138"/>
      <c r="E3" s="138"/>
      <c r="F3" s="138"/>
    </row>
    <row r="4" spans="1:6" x14ac:dyDescent="0.25">
      <c r="A4" s="138"/>
      <c r="B4" s="138"/>
      <c r="C4" s="138"/>
      <c r="D4" s="138"/>
      <c r="E4" s="138"/>
      <c r="F4" s="138"/>
    </row>
    <row r="5" spans="1:6" ht="17.100000000000001" customHeight="1" thickBot="1" x14ac:dyDescent="0.3">
      <c r="A5" s="138"/>
      <c r="B5" s="138"/>
      <c r="C5" s="138"/>
      <c r="D5" s="138"/>
      <c r="E5" s="138"/>
      <c r="F5" s="138"/>
    </row>
    <row r="6" spans="1:6" ht="24" customHeight="1" x14ac:dyDescent="0.25">
      <c r="A6" s="138"/>
      <c r="B6" s="138"/>
      <c r="C6" s="1369" t="s">
        <v>666</v>
      </c>
      <c r="D6" s="1370" t="s">
        <v>667</v>
      </c>
      <c r="E6" s="1369" t="s">
        <v>668</v>
      </c>
      <c r="F6" s="1369" t="s">
        <v>669</v>
      </c>
    </row>
    <row r="7" spans="1:6" ht="21" customHeight="1" x14ac:dyDescent="0.25">
      <c r="A7" s="138"/>
      <c r="B7" s="1638" t="s">
        <v>670</v>
      </c>
      <c r="C7" s="1639" t="s">
        <v>617</v>
      </c>
      <c r="D7" s="1371" t="s">
        <v>537</v>
      </c>
      <c r="E7" s="1634" t="s">
        <v>671</v>
      </c>
      <c r="F7" s="1647" t="s">
        <v>672</v>
      </c>
    </row>
    <row r="8" spans="1:6" ht="14.1" customHeight="1" x14ac:dyDescent="0.25">
      <c r="A8" s="138"/>
      <c r="B8" s="1458"/>
      <c r="C8" s="1505"/>
      <c r="D8" s="1372" t="s">
        <v>522</v>
      </c>
      <c r="E8" s="1459"/>
      <c r="F8" s="1459"/>
    </row>
    <row r="9" spans="1:6" ht="15.95" customHeight="1" x14ac:dyDescent="0.25">
      <c r="A9" s="138"/>
      <c r="B9" s="1458"/>
      <c r="C9" s="1639" t="s">
        <v>673</v>
      </c>
      <c r="D9" s="1371" t="s">
        <v>674</v>
      </c>
      <c r="E9" s="1634" t="s">
        <v>675</v>
      </c>
      <c r="F9" s="1640" t="s">
        <v>676</v>
      </c>
    </row>
    <row r="10" spans="1:6" ht="15.95" customHeight="1" x14ac:dyDescent="0.25">
      <c r="A10" s="138"/>
      <c r="B10" s="1459"/>
      <c r="C10" s="1505"/>
      <c r="D10" s="1372" t="s">
        <v>522</v>
      </c>
      <c r="E10" s="1459"/>
      <c r="F10" s="1459"/>
    </row>
    <row r="11" spans="1:6" ht="15.95" customHeight="1" x14ac:dyDescent="0.25">
      <c r="A11" s="138"/>
      <c r="B11" s="1638" t="s">
        <v>677</v>
      </c>
      <c r="C11" s="1642" t="s">
        <v>678</v>
      </c>
      <c r="D11" s="1374" t="s">
        <v>679</v>
      </c>
      <c r="E11" s="1635" t="s">
        <v>680</v>
      </c>
      <c r="F11" s="1644" t="s">
        <v>681</v>
      </c>
    </row>
    <row r="12" spans="1:6" ht="15.95" customHeight="1" x14ac:dyDescent="0.25">
      <c r="A12" s="138"/>
      <c r="B12" s="1458"/>
      <c r="C12" s="1636"/>
      <c r="D12" s="1375" t="s">
        <v>682</v>
      </c>
      <c r="E12" s="1636"/>
      <c r="F12" s="1636"/>
    </row>
    <row r="13" spans="1:6" ht="15.95" customHeight="1" x14ac:dyDescent="0.25">
      <c r="A13" s="138"/>
      <c r="B13" s="1458"/>
      <c r="C13" s="1642" t="s">
        <v>613</v>
      </c>
      <c r="D13" s="1374" t="s">
        <v>679</v>
      </c>
      <c r="E13" s="1635" t="s">
        <v>683</v>
      </c>
      <c r="F13" s="1644" t="s">
        <v>684</v>
      </c>
    </row>
    <row r="14" spans="1:6" ht="15.95" customHeight="1" x14ac:dyDescent="0.25">
      <c r="A14" s="138"/>
      <c r="B14" s="1459"/>
      <c r="C14" s="1636"/>
      <c r="D14" s="1375" t="s">
        <v>685</v>
      </c>
      <c r="E14" s="1636"/>
      <c r="F14" s="1636"/>
    </row>
    <row r="15" spans="1:6" ht="15.95" customHeight="1" x14ac:dyDescent="0.25">
      <c r="A15" s="138"/>
      <c r="B15" s="1376"/>
      <c r="C15" s="138"/>
      <c r="D15" s="138"/>
      <c r="E15" s="138"/>
      <c r="F15" s="138"/>
    </row>
    <row r="16" spans="1:6" ht="27.95" customHeight="1" thickBot="1" x14ac:dyDescent="0.3">
      <c r="A16" s="138"/>
      <c r="B16" s="1377"/>
      <c r="C16" s="1378" t="s">
        <v>666</v>
      </c>
      <c r="D16" s="1379" t="s">
        <v>667</v>
      </c>
      <c r="E16" s="1378" t="s">
        <v>668</v>
      </c>
      <c r="F16" s="1378" t="s">
        <v>669</v>
      </c>
    </row>
    <row r="17" spans="1:6" ht="15.95" customHeight="1" x14ac:dyDescent="0.25">
      <c r="A17" s="138"/>
      <c r="B17" s="1645" t="s">
        <v>686</v>
      </c>
      <c r="C17" s="1641" t="s">
        <v>687</v>
      </c>
      <c r="D17" s="1371" t="s">
        <v>688</v>
      </c>
      <c r="E17" s="1634" t="s">
        <v>689</v>
      </c>
      <c r="F17" s="1640" t="s">
        <v>690</v>
      </c>
    </row>
    <row r="18" spans="1:6" ht="23.1" customHeight="1" x14ac:dyDescent="0.25">
      <c r="A18" s="138"/>
      <c r="B18" s="1469"/>
      <c r="C18" s="1459"/>
      <c r="D18" s="1381" t="s">
        <v>679</v>
      </c>
      <c r="E18" s="1459"/>
      <c r="F18" s="1459"/>
    </row>
    <row r="19" spans="1:6" x14ac:dyDescent="0.25">
      <c r="A19" s="138"/>
      <c r="B19" s="1469"/>
      <c r="C19" s="1646" t="s">
        <v>691</v>
      </c>
      <c r="D19" s="1374" t="s">
        <v>631</v>
      </c>
      <c r="E19" s="1637" t="s">
        <v>692</v>
      </c>
      <c r="F19" s="1643" t="s">
        <v>693</v>
      </c>
    </row>
    <row r="20" spans="1:6" ht="15.95" customHeight="1" x14ac:dyDescent="0.25">
      <c r="A20" s="138"/>
      <c r="B20" s="1469"/>
      <c r="C20" s="1459"/>
      <c r="D20" s="1384" t="s">
        <v>533</v>
      </c>
      <c r="E20" s="1459"/>
      <c r="F20" s="1459"/>
    </row>
    <row r="21" spans="1:6" ht="15.95" customHeight="1" x14ac:dyDescent="0.25">
      <c r="A21" s="138"/>
      <c r="B21" s="1469"/>
      <c r="C21" s="1641" t="s">
        <v>694</v>
      </c>
      <c r="D21" s="1371" t="s">
        <v>688</v>
      </c>
      <c r="E21" s="1634" t="s">
        <v>695</v>
      </c>
      <c r="F21" s="1640" t="s">
        <v>693</v>
      </c>
    </row>
    <row r="22" spans="1:6" ht="35.1" customHeight="1" x14ac:dyDescent="0.25">
      <c r="A22" s="138"/>
      <c r="B22" s="1469"/>
      <c r="C22" s="1459"/>
      <c r="D22" s="1381" t="s">
        <v>696</v>
      </c>
      <c r="E22" s="1459"/>
      <c r="F22" s="1459"/>
    </row>
    <row r="23" spans="1:6" ht="15.95" customHeight="1" x14ac:dyDescent="0.25">
      <c r="A23" s="138"/>
      <c r="B23" s="1469"/>
      <c r="C23" s="1646" t="s">
        <v>697</v>
      </c>
      <c r="D23" s="1374" t="s">
        <v>696</v>
      </c>
      <c r="E23" s="1637" t="s">
        <v>698</v>
      </c>
      <c r="F23" s="1643" t="s">
        <v>699</v>
      </c>
    </row>
    <row r="24" spans="1:6" s="12" customFormat="1" ht="27.95" customHeight="1" x14ac:dyDescent="0.35">
      <c r="A24" s="138"/>
      <c r="B24" s="1469"/>
      <c r="C24" s="1459"/>
      <c r="D24" s="1384" t="s">
        <v>533</v>
      </c>
      <c r="E24" s="1459"/>
      <c r="F24" s="1459"/>
    </row>
    <row r="25" spans="1:6" ht="15.95" customHeight="1" x14ac:dyDescent="0.25">
      <c r="A25" s="138"/>
      <c r="B25" s="1385"/>
      <c r="C25" s="1386"/>
      <c r="D25" s="1387"/>
      <c r="E25" s="1388"/>
      <c r="F25" s="1389"/>
    </row>
    <row r="26" spans="1:6" ht="15.95" customHeight="1" x14ac:dyDescent="0.25">
      <c r="A26" s="138"/>
      <c r="B26" s="1385"/>
      <c r="C26" s="1378" t="s">
        <v>700</v>
      </c>
      <c r="D26" s="1390" t="s">
        <v>701</v>
      </c>
      <c r="E26" s="1391" t="s">
        <v>668</v>
      </c>
      <c r="F26" s="1392" t="s">
        <v>702</v>
      </c>
    </row>
    <row r="27" spans="1:6" ht="15.95" customHeight="1" x14ac:dyDescent="0.25">
      <c r="A27" s="138"/>
      <c r="B27" s="1638" t="s">
        <v>703</v>
      </c>
      <c r="C27" s="1380" t="s">
        <v>704</v>
      </c>
      <c r="D27" s="1393" t="s">
        <v>705</v>
      </c>
      <c r="E27" s="1373" t="s">
        <v>706</v>
      </c>
      <c r="F27" s="1373" t="s">
        <v>707</v>
      </c>
    </row>
    <row r="28" spans="1:6" ht="23.1" customHeight="1" x14ac:dyDescent="0.25">
      <c r="A28" s="138"/>
      <c r="B28" s="1458"/>
      <c r="C28" s="1382" t="s">
        <v>708</v>
      </c>
      <c r="D28" s="1394" t="s">
        <v>709</v>
      </c>
      <c r="E28" s="1383" t="s">
        <v>710</v>
      </c>
      <c r="F28" s="1383" t="s">
        <v>711</v>
      </c>
    </row>
    <row r="29" spans="1:6" ht="30" customHeight="1" x14ac:dyDescent="0.25">
      <c r="A29" s="138"/>
      <c r="B29" s="1458"/>
      <c r="C29" s="1380" t="s">
        <v>712</v>
      </c>
      <c r="D29" s="1393" t="s">
        <v>713</v>
      </c>
      <c r="E29" s="1373" t="s">
        <v>714</v>
      </c>
      <c r="F29" s="1373" t="s">
        <v>715</v>
      </c>
    </row>
    <row r="30" spans="1:6" ht="39.950000000000003" customHeight="1" x14ac:dyDescent="0.25">
      <c r="A30" s="138"/>
      <c r="B30" s="1458"/>
      <c r="C30" s="1382" t="s">
        <v>716</v>
      </c>
      <c r="D30" s="1394" t="s">
        <v>717</v>
      </c>
      <c r="E30" s="1383" t="s">
        <v>718</v>
      </c>
      <c r="F30" s="1383" t="s">
        <v>719</v>
      </c>
    </row>
    <row r="31" spans="1:6" ht="27.95" customHeight="1" x14ac:dyDescent="0.25">
      <c r="A31" s="138"/>
      <c r="B31" s="1459"/>
      <c r="C31" s="1380" t="s">
        <v>720</v>
      </c>
      <c r="D31" s="1393" t="s">
        <v>720</v>
      </c>
      <c r="E31" s="1373" t="s">
        <v>721</v>
      </c>
      <c r="F31" s="1373" t="s">
        <v>722</v>
      </c>
    </row>
    <row r="32" spans="1:6" ht="44.1" customHeight="1" x14ac:dyDescent="0.25">
      <c r="A32" s="138"/>
      <c r="B32" s="1395"/>
      <c r="C32" s="138"/>
      <c r="D32" s="138"/>
      <c r="E32" s="138"/>
      <c r="F32" s="138"/>
    </row>
    <row r="33" spans="1:6" ht="54" customHeight="1" x14ac:dyDescent="0.25">
      <c r="A33" s="138"/>
      <c r="B33" s="1396"/>
      <c r="C33" s="138"/>
      <c r="D33" s="138"/>
      <c r="E33" s="138"/>
      <c r="F33" s="138"/>
    </row>
    <row r="34" spans="1:6" ht="42.95" customHeight="1" x14ac:dyDescent="0.25">
      <c r="A34" s="138"/>
      <c r="B34" s="1397"/>
      <c r="C34" s="138"/>
      <c r="D34" s="138"/>
      <c r="E34" s="138"/>
      <c r="F34" s="138"/>
    </row>
    <row r="35" spans="1:6" ht="44.1" customHeight="1" x14ac:dyDescent="0.25"/>
  </sheetData>
  <mergeCells count="28">
    <mergeCell ref="C7:C8"/>
    <mergeCell ref="E7:E8"/>
    <mergeCell ref="F11:F12"/>
    <mergeCell ref="B27:B31"/>
    <mergeCell ref="C19:C20"/>
    <mergeCell ref="C13:C14"/>
    <mergeCell ref="F19:F20"/>
    <mergeCell ref="E21:E22"/>
    <mergeCell ref="B7:B10"/>
    <mergeCell ref="F7:F8"/>
    <mergeCell ref="F23:F24"/>
    <mergeCell ref="E11:E12"/>
    <mergeCell ref="F13:F14"/>
    <mergeCell ref="B17:B24"/>
    <mergeCell ref="C23:C24"/>
    <mergeCell ref="C17:C18"/>
    <mergeCell ref="C9:C10"/>
    <mergeCell ref="F21:F22"/>
    <mergeCell ref="E9:E10"/>
    <mergeCell ref="F17:F18"/>
    <mergeCell ref="C21:C22"/>
    <mergeCell ref="C11:C12"/>
    <mergeCell ref="F9:F10"/>
    <mergeCell ref="E17:E18"/>
    <mergeCell ref="E13:E14"/>
    <mergeCell ref="E23:E24"/>
    <mergeCell ref="B11:B14"/>
    <mergeCell ref="E19:E20"/>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99</vt:i4>
      </vt:variant>
    </vt:vector>
  </HeadingPairs>
  <TitlesOfParts>
    <vt:vector size="105" baseType="lpstr">
      <vt:lpstr>IDEA</vt:lpstr>
      <vt:lpstr>HIPOTESIS </vt:lpstr>
      <vt:lpstr>C</vt:lpstr>
      <vt:lpstr>RESULTADOS</vt:lpstr>
      <vt:lpstr>ANALISIS </vt:lpstr>
      <vt:lpstr>Sheet2</vt:lpstr>
      <vt:lpstr>Ampliación_de_capital_1</vt:lpstr>
      <vt:lpstr>año_fin_fianza</vt:lpstr>
      <vt:lpstr>años_amortiz_activ1</vt:lpstr>
      <vt:lpstr>años_amortiz_activ2</vt:lpstr>
      <vt:lpstr>años_amortiz_inv1</vt:lpstr>
      <vt:lpstr>años_amortiz_inv2</vt:lpstr>
      <vt:lpstr>años_subv_activ1</vt:lpstr>
      <vt:lpstr>años_subv_activ2</vt:lpstr>
      <vt:lpstr>años_subvencion1</vt:lpstr>
      <vt:lpstr>años_subvencion2</vt:lpstr>
      <vt:lpstr>carencia_p1</vt:lpstr>
      <vt:lpstr>carencia_p2</vt:lpstr>
      <vt:lpstr>carencia_prest_participa</vt:lpstr>
      <vt:lpstr>existencias_A</vt:lpstr>
      <vt:lpstr>existencias_B</vt:lpstr>
      <vt:lpstr>existencias_C</vt:lpstr>
      <vt:lpstr>final_amortiz_activ1</vt:lpstr>
      <vt:lpstr>final_amortiz_activ2</vt:lpstr>
      <vt:lpstr>final_inv1</vt:lpstr>
      <vt:lpstr>final_inv2</vt:lpstr>
      <vt:lpstr>final_p1</vt:lpstr>
      <vt:lpstr>final_p2</vt:lpstr>
      <vt:lpstr>final_prest_participa</vt:lpstr>
      <vt:lpstr>final_subv_activ1</vt:lpstr>
      <vt:lpstr>final_subv_activ2</vt:lpstr>
      <vt:lpstr>final_subv_inv1</vt:lpstr>
      <vt:lpstr>final_subv_inv2</vt:lpstr>
      <vt:lpstr>final_trabaj_activacion1</vt:lpstr>
      <vt:lpstr>final_trabaj_activacion2</vt:lpstr>
      <vt:lpstr>imp_activacion1</vt:lpstr>
      <vt:lpstr>imp_activacion2</vt:lpstr>
      <vt:lpstr>imp_inv1</vt:lpstr>
      <vt:lpstr>imp_inv2</vt:lpstr>
      <vt:lpstr>imp_mensual_trabajo_activ1</vt:lpstr>
      <vt:lpstr>imp_mensual_trabajo_activ2</vt:lpstr>
      <vt:lpstr>imp_p1</vt:lpstr>
      <vt:lpstr>imp_p2</vt:lpstr>
      <vt:lpstr>imp_subv_activ1</vt:lpstr>
      <vt:lpstr>imp_subv_activ2</vt:lpstr>
      <vt:lpstr>imp_subv_inv1</vt:lpstr>
      <vt:lpstr>imp_subv_inv2</vt:lpstr>
      <vt:lpstr>importe_fianza</vt:lpstr>
      <vt:lpstr>importe_prest_participa</vt:lpstr>
      <vt:lpstr>inicio_amortiz_activ1</vt:lpstr>
      <vt:lpstr>inicio_amortiz_activ2</vt:lpstr>
      <vt:lpstr>inicio_inv1</vt:lpstr>
      <vt:lpstr>inicio_inv2</vt:lpstr>
      <vt:lpstr>inicio_p1</vt:lpstr>
      <vt:lpstr>inicio_p2</vt:lpstr>
      <vt:lpstr>inicio_prest_participa</vt:lpstr>
      <vt:lpstr>inicio_subv_activ1</vt:lpstr>
      <vt:lpstr>inicio_subv_activ2</vt:lpstr>
      <vt:lpstr>inicio_subv_inv1</vt:lpstr>
      <vt:lpstr>inicio_subv_inv2</vt:lpstr>
      <vt:lpstr>inicio_trabaj_activacion1</vt:lpstr>
      <vt:lpstr>inicio_trabaj_activacion2</vt:lpstr>
      <vt:lpstr>interes_inicio_prest_participa</vt:lpstr>
      <vt:lpstr>interes_p1</vt:lpstr>
      <vt:lpstr>interes_p2</vt:lpstr>
      <vt:lpstr>interes_participativo_prest_participa</vt:lpstr>
      <vt:lpstr>IRPF_ALTO</vt:lpstr>
      <vt:lpstr>IRPF_BAJO</vt:lpstr>
      <vt:lpstr>IRPF_MEDIO</vt:lpstr>
      <vt:lpstr>IS</vt:lpstr>
      <vt:lpstr>IVA_compras</vt:lpstr>
      <vt:lpstr>IVA_inversiones</vt:lpstr>
      <vt:lpstr>IVA_ventas</vt:lpstr>
      <vt:lpstr>mes_ampliacion_capital_1</vt:lpstr>
      <vt:lpstr>mes_fianza</vt:lpstr>
      <vt:lpstr>meses_amortiz_p1</vt:lpstr>
      <vt:lpstr>meses_amortiz_p2</vt:lpstr>
      <vt:lpstr>meses_amortiz_prest_participa</vt:lpstr>
      <vt:lpstr>plazo_cobroA</vt:lpstr>
      <vt:lpstr>plazo_cobroB</vt:lpstr>
      <vt:lpstr>plazo_cobroC</vt:lpstr>
      <vt:lpstr>plazo_pagoA</vt:lpstr>
      <vt:lpstr>plazo_pagoB</vt:lpstr>
      <vt:lpstr>plazo_pagoC</vt:lpstr>
      <vt:lpstr>s</vt:lpstr>
      <vt:lpstr>seg_social_parte_trabajador</vt:lpstr>
      <vt:lpstr>seg_social_retencion_reg_especial</vt:lpstr>
      <vt:lpstr>seg_social_retencion_reg_general</vt:lpstr>
      <vt:lpstr>seg_social_topeespecial</vt:lpstr>
      <vt:lpstr>seg_social_topegeneral</vt:lpstr>
      <vt:lpstr>SOM1A</vt:lpstr>
      <vt:lpstr>SOM1B</vt:lpstr>
      <vt:lpstr>SOM1C</vt:lpstr>
      <vt:lpstr>SOM2A</vt:lpstr>
      <vt:lpstr>SOM2B</vt:lpstr>
      <vt:lpstr>SOM2C</vt:lpstr>
      <vt:lpstr>SOM3A</vt:lpstr>
      <vt:lpstr>SOM3B</vt:lpstr>
      <vt:lpstr>SOM3C</vt:lpstr>
      <vt:lpstr>SOM4A</vt:lpstr>
      <vt:lpstr>SOM4B</vt:lpstr>
      <vt:lpstr>SOM4C</vt:lpstr>
      <vt:lpstr>SOM5A</vt:lpstr>
      <vt:lpstr>SOM5B</vt:lpstr>
      <vt:lpstr>SOM5C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TOOLBOARD CANVAS</dc:title>
  <dc:creator>Jaume Teodoro (C)</dc:creator>
  <dc:description>JAUMETEODORO@GMAIL.COM</dc:description>
  <cp:lastModifiedBy>Raul Velasco Tello</cp:lastModifiedBy>
  <dcterms:created xsi:type="dcterms:W3CDTF">2020-03-04T21:32:15Z</dcterms:created>
  <dcterms:modified xsi:type="dcterms:W3CDTF">2026-04-26T17:29:21Z</dcterms:modified>
</cp:coreProperties>
</file>