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lha1" sheetId="1" r:id="rId4"/>
  </sheets>
  <definedNames/>
  <calcPr/>
</workbook>
</file>

<file path=xl/sharedStrings.xml><?xml version="1.0" encoding="utf-8"?>
<sst xmlns="http://schemas.openxmlformats.org/spreadsheetml/2006/main" count="260" uniqueCount="72">
  <si>
    <t>Avaliaçao 1</t>
  </si>
  <si>
    <t>Spotify</t>
  </si>
  <si>
    <t>Avaliaçao 2</t>
  </si>
  <si>
    <t>Spotify, Youtube, Deezer</t>
  </si>
  <si>
    <t>Objetivos</t>
  </si>
  <si>
    <t>Tempo</t>
  </si>
  <si>
    <t>Clicks</t>
  </si>
  <si>
    <t>Tempo (s)</t>
  </si>
  <si>
    <t>Erros</t>
  </si>
  <si>
    <t>Ajuda</t>
  </si>
  <si>
    <t>Tarefa 1</t>
  </si>
  <si>
    <t>Tarefa 2</t>
  </si>
  <si>
    <t>Tarefa 3</t>
  </si>
  <si>
    <t>Tarefa 4</t>
  </si>
  <si>
    <t>Tarefa 5</t>
  </si>
  <si>
    <t>Tarefa 6</t>
  </si>
  <si>
    <t>Avaliaçao 3</t>
  </si>
  <si>
    <t>nenhuma</t>
  </si>
  <si>
    <t>Avaliaçao 4</t>
  </si>
  <si>
    <t>Spotify, Youtube</t>
  </si>
  <si>
    <t>Utilizador</t>
  </si>
  <si>
    <t>Idade</t>
  </si>
  <si>
    <t>Experiência</t>
  </si>
  <si>
    <t>Spotify, YouTube, Deezer</t>
  </si>
  <si>
    <t>Nenhuma</t>
  </si>
  <si>
    <t/>
  </si>
  <si>
    <t>Spotify, SoundCloud, YouTube</t>
  </si>
  <si>
    <t>Avaliaçao 5</t>
  </si>
  <si>
    <t>spotify, soundcloud, youtube</t>
  </si>
  <si>
    <t>Avaliaçao 6</t>
  </si>
  <si>
    <t>Avaliaçao 7</t>
  </si>
  <si>
    <t>Avaliaçao 8</t>
  </si>
  <si>
    <t>spotify</t>
  </si>
  <si>
    <t>Avaliaçao 9</t>
  </si>
  <si>
    <t>spotify, youtube</t>
  </si>
  <si>
    <t>Avaliaçao 10</t>
  </si>
  <si>
    <t>Dificuldade</t>
  </si>
  <si>
    <t>Intuitiva</t>
  </si>
  <si>
    <t>Ajudas</t>
  </si>
  <si>
    <t>Muito Fácil</t>
  </si>
  <si>
    <t>Fácil</t>
  </si>
  <si>
    <t>Díficil</t>
  </si>
  <si>
    <t>Muito Díficil</t>
  </si>
  <si>
    <t>Sim</t>
  </si>
  <si>
    <t>Não</t>
  </si>
  <si>
    <t>Média</t>
  </si>
  <si>
    <t>Desvio Padrão</t>
  </si>
  <si>
    <t>Mediana</t>
  </si>
  <si>
    <t>Int. de Conf.(95%)</t>
  </si>
  <si>
    <t>Frustração</t>
  </si>
  <si>
    <t>Simplicidade</t>
  </si>
  <si>
    <t>Facilidade</t>
  </si>
  <si>
    <t>Satisfação</t>
  </si>
  <si>
    <t>Usaria</t>
  </si>
  <si>
    <t>%</t>
  </si>
  <si>
    <t>Má</t>
  </si>
  <si>
    <t>Razoável</t>
  </si>
  <si>
    <t>Boa</t>
  </si>
  <si>
    <t>Muito Boa</t>
  </si>
  <si>
    <t>Recomendaria</t>
  </si>
  <si>
    <t>Integração</t>
  </si>
  <si>
    <t>Difícil</t>
  </si>
  <si>
    <t>Design</t>
  </si>
  <si>
    <t>W. AVG</t>
  </si>
  <si>
    <t>Feedback Extra</t>
  </si>
  <si>
    <t>Não tem transições entre as telas. Não gostei do posicionamento da fonte. O sininho ainda está me dando nervoso</t>
  </si>
  <si>
    <t>Seria melhor apresentar formas de conhecer pessoas com mesmo gosto musical em vez de conectar só com pessoas conhecidas. Na hora que eu pesquisasse uma banda, por exemplo, poderia aparecer sugestões de chat em grupo público.</t>
  </si>
  <si>
    <t>Não gostou da cor principal escolhida para a aplicação (rosa)</t>
  </si>
  <si>
    <t>Achou estranho ter que carregar em muitos menus na tarefa 1</t>
  </si>
  <si>
    <t>Não é o tipo de aplicação em que eu estaria interessado.</t>
  </si>
  <si>
    <t>O botão de três pontos do grupo confunde-se com o botão de configurações gerais.</t>
  </si>
  <si>
    <t>Considerou o design um pouco antiquado e não gostou da cor escolhida para representar a aplicação.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</si>
</sst>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b/>
      <color theme="1"/>
      <name val="Arial"/>
      <scheme val="minor"/>
    </font>
    <font/>
    <font>
      <sz val="10.0"/>
      <color theme="1"/>
      <name val="Arial"/>
      <scheme val="minor"/>
    </font>
    <font>
      <b/>
      <sz val="18.0"/>
      <color theme="1"/>
      <name val="Arial"/>
      <scheme val="minor"/>
    </font>
    <font>
      <sz val="8.0"/>
      <color theme="1"/>
      <name val="Arial"/>
      <scheme val="minor"/>
    </font>
    <font>
      <b/>
      <sz val="12.0"/>
      <color theme="1"/>
      <name val="Arial"/>
      <scheme val="minor"/>
    </font>
    <font>
      <sz val="11.0"/>
      <color rgb="FF000000"/>
      <name val="Arial"/>
    </font>
  </fonts>
  <fills count="13">
    <fill>
      <patternFill patternType="none"/>
    </fill>
    <fill>
      <patternFill patternType="lightGray"/>
    </fill>
    <fill>
      <patternFill patternType="solid">
        <fgColor rgb="FF00FF00"/>
        <bgColor rgb="FF00FF00"/>
      </patternFill>
    </fill>
    <fill>
      <patternFill patternType="solid">
        <fgColor rgb="FFFFD966"/>
        <bgColor rgb="FFFFD966"/>
      </patternFill>
    </fill>
    <fill>
      <patternFill patternType="solid">
        <fgColor theme="0"/>
        <bgColor theme="0"/>
      </patternFill>
    </fill>
    <fill>
      <patternFill patternType="solid">
        <fgColor rgb="FFCFE2F3"/>
        <bgColor rgb="FFCFE2F3"/>
      </patternFill>
    </fill>
    <fill>
      <patternFill patternType="solid">
        <fgColor rgb="FFF3F3F3"/>
        <bgColor rgb="FFF3F3F3"/>
      </patternFill>
    </fill>
    <fill>
      <patternFill patternType="solid">
        <fgColor rgb="FFA4C2F4"/>
        <bgColor rgb="FFA4C2F4"/>
      </patternFill>
    </fill>
    <fill>
      <patternFill patternType="solid">
        <fgColor rgb="FFFF9900"/>
        <bgColor rgb="FFFF9900"/>
      </patternFill>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FFFFF"/>
        <bgColor rgb="FFFFFFFF"/>
      </patternFill>
    </fill>
  </fills>
  <borders count="2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rder>
    <border>
      <top style="thin">
        <color rgb="FF000000"/>
      </top>
    </border>
    <border>
      <right style="medium">
        <color rgb="FF000000"/>
      </right>
      <top style="thin">
        <color rgb="FF000000"/>
      </top>
    </border>
    <border>
      <left style="thin">
        <color rgb="FF000000"/>
      </left>
    </border>
    <border>
      <left style="thin">
        <color rgb="FF000000"/>
      </left>
      <right style="medium">
        <color rgb="FF000000"/>
      </right>
    </border>
    <border>
      <right style="medium">
        <color rgb="FF000000"/>
      </right>
    </border>
    <border>
      <left style="thin">
        <color rgb="FF000000"/>
      </left>
      <bottom style="thin">
        <color rgb="FF000000"/>
      </bottom>
    </border>
    <border>
      <right style="medium">
        <color rgb="FF000000"/>
      </right>
      <bottom style="thin">
        <color rgb="FF000000"/>
      </bottom>
    </border>
    <border>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1" numFmtId="0" xfId="0" applyAlignment="1" applyFont="1">
      <alignment readingOrder="0"/>
    </xf>
    <xf borderId="1" fillId="3" fontId="1" numFmtId="0" xfId="0" applyAlignment="1" applyBorder="1" applyFill="1" applyFont="1">
      <alignment horizontal="center" readingOrder="0"/>
    </xf>
    <xf borderId="0" fillId="4" fontId="1" numFmtId="0" xfId="0" applyAlignment="1" applyFill="1" applyFont="1">
      <alignment readingOrder="0"/>
    </xf>
    <xf borderId="1" fillId="5" fontId="1" numFmtId="0" xfId="0" applyAlignment="1" applyBorder="1" applyFill="1" applyFont="1">
      <alignment horizontal="center" readingOrder="0"/>
    </xf>
    <xf borderId="0" fillId="4" fontId="1" numFmtId="0" xfId="0" applyAlignment="1" applyFont="1">
      <alignment horizontal="center" readingOrder="0"/>
    </xf>
    <xf borderId="1" fillId="6" fontId="1" numFmtId="0" xfId="0" applyAlignment="1" applyBorder="1" applyFill="1" applyFont="1">
      <alignment horizontal="center" readingOrder="0"/>
    </xf>
    <xf borderId="0" fillId="4" fontId="1" numFmtId="0" xfId="0" applyAlignment="1" applyFont="1">
      <alignment horizontal="center"/>
    </xf>
    <xf borderId="2" fillId="7" fontId="2" numFmtId="0" xfId="0" applyAlignment="1" applyBorder="1" applyFill="1" applyFont="1">
      <alignment horizontal="center" readingOrder="0"/>
    </xf>
    <xf borderId="3" fillId="0" fontId="3" numFmtId="0" xfId="0" applyBorder="1" applyFont="1"/>
    <xf borderId="4" fillId="0" fontId="3" numFmtId="0" xfId="0" applyBorder="1" applyFont="1"/>
    <xf borderId="3" fillId="7" fontId="2" numFmtId="0" xfId="0" applyAlignment="1" applyBorder="1" applyFont="1">
      <alignment horizontal="center" readingOrder="0"/>
    </xf>
    <xf borderId="5" fillId="0" fontId="3" numFmtId="0" xfId="0" applyBorder="1" applyFont="1"/>
    <xf borderId="2" fillId="5" fontId="1" numFmtId="0" xfId="0" applyAlignment="1" applyBorder="1" applyFont="1">
      <alignment horizontal="center" readingOrder="0"/>
    </xf>
    <xf borderId="5" fillId="5" fontId="1" numFmtId="0" xfId="0" applyAlignment="1" applyBorder="1" applyFont="1">
      <alignment horizontal="center" readingOrder="0"/>
    </xf>
    <xf borderId="6" fillId="5" fontId="1" numFmtId="0" xfId="0" applyAlignment="1" applyBorder="1" applyFont="1">
      <alignment horizontal="center" readingOrder="0"/>
    </xf>
    <xf borderId="7" fillId="6" fontId="1" numFmtId="0" xfId="0" applyAlignment="1" applyBorder="1" applyFont="1">
      <alignment horizontal="center" readingOrder="0"/>
    </xf>
    <xf borderId="8" fillId="6" fontId="1" numFmtId="0" xfId="0" applyAlignment="1" applyBorder="1" applyFont="1">
      <alignment horizontal="left" readingOrder="0"/>
    </xf>
    <xf borderId="9" fillId="0" fontId="3" numFmtId="0" xfId="0" applyBorder="1" applyFont="1"/>
    <xf borderId="0" fillId="6" fontId="1" numFmtId="0" xfId="0" applyAlignment="1" applyFont="1">
      <alignment horizontal="center" readingOrder="0"/>
    </xf>
    <xf borderId="10" fillId="6" fontId="1" numFmtId="0" xfId="0" applyAlignment="1" applyBorder="1" applyFont="1">
      <alignment horizontal="center" readingOrder="0"/>
    </xf>
    <xf borderId="11" fillId="6" fontId="1" numFmtId="0" xfId="0" applyAlignment="1" applyBorder="1" applyFont="1">
      <alignment horizontal="center" readingOrder="0"/>
    </xf>
    <xf borderId="0" fillId="6" fontId="1" numFmtId="0" xfId="0" applyAlignment="1" applyFont="1">
      <alignment horizontal="center" readingOrder="0"/>
    </xf>
    <xf borderId="10" fillId="6" fontId="1" numFmtId="0" xfId="0" applyAlignment="1" applyBorder="1" applyFont="1">
      <alignment horizontal="center" readingOrder="0"/>
    </xf>
    <xf borderId="11" fillId="6" fontId="1" numFmtId="0" xfId="0" applyAlignment="1" applyBorder="1" applyFont="1">
      <alignment horizontal="center" readingOrder="0"/>
    </xf>
    <xf borderId="10" fillId="6" fontId="4" numFmtId="0" xfId="0" applyAlignment="1" applyBorder="1" applyFont="1">
      <alignment horizontal="left" readingOrder="0"/>
    </xf>
    <xf borderId="12" fillId="0" fontId="3" numFmtId="0" xfId="0" applyBorder="1" applyFont="1"/>
    <xf borderId="10" fillId="6" fontId="1" numFmtId="0" xfId="0" applyAlignment="1" applyBorder="1" applyFont="1">
      <alignment horizontal="left" readingOrder="0"/>
    </xf>
    <xf quotePrefix="1" borderId="11" fillId="6" fontId="1" numFmtId="0" xfId="0" applyAlignment="1" applyBorder="1" applyFont="1">
      <alignment horizontal="center" readingOrder="0"/>
    </xf>
    <xf borderId="13" fillId="6" fontId="1" numFmtId="0" xfId="0" applyAlignment="1" applyBorder="1" applyFont="1">
      <alignment horizontal="center" readingOrder="0"/>
    </xf>
    <xf borderId="13" fillId="6" fontId="1" numFmtId="0" xfId="0" applyAlignment="1" applyBorder="1" applyFont="1">
      <alignment horizontal="left" readingOrder="0"/>
    </xf>
    <xf borderId="14" fillId="0" fontId="3" numFmtId="0" xfId="0" applyBorder="1" applyFont="1"/>
    <xf borderId="15" fillId="6" fontId="1" numFmtId="0" xfId="0" applyAlignment="1" applyBorder="1" applyFont="1">
      <alignment horizontal="center" readingOrder="0"/>
    </xf>
    <xf borderId="16" fillId="6" fontId="1" numFmtId="0" xfId="0" applyAlignment="1" applyBorder="1" applyFont="1">
      <alignment horizontal="center" readingOrder="0"/>
    </xf>
    <xf borderId="15" fillId="6" fontId="1" numFmtId="0" xfId="0" applyAlignment="1" applyBorder="1" applyFont="1">
      <alignment horizontal="center" readingOrder="0"/>
    </xf>
    <xf borderId="13" fillId="6" fontId="1" numFmtId="0" xfId="0" applyAlignment="1" applyBorder="1" applyFont="1">
      <alignment horizontal="center" readingOrder="0"/>
    </xf>
    <xf borderId="16" fillId="6" fontId="1" numFmtId="0" xfId="0" applyAlignment="1" applyBorder="1" applyFont="1">
      <alignment horizontal="center" readingOrder="0"/>
    </xf>
    <xf borderId="2" fillId="8" fontId="5" numFmtId="0" xfId="0" applyAlignment="1" applyBorder="1" applyFill="1" applyFont="1">
      <alignment horizontal="center" readingOrder="0"/>
    </xf>
    <xf borderId="0" fillId="4" fontId="1" numFmtId="0" xfId="0" applyFont="1"/>
    <xf borderId="17" fillId="7" fontId="2" numFmtId="0" xfId="0" applyAlignment="1" applyBorder="1" applyFont="1">
      <alignment horizontal="center" readingOrder="0"/>
    </xf>
    <xf borderId="0" fillId="4" fontId="2" numFmtId="0" xfId="0" applyAlignment="1" applyFont="1">
      <alignment horizontal="center" readingOrder="0"/>
    </xf>
    <xf borderId="18" fillId="5" fontId="4" numFmtId="0" xfId="0" applyAlignment="1" applyBorder="1" applyFont="1">
      <alignment horizontal="center" readingOrder="0"/>
    </xf>
    <xf borderId="1" fillId="5" fontId="4" numFmtId="0" xfId="0" applyAlignment="1" applyBorder="1" applyFont="1">
      <alignment horizontal="center" readingOrder="0"/>
    </xf>
    <xf borderId="6" fillId="5" fontId="6" numFmtId="0" xfId="0" applyAlignment="1" applyBorder="1" applyFont="1">
      <alignment horizontal="center" readingOrder="0"/>
    </xf>
    <xf borderId="5" fillId="5" fontId="4" numFmtId="0" xfId="0" applyAlignment="1" applyBorder="1" applyFont="1">
      <alignment horizontal="center" readingOrder="0"/>
    </xf>
    <xf borderId="6" fillId="5" fontId="4" numFmtId="0" xfId="0" applyAlignment="1" applyBorder="1" applyFont="1">
      <alignment horizontal="center" readingOrder="0"/>
    </xf>
    <xf borderId="2" fillId="5" fontId="2" numFmtId="0" xfId="0" applyAlignment="1" applyBorder="1" applyFont="1">
      <alignment horizontal="center" readingOrder="0"/>
    </xf>
    <xf borderId="18" fillId="6" fontId="1" numFmtId="2" xfId="0" applyAlignment="1" applyBorder="1" applyFont="1" applyNumberFormat="1">
      <alignment horizontal="center" readingOrder="0"/>
    </xf>
    <xf borderId="1" fillId="6" fontId="1" numFmtId="2" xfId="0" applyAlignment="1" applyBorder="1" applyFont="1" applyNumberFormat="1">
      <alignment horizontal="center" readingOrder="0"/>
    </xf>
    <xf borderId="1" fillId="6" fontId="1" numFmtId="0" xfId="0" applyAlignment="1" applyBorder="1" applyFont="1">
      <alignment horizontal="center"/>
    </xf>
    <xf borderId="6" fillId="6" fontId="1" numFmtId="0" xfId="0" applyAlignment="1" applyBorder="1" applyFont="1">
      <alignment horizontal="center"/>
    </xf>
    <xf borderId="5" fillId="9" fontId="1" numFmtId="2" xfId="0" applyAlignment="1" applyBorder="1" applyFill="1" applyFont="1" applyNumberFormat="1">
      <alignment horizontal="center" readingOrder="0"/>
    </xf>
    <xf borderId="1" fillId="9" fontId="1" numFmtId="2" xfId="0" applyAlignment="1" applyBorder="1" applyFont="1" applyNumberFormat="1">
      <alignment horizontal="center" readingOrder="0"/>
    </xf>
    <xf borderId="1" fillId="9" fontId="1" numFmtId="0" xfId="0" applyAlignment="1" applyBorder="1" applyFont="1">
      <alignment horizontal="center"/>
    </xf>
    <xf borderId="6" fillId="9" fontId="1" numFmtId="0" xfId="0" applyAlignment="1" applyBorder="1" applyFont="1">
      <alignment horizontal="center"/>
    </xf>
    <xf borderId="5" fillId="6" fontId="1" numFmtId="2" xfId="0" applyAlignment="1" applyBorder="1" applyFont="1" applyNumberFormat="1">
      <alignment horizontal="center" readingOrder="0"/>
    </xf>
    <xf borderId="1" fillId="6" fontId="1" numFmtId="2" xfId="0" applyAlignment="1" applyBorder="1" applyFont="1" applyNumberFormat="1">
      <alignment horizontal="center"/>
    </xf>
    <xf borderId="5" fillId="9" fontId="1" numFmtId="2" xfId="0" applyAlignment="1" applyBorder="1" applyFont="1" applyNumberFormat="1">
      <alignment horizontal="center"/>
    </xf>
    <xf borderId="1" fillId="9" fontId="1" numFmtId="2" xfId="0" applyAlignment="1" applyBorder="1" applyFont="1" applyNumberFormat="1">
      <alignment horizontal="center"/>
    </xf>
    <xf borderId="0" fillId="0" fontId="1" numFmtId="0" xfId="0" applyAlignment="1" applyFont="1">
      <alignment horizontal="center"/>
    </xf>
    <xf borderId="1" fillId="9" fontId="1" numFmtId="10" xfId="0" applyAlignment="1" applyBorder="1" applyFont="1" applyNumberFormat="1">
      <alignment horizontal="center"/>
    </xf>
    <xf borderId="19" fillId="9" fontId="1" numFmtId="10" xfId="0" applyAlignment="1" applyBorder="1" applyFont="1" applyNumberFormat="1">
      <alignment horizontal="center"/>
    </xf>
    <xf borderId="1" fillId="10" fontId="1" numFmtId="0" xfId="0" applyAlignment="1" applyBorder="1" applyFill="1" applyFont="1">
      <alignment horizontal="center"/>
    </xf>
    <xf borderId="2" fillId="11" fontId="7" numFmtId="0" xfId="0" applyAlignment="1" applyBorder="1" applyFill="1" applyFont="1">
      <alignment horizontal="center" readingOrder="0"/>
    </xf>
    <xf borderId="0" fillId="0" fontId="8" numFmtId="0" xfId="0" applyAlignment="1" applyFont="1">
      <alignment readingOrder="0"/>
    </xf>
    <xf borderId="0" fillId="12" fontId="8"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Dificuldade das Tarefas</a:t>
            </a:r>
          </a:p>
        </c:rich>
      </c:tx>
      <c:overlay val="0"/>
    </c:title>
    <c:plotArea>
      <c:layout/>
      <c:barChart>
        <c:barDir val="col"/>
        <c:ser>
          <c:idx val="0"/>
          <c:order val="0"/>
          <c:tx>
            <c:strRef>
              <c:f>Folha1!$C$71:$C$72</c:f>
            </c:strRef>
          </c:tx>
          <c:spPr>
            <a:solidFill>
              <a:schemeClr val="accent4"/>
            </a:solidFill>
            <a:ln cmpd="sng">
              <a:solidFill>
                <a:srgbClr val="000000"/>
              </a:solidFill>
            </a:ln>
          </c:spPr>
          <c:cat>
            <c:strRef>
              <c:f>Folha1!$B$73:$B$78</c:f>
            </c:strRef>
          </c:cat>
          <c:val>
            <c:numRef>
              <c:f>Folha1!$C$73:$C$78</c:f>
              <c:numCache/>
            </c:numRef>
          </c:val>
        </c:ser>
        <c:ser>
          <c:idx val="1"/>
          <c:order val="1"/>
          <c:tx>
            <c:strRef>
              <c:f>Folha1!$D$71:$D$72</c:f>
            </c:strRef>
          </c:tx>
          <c:spPr>
            <a:solidFill>
              <a:srgbClr val="EDE256"/>
            </a:solidFill>
            <a:ln cmpd="sng">
              <a:solidFill>
                <a:srgbClr val="000000"/>
              </a:solidFill>
            </a:ln>
          </c:spPr>
          <c:cat>
            <c:strRef>
              <c:f>Folha1!$B$73:$B$78</c:f>
            </c:strRef>
          </c:cat>
          <c:val>
            <c:numRef>
              <c:f>Folha1!$D$73:$D$78</c:f>
              <c:numCache/>
            </c:numRef>
          </c:val>
        </c:ser>
        <c:ser>
          <c:idx val="2"/>
          <c:order val="2"/>
          <c:tx>
            <c:strRef>
              <c:f>Folha1!$E$71:$E$72</c:f>
            </c:strRef>
          </c:tx>
          <c:spPr>
            <a:solidFill>
              <a:srgbClr val="FF8D00"/>
            </a:solidFill>
            <a:ln cmpd="sng">
              <a:solidFill>
                <a:srgbClr val="000000"/>
              </a:solidFill>
            </a:ln>
          </c:spPr>
          <c:cat>
            <c:strRef>
              <c:f>Folha1!$B$73:$B$78</c:f>
            </c:strRef>
          </c:cat>
          <c:val>
            <c:numRef>
              <c:f>Folha1!$E$73:$E$78</c:f>
              <c:numCache/>
            </c:numRef>
          </c:val>
        </c:ser>
        <c:ser>
          <c:idx val="3"/>
          <c:order val="3"/>
          <c:tx>
            <c:strRef>
              <c:f>Folha1!$F$71:$F$72</c:f>
            </c:strRef>
          </c:tx>
          <c:spPr>
            <a:solidFill>
              <a:srgbClr val="FF0000"/>
            </a:solidFill>
            <a:ln cmpd="sng">
              <a:solidFill>
                <a:srgbClr val="000000"/>
              </a:solidFill>
            </a:ln>
          </c:spPr>
          <c:cat>
            <c:strRef>
              <c:f>Folha1!$B$73:$B$78</c:f>
            </c:strRef>
          </c:cat>
          <c:val>
            <c:numRef>
              <c:f>Folha1!$F$73:$F$78</c:f>
              <c:numCache/>
            </c:numRef>
          </c:val>
        </c:ser>
        <c:axId val="1476527654"/>
        <c:axId val="153409426"/>
      </c:barChart>
      <c:catAx>
        <c:axId val="14765276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3409426"/>
      </c:catAx>
      <c:valAx>
        <c:axId val="153409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476527654"/>
      </c:valAx>
    </c:plotArea>
    <c:legend>
      <c:legendPos val="r"/>
      <c:legendEntry>
        <c:idx val="0"/>
        <c:txPr>
          <a:bodyPr/>
          <a:lstStyle/>
          <a:p>
            <a:pPr lvl="0">
              <a:defRPr>
                <a:solidFill>
                  <a:srgbClr val="000000"/>
                </a:solidFill>
              </a:defRPr>
            </a:pPr>
          </a:p>
        </c:txPr>
      </c:legendEntry>
      <c:overlay val="0"/>
      <c:txPr>
        <a:bodyPr/>
        <a:lstStyle/>
        <a:p>
          <a:pPr lvl="0">
            <a:defRPr b="0">
              <a:solidFill>
                <a:schemeClr val="dk1"/>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Intuitividade das Tarefas</a:t>
            </a:r>
          </a:p>
        </c:rich>
      </c:tx>
      <c:overlay val="0"/>
    </c:title>
    <c:plotArea>
      <c:layout/>
      <c:barChart>
        <c:barDir val="col"/>
        <c:ser>
          <c:idx val="0"/>
          <c:order val="0"/>
          <c:tx>
            <c:strRef>
              <c:f>Folha1!$G$72</c:f>
            </c:strRef>
          </c:tx>
          <c:spPr>
            <a:solidFill>
              <a:schemeClr val="accent4"/>
            </a:solidFill>
            <a:ln cmpd="sng">
              <a:solidFill>
                <a:srgbClr val="000000"/>
              </a:solidFill>
            </a:ln>
          </c:spPr>
          <c:dPt>
            <c:idx val="2"/>
          </c:dPt>
          <c:cat>
            <c:strRef>
              <c:f>Folha1!$B$73:$B$78</c:f>
            </c:strRef>
          </c:cat>
          <c:val>
            <c:numRef>
              <c:f>Folha1!$G$73:$G$78</c:f>
              <c:numCache/>
            </c:numRef>
          </c:val>
        </c:ser>
        <c:ser>
          <c:idx val="1"/>
          <c:order val="1"/>
          <c:tx>
            <c:strRef>
              <c:f>Folha1!$H$72</c:f>
            </c:strRef>
          </c:tx>
          <c:spPr>
            <a:solidFill>
              <a:schemeClr val="accent2"/>
            </a:solidFill>
            <a:ln cmpd="sng">
              <a:solidFill>
                <a:srgbClr val="000000"/>
              </a:solidFill>
            </a:ln>
          </c:spPr>
          <c:cat>
            <c:strRef>
              <c:f>Folha1!$B$73:$B$78</c:f>
            </c:strRef>
          </c:cat>
          <c:val>
            <c:numRef>
              <c:f>Folha1!$H$73:$H$78</c:f>
              <c:numCache/>
            </c:numRef>
          </c:val>
        </c:ser>
        <c:axId val="1148648714"/>
        <c:axId val="2054261214"/>
      </c:barChart>
      <c:catAx>
        <c:axId val="11486487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4261214"/>
      </c:catAx>
      <c:valAx>
        <c:axId val="20542612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14864871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371475</xdr:colOff>
      <xdr:row>79</xdr:row>
      <xdr:rowOff>85725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21</xdr:col>
      <xdr:colOff>114300</xdr:colOff>
      <xdr:row>79</xdr:row>
      <xdr:rowOff>85725</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B3" s="1" t="s">
        <v>0</v>
      </c>
      <c r="C3" s="2">
        <v>40.0</v>
      </c>
      <c r="D3" s="2" t="s">
        <v>1</v>
      </c>
      <c r="H3" s="1" t="s">
        <v>2</v>
      </c>
      <c r="I3" s="2">
        <v>16.0</v>
      </c>
      <c r="J3" s="2" t="s">
        <v>3</v>
      </c>
      <c r="N3" s="3" t="s">
        <v>4</v>
      </c>
    </row>
    <row r="5">
      <c r="B5" s="4"/>
      <c r="H5" s="4"/>
      <c r="O5" s="5" t="s">
        <v>5</v>
      </c>
      <c r="P5" s="5" t="s">
        <v>6</v>
      </c>
    </row>
    <row r="6">
      <c r="B6" s="6"/>
      <c r="C6" s="5" t="s">
        <v>7</v>
      </c>
      <c r="D6" s="5" t="s">
        <v>6</v>
      </c>
      <c r="E6" s="5" t="s">
        <v>8</v>
      </c>
      <c r="F6" s="5" t="s">
        <v>9</v>
      </c>
      <c r="H6" s="6"/>
      <c r="I6" s="5" t="s">
        <v>7</v>
      </c>
      <c r="J6" s="5" t="s">
        <v>6</v>
      </c>
      <c r="K6" s="5" t="s">
        <v>8</v>
      </c>
      <c r="L6" s="5" t="s">
        <v>9</v>
      </c>
      <c r="N6" s="5" t="s">
        <v>10</v>
      </c>
      <c r="O6" s="7">
        <v>20.0</v>
      </c>
      <c r="P6" s="7">
        <v>7.0</v>
      </c>
    </row>
    <row r="7">
      <c r="B7" s="5" t="s">
        <v>10</v>
      </c>
      <c r="C7" s="7">
        <v>68.0</v>
      </c>
      <c r="D7" s="7">
        <v>11.0</v>
      </c>
      <c r="E7" s="7">
        <v>2.0</v>
      </c>
      <c r="F7" s="7">
        <v>0.0</v>
      </c>
      <c r="H7" s="5" t="s">
        <v>10</v>
      </c>
      <c r="I7" s="7">
        <v>29.0</v>
      </c>
      <c r="J7" s="7">
        <v>12.0</v>
      </c>
      <c r="K7" s="7">
        <v>1.0</v>
      </c>
      <c r="L7" s="7">
        <v>0.0</v>
      </c>
      <c r="N7" s="5" t="s">
        <v>11</v>
      </c>
      <c r="O7" s="7">
        <v>15.0</v>
      </c>
      <c r="P7" s="7">
        <v>5.0</v>
      </c>
    </row>
    <row r="8">
      <c r="B8" s="5" t="s">
        <v>11</v>
      </c>
      <c r="C8" s="7">
        <v>60.0</v>
      </c>
      <c r="D8" s="7">
        <v>18.0</v>
      </c>
      <c r="E8" s="7">
        <v>4.0</v>
      </c>
      <c r="F8" s="7">
        <v>0.0</v>
      </c>
      <c r="H8" s="5" t="s">
        <v>11</v>
      </c>
      <c r="I8" s="7">
        <v>20.0</v>
      </c>
      <c r="J8" s="7">
        <v>4.0</v>
      </c>
      <c r="K8" s="7">
        <v>0.0</v>
      </c>
      <c r="L8" s="7">
        <v>0.0</v>
      </c>
      <c r="N8" s="5" t="s">
        <v>12</v>
      </c>
      <c r="O8" s="7">
        <v>10.0</v>
      </c>
      <c r="P8" s="7">
        <v>5.0</v>
      </c>
    </row>
    <row r="9">
      <c r="B9" s="5" t="s">
        <v>12</v>
      </c>
      <c r="C9" s="7">
        <v>40.0</v>
      </c>
      <c r="D9" s="7">
        <v>5.0</v>
      </c>
      <c r="E9" s="7">
        <v>2.0</v>
      </c>
      <c r="F9" s="7">
        <v>1.0</v>
      </c>
      <c r="H9" s="5" t="s">
        <v>12</v>
      </c>
      <c r="I9" s="7">
        <v>37.0</v>
      </c>
      <c r="J9" s="7">
        <v>7.0</v>
      </c>
      <c r="K9" s="7">
        <v>1.0</v>
      </c>
      <c r="L9" s="7">
        <v>0.0</v>
      </c>
      <c r="N9" s="5" t="s">
        <v>13</v>
      </c>
      <c r="O9" s="7">
        <v>5.0</v>
      </c>
      <c r="P9" s="7">
        <v>4.0</v>
      </c>
    </row>
    <row r="10">
      <c r="B10" s="5" t="s">
        <v>13</v>
      </c>
      <c r="C10" s="7">
        <v>48.0</v>
      </c>
      <c r="D10" s="7">
        <v>5.0</v>
      </c>
      <c r="E10" s="7">
        <v>1.0</v>
      </c>
      <c r="F10" s="7">
        <v>1.0</v>
      </c>
      <c r="H10" s="5" t="s">
        <v>13</v>
      </c>
      <c r="I10" s="7">
        <v>19.0</v>
      </c>
      <c r="J10" s="7">
        <v>3.0</v>
      </c>
      <c r="K10" s="7">
        <v>0.0</v>
      </c>
      <c r="L10" s="7">
        <v>0.0</v>
      </c>
      <c r="N10" s="5" t="s">
        <v>14</v>
      </c>
      <c r="O10" s="7">
        <v>5.0</v>
      </c>
      <c r="P10" s="7">
        <v>4.0</v>
      </c>
    </row>
    <row r="11">
      <c r="B11" s="5" t="s">
        <v>14</v>
      </c>
      <c r="C11" s="7">
        <v>22.0</v>
      </c>
      <c r="D11" s="7">
        <v>4.0</v>
      </c>
      <c r="E11" s="7">
        <v>1.0</v>
      </c>
      <c r="F11" s="7">
        <v>0.0</v>
      </c>
      <c r="H11" s="5" t="s">
        <v>14</v>
      </c>
      <c r="I11" s="7">
        <v>18.0</v>
      </c>
      <c r="J11" s="7">
        <v>2.0</v>
      </c>
      <c r="K11" s="7">
        <v>0.0</v>
      </c>
      <c r="L11" s="7">
        <v>0.0</v>
      </c>
      <c r="N11" s="5" t="s">
        <v>15</v>
      </c>
      <c r="O11" s="7">
        <v>10.0</v>
      </c>
      <c r="P11" s="7">
        <v>6.0</v>
      </c>
    </row>
    <row r="12">
      <c r="B12" s="5" t="s">
        <v>15</v>
      </c>
      <c r="C12" s="7">
        <v>34.0</v>
      </c>
      <c r="D12" s="7">
        <v>9.0</v>
      </c>
      <c r="E12" s="7">
        <v>2.0</v>
      </c>
      <c r="F12" s="7">
        <v>1.0</v>
      </c>
      <c r="H12" s="5" t="s">
        <v>15</v>
      </c>
      <c r="I12" s="7">
        <v>15.0</v>
      </c>
      <c r="J12" s="7">
        <v>7.0</v>
      </c>
      <c r="K12" s="7">
        <v>1.0</v>
      </c>
      <c r="L12" s="7">
        <v>0.0</v>
      </c>
    </row>
    <row r="15">
      <c r="B15" s="8"/>
      <c r="C15" s="6"/>
      <c r="D15" s="6"/>
      <c r="E15" s="6"/>
      <c r="F15" s="6"/>
      <c r="G15" s="6"/>
      <c r="H15" s="6"/>
    </row>
    <row r="16">
      <c r="B16" s="1" t="s">
        <v>16</v>
      </c>
      <c r="C16" s="2">
        <v>57.0</v>
      </c>
      <c r="D16" s="2" t="s">
        <v>17</v>
      </c>
      <c r="G16" s="6"/>
      <c r="H16" s="1" t="s">
        <v>18</v>
      </c>
      <c r="I16" s="2">
        <v>22.0</v>
      </c>
      <c r="J16" s="2" t="s">
        <v>19</v>
      </c>
    </row>
    <row r="17">
      <c r="G17" s="8"/>
      <c r="N17" s="9" t="s">
        <v>20</v>
      </c>
      <c r="O17" s="10"/>
      <c r="P17" s="11"/>
      <c r="Q17" s="12" t="s">
        <v>10</v>
      </c>
      <c r="R17" s="10"/>
      <c r="S17" s="10"/>
      <c r="T17" s="11"/>
      <c r="U17" s="12" t="s">
        <v>11</v>
      </c>
      <c r="V17" s="10"/>
      <c r="W17" s="10"/>
      <c r="X17" s="11"/>
      <c r="Y17" s="12" t="s">
        <v>12</v>
      </c>
      <c r="Z17" s="10"/>
      <c r="AA17" s="10"/>
      <c r="AB17" s="13"/>
    </row>
    <row r="18">
      <c r="B18" s="4"/>
      <c r="G18" s="8"/>
      <c r="H18" s="4"/>
      <c r="N18" s="5" t="s">
        <v>21</v>
      </c>
      <c r="O18" s="14" t="s">
        <v>22</v>
      </c>
      <c r="P18" s="11"/>
      <c r="Q18" s="15" t="s">
        <v>5</v>
      </c>
      <c r="R18" s="5" t="s">
        <v>6</v>
      </c>
      <c r="S18" s="5" t="s">
        <v>8</v>
      </c>
      <c r="T18" s="16" t="s">
        <v>9</v>
      </c>
      <c r="U18" s="15" t="s">
        <v>5</v>
      </c>
      <c r="V18" s="5" t="s">
        <v>6</v>
      </c>
      <c r="W18" s="5" t="s">
        <v>8</v>
      </c>
      <c r="X18" s="16" t="s">
        <v>9</v>
      </c>
      <c r="Y18" s="15" t="s">
        <v>5</v>
      </c>
      <c r="Z18" s="5" t="s">
        <v>6</v>
      </c>
      <c r="AA18" s="5" t="s">
        <v>8</v>
      </c>
      <c r="AB18" s="16" t="s">
        <v>9</v>
      </c>
    </row>
    <row r="19">
      <c r="B19" s="6"/>
      <c r="C19" s="5" t="s">
        <v>7</v>
      </c>
      <c r="D19" s="5" t="s">
        <v>6</v>
      </c>
      <c r="E19" s="5" t="s">
        <v>8</v>
      </c>
      <c r="F19" s="5" t="s">
        <v>9</v>
      </c>
      <c r="G19" s="8"/>
      <c r="H19" s="6"/>
      <c r="I19" s="5" t="s">
        <v>7</v>
      </c>
      <c r="J19" s="5" t="s">
        <v>6</v>
      </c>
      <c r="K19" s="5" t="s">
        <v>8</v>
      </c>
      <c r="L19" s="5" t="s">
        <v>9</v>
      </c>
      <c r="N19" s="17">
        <v>40.0</v>
      </c>
      <c r="O19" s="18" t="s">
        <v>1</v>
      </c>
      <c r="P19" s="19"/>
      <c r="Q19" s="20">
        <v>68.0</v>
      </c>
      <c r="R19" s="21">
        <v>11.0</v>
      </c>
      <c r="S19" s="21">
        <v>2.0</v>
      </c>
      <c r="T19" s="22">
        <v>0.0</v>
      </c>
      <c r="U19" s="23">
        <v>60.0</v>
      </c>
      <c r="V19" s="24">
        <v>18.0</v>
      </c>
      <c r="W19" s="24">
        <v>4.0</v>
      </c>
      <c r="X19" s="25">
        <v>0.0</v>
      </c>
      <c r="Y19" s="23">
        <v>40.0</v>
      </c>
      <c r="Z19" s="24">
        <v>5.0</v>
      </c>
      <c r="AA19" s="24">
        <v>2.0</v>
      </c>
      <c r="AB19" s="25">
        <v>1.0</v>
      </c>
    </row>
    <row r="20">
      <c r="B20" s="5" t="s">
        <v>10</v>
      </c>
      <c r="C20" s="7">
        <v>80.0</v>
      </c>
      <c r="D20" s="7">
        <v>7.0</v>
      </c>
      <c r="E20" s="7">
        <v>0.0</v>
      </c>
      <c r="F20" s="7">
        <v>0.0</v>
      </c>
      <c r="G20" s="8"/>
      <c r="H20" s="5" t="s">
        <v>10</v>
      </c>
      <c r="I20" s="7">
        <v>17.0</v>
      </c>
      <c r="J20" s="7">
        <v>9.0</v>
      </c>
      <c r="K20" s="7">
        <v>0.0</v>
      </c>
      <c r="L20" s="7">
        <v>0.0</v>
      </c>
      <c r="N20" s="21">
        <v>16.0</v>
      </c>
      <c r="O20" s="26" t="s">
        <v>23</v>
      </c>
      <c r="P20" s="27"/>
      <c r="Q20" s="20">
        <v>29.0</v>
      </c>
      <c r="R20" s="21">
        <v>12.0</v>
      </c>
      <c r="S20" s="21">
        <v>1.0</v>
      </c>
      <c r="T20" s="22">
        <v>0.0</v>
      </c>
      <c r="U20" s="23">
        <v>20.0</v>
      </c>
      <c r="V20" s="24">
        <v>4.0</v>
      </c>
      <c r="W20" s="24">
        <v>0.0</v>
      </c>
      <c r="X20" s="25">
        <v>0.0</v>
      </c>
      <c r="Y20" s="23">
        <v>37.0</v>
      </c>
      <c r="Z20" s="24">
        <v>7.0</v>
      </c>
      <c r="AA20" s="24">
        <v>1.0</v>
      </c>
      <c r="AB20" s="25">
        <v>0.0</v>
      </c>
    </row>
    <row r="21">
      <c r="B21" s="5" t="s">
        <v>11</v>
      </c>
      <c r="C21" s="7">
        <v>80.0</v>
      </c>
      <c r="D21" s="7">
        <v>11.0</v>
      </c>
      <c r="E21" s="7">
        <v>1.0</v>
      </c>
      <c r="F21" s="7">
        <v>1.0</v>
      </c>
      <c r="G21" s="8"/>
      <c r="H21" s="5" t="s">
        <v>11</v>
      </c>
      <c r="I21" s="7">
        <v>13.0</v>
      </c>
      <c r="J21" s="7">
        <v>5.0</v>
      </c>
      <c r="K21" s="7">
        <v>0.0</v>
      </c>
      <c r="L21" s="7">
        <v>0.0</v>
      </c>
      <c r="N21" s="21">
        <v>57.0</v>
      </c>
      <c r="O21" s="28" t="s">
        <v>24</v>
      </c>
      <c r="P21" s="27"/>
      <c r="Q21" s="20">
        <v>80.0</v>
      </c>
      <c r="R21" s="21">
        <v>7.0</v>
      </c>
      <c r="S21" s="21">
        <v>0.0</v>
      </c>
      <c r="T21" s="29" t="s">
        <v>25</v>
      </c>
      <c r="U21" s="23">
        <v>80.0</v>
      </c>
      <c r="V21" s="24">
        <v>11.0</v>
      </c>
      <c r="W21" s="24">
        <v>1.0</v>
      </c>
      <c r="X21" s="25">
        <v>1.0</v>
      </c>
      <c r="Y21" s="23">
        <v>180.0</v>
      </c>
      <c r="Z21" s="24">
        <v>10.0</v>
      </c>
      <c r="AA21" s="24">
        <v>3.0</v>
      </c>
      <c r="AB21" s="25">
        <v>1.0</v>
      </c>
    </row>
    <row r="22">
      <c r="B22" s="5" t="s">
        <v>12</v>
      </c>
      <c r="C22" s="7">
        <v>180.0</v>
      </c>
      <c r="D22" s="7">
        <v>10.0</v>
      </c>
      <c r="E22" s="7">
        <v>3.0</v>
      </c>
      <c r="F22" s="7">
        <v>1.0</v>
      </c>
      <c r="G22" s="8"/>
      <c r="H22" s="5" t="s">
        <v>12</v>
      </c>
      <c r="I22" s="7">
        <v>10.0</v>
      </c>
      <c r="J22" s="7">
        <v>3.0</v>
      </c>
      <c r="K22" s="7">
        <v>0.0</v>
      </c>
      <c r="L22" s="7">
        <v>0.0</v>
      </c>
      <c r="N22" s="21">
        <v>22.0</v>
      </c>
      <c r="O22" s="28" t="s">
        <v>19</v>
      </c>
      <c r="P22" s="27"/>
      <c r="Q22" s="20">
        <v>17.0</v>
      </c>
      <c r="R22" s="21">
        <v>9.0</v>
      </c>
      <c r="S22" s="21">
        <v>0.0</v>
      </c>
      <c r="T22" s="22">
        <v>0.0</v>
      </c>
      <c r="U22" s="23">
        <v>13.0</v>
      </c>
      <c r="V22" s="24">
        <v>5.0</v>
      </c>
      <c r="W22" s="24">
        <v>0.0</v>
      </c>
      <c r="X22" s="25">
        <v>0.0</v>
      </c>
      <c r="Y22" s="23">
        <v>10.0</v>
      </c>
      <c r="Z22" s="24">
        <v>3.0</v>
      </c>
      <c r="AA22" s="24">
        <v>0.0</v>
      </c>
      <c r="AB22" s="25">
        <v>0.0</v>
      </c>
    </row>
    <row r="23">
      <c r="B23" s="5" t="s">
        <v>13</v>
      </c>
      <c r="C23" s="7">
        <v>86.0</v>
      </c>
      <c r="D23" s="7">
        <v>4.0</v>
      </c>
      <c r="E23" s="7">
        <v>1.0</v>
      </c>
      <c r="F23" s="7">
        <v>1.0</v>
      </c>
      <c r="H23" s="5" t="s">
        <v>13</v>
      </c>
      <c r="I23" s="7">
        <v>10.0</v>
      </c>
      <c r="J23" s="7">
        <v>3.0</v>
      </c>
      <c r="K23" s="7">
        <v>1.0</v>
      </c>
      <c r="L23" s="7">
        <v>0.0</v>
      </c>
      <c r="N23" s="21">
        <v>22.0</v>
      </c>
      <c r="O23" s="26" t="s">
        <v>26</v>
      </c>
      <c r="P23" s="27"/>
      <c r="Q23" s="20">
        <v>27.0</v>
      </c>
      <c r="R23" s="21">
        <v>6.0</v>
      </c>
      <c r="S23" s="21">
        <v>0.0</v>
      </c>
      <c r="T23" s="22">
        <v>0.0</v>
      </c>
      <c r="U23" s="23">
        <v>17.0</v>
      </c>
      <c r="V23" s="24">
        <v>6.0</v>
      </c>
      <c r="W23" s="24">
        <v>0.0</v>
      </c>
      <c r="X23" s="25">
        <v>0.0</v>
      </c>
      <c r="Y23" s="23">
        <v>14.0</v>
      </c>
      <c r="Z23" s="24">
        <v>5.0</v>
      </c>
      <c r="AA23" s="24">
        <v>0.0</v>
      </c>
      <c r="AB23" s="25">
        <v>0.0</v>
      </c>
    </row>
    <row r="24">
      <c r="B24" s="5" t="s">
        <v>14</v>
      </c>
      <c r="C24" s="7">
        <v>10.0</v>
      </c>
      <c r="D24" s="7">
        <v>2.0</v>
      </c>
      <c r="E24" s="7">
        <v>0.0</v>
      </c>
      <c r="F24" s="7">
        <v>0.0</v>
      </c>
      <c r="H24" s="5" t="s">
        <v>14</v>
      </c>
      <c r="I24" s="7">
        <v>5.0</v>
      </c>
      <c r="J24" s="7">
        <v>2.0</v>
      </c>
      <c r="K24" s="7">
        <v>0.0</v>
      </c>
      <c r="L24" s="7">
        <v>0.0</v>
      </c>
      <c r="N24" s="21">
        <v>56.0</v>
      </c>
      <c r="O24" s="28" t="s">
        <v>24</v>
      </c>
      <c r="P24" s="27"/>
      <c r="Q24" s="20">
        <v>64.0</v>
      </c>
      <c r="R24" s="21">
        <v>13.0</v>
      </c>
      <c r="S24" s="21">
        <v>3.0</v>
      </c>
      <c r="T24" s="22">
        <v>0.0</v>
      </c>
      <c r="U24" s="23">
        <v>51.0</v>
      </c>
      <c r="V24" s="24">
        <v>13.0</v>
      </c>
      <c r="W24" s="24">
        <v>4.0</v>
      </c>
      <c r="X24" s="25">
        <v>0.0</v>
      </c>
      <c r="Y24" s="23">
        <v>29.0</v>
      </c>
      <c r="Z24" s="24">
        <v>8.0</v>
      </c>
      <c r="AA24" s="24">
        <v>2.0</v>
      </c>
      <c r="AB24" s="25">
        <v>0.0</v>
      </c>
    </row>
    <row r="25">
      <c r="B25" s="5" t="s">
        <v>15</v>
      </c>
      <c r="C25" s="7">
        <v>140.0</v>
      </c>
      <c r="D25" s="7">
        <v>9.0</v>
      </c>
      <c r="E25" s="7">
        <v>1.0</v>
      </c>
      <c r="F25" s="7">
        <v>0.0</v>
      </c>
      <c r="H25" s="5" t="s">
        <v>15</v>
      </c>
      <c r="I25" s="7">
        <v>15.0</v>
      </c>
      <c r="J25" s="7">
        <v>6.0</v>
      </c>
      <c r="K25" s="7">
        <v>1.0</v>
      </c>
      <c r="L25" s="7">
        <v>0.0</v>
      </c>
      <c r="N25" s="21">
        <v>22.0</v>
      </c>
      <c r="O25" s="28" t="s">
        <v>19</v>
      </c>
      <c r="P25" s="27"/>
      <c r="Q25" s="20">
        <v>41.0</v>
      </c>
      <c r="R25" s="21">
        <v>9.0</v>
      </c>
      <c r="S25" s="21">
        <v>1.0</v>
      </c>
      <c r="T25" s="22">
        <v>0.0</v>
      </c>
      <c r="U25" s="23">
        <v>16.0</v>
      </c>
      <c r="V25" s="24">
        <v>7.0</v>
      </c>
      <c r="W25" s="24">
        <v>1.0</v>
      </c>
      <c r="X25" s="25">
        <v>0.0</v>
      </c>
      <c r="Y25" s="23">
        <v>28.0</v>
      </c>
      <c r="Z25" s="24">
        <v>8.0</v>
      </c>
      <c r="AA25" s="24">
        <v>2.0</v>
      </c>
      <c r="AB25" s="25">
        <v>0.0</v>
      </c>
    </row>
    <row r="26">
      <c r="N26" s="21">
        <v>23.0</v>
      </c>
      <c r="O26" s="28" t="s">
        <v>1</v>
      </c>
      <c r="P26" s="27"/>
      <c r="Q26" s="20">
        <v>50.0</v>
      </c>
      <c r="R26" s="21">
        <v>9.0</v>
      </c>
      <c r="S26" s="21">
        <v>0.0</v>
      </c>
      <c r="T26" s="22">
        <v>0.0</v>
      </c>
      <c r="U26" s="23">
        <v>40.0</v>
      </c>
      <c r="V26" s="24">
        <v>6.0</v>
      </c>
      <c r="W26" s="24">
        <v>1.0</v>
      </c>
      <c r="X26" s="25">
        <v>0.0</v>
      </c>
      <c r="Y26" s="23">
        <v>21.0</v>
      </c>
      <c r="Z26" s="24">
        <v>4.0</v>
      </c>
      <c r="AA26" s="24">
        <v>0.0</v>
      </c>
      <c r="AB26" s="25">
        <v>0.0</v>
      </c>
    </row>
    <row r="27">
      <c r="N27" s="21">
        <v>42.0</v>
      </c>
      <c r="O27" s="28" t="s">
        <v>19</v>
      </c>
      <c r="P27" s="27"/>
      <c r="Q27" s="20">
        <v>90.0</v>
      </c>
      <c r="R27" s="21">
        <v>20.0</v>
      </c>
      <c r="S27" s="21">
        <v>2.0</v>
      </c>
      <c r="T27" s="22">
        <v>1.0</v>
      </c>
      <c r="U27" s="23">
        <v>80.0</v>
      </c>
      <c r="V27" s="24">
        <v>38.0</v>
      </c>
      <c r="W27" s="24">
        <v>6.0</v>
      </c>
      <c r="X27" s="25">
        <v>0.0</v>
      </c>
      <c r="Y27" s="23">
        <v>55.0</v>
      </c>
      <c r="Z27" s="24">
        <v>8.0</v>
      </c>
      <c r="AA27" s="24">
        <v>2.0</v>
      </c>
      <c r="AB27" s="25">
        <v>1.0</v>
      </c>
    </row>
    <row r="28">
      <c r="N28" s="30">
        <v>23.0</v>
      </c>
      <c r="O28" s="31" t="s">
        <v>1</v>
      </c>
      <c r="P28" s="32"/>
      <c r="Q28" s="33">
        <v>31.0</v>
      </c>
      <c r="R28" s="30">
        <v>8.0</v>
      </c>
      <c r="S28" s="30">
        <v>1.0</v>
      </c>
      <c r="T28" s="34">
        <v>0.0</v>
      </c>
      <c r="U28" s="35">
        <v>20.0</v>
      </c>
      <c r="V28" s="36">
        <v>7.0</v>
      </c>
      <c r="W28" s="36">
        <v>1.0</v>
      </c>
      <c r="X28" s="37">
        <v>0.0</v>
      </c>
      <c r="Y28" s="35">
        <v>18.0</v>
      </c>
      <c r="Z28" s="36">
        <v>7.0</v>
      </c>
      <c r="AA28" s="36">
        <v>1.0</v>
      </c>
      <c r="AB28" s="37">
        <v>0.0</v>
      </c>
    </row>
    <row r="29">
      <c r="B29" s="1" t="s">
        <v>27</v>
      </c>
      <c r="C29" s="2">
        <v>22.0</v>
      </c>
      <c r="D29" s="2" t="s">
        <v>28</v>
      </c>
      <c r="H29" s="1" t="s">
        <v>29</v>
      </c>
      <c r="I29" s="2">
        <v>56.0</v>
      </c>
      <c r="J29" s="2" t="s">
        <v>17</v>
      </c>
    </row>
    <row r="31">
      <c r="B31" s="4"/>
      <c r="H31" s="4"/>
      <c r="N31" s="9" t="s">
        <v>20</v>
      </c>
      <c r="O31" s="10"/>
      <c r="P31" s="11"/>
      <c r="Q31" s="12" t="s">
        <v>13</v>
      </c>
      <c r="R31" s="10"/>
      <c r="S31" s="10"/>
      <c r="T31" s="11"/>
      <c r="U31" s="12" t="s">
        <v>14</v>
      </c>
      <c r="V31" s="10"/>
      <c r="W31" s="10"/>
      <c r="X31" s="11"/>
      <c r="Y31" s="12" t="s">
        <v>15</v>
      </c>
      <c r="Z31" s="10"/>
      <c r="AA31" s="10"/>
      <c r="AB31" s="13"/>
    </row>
    <row r="32">
      <c r="B32" s="6"/>
      <c r="C32" s="5" t="s">
        <v>7</v>
      </c>
      <c r="D32" s="5" t="s">
        <v>6</v>
      </c>
      <c r="E32" s="5" t="s">
        <v>8</v>
      </c>
      <c r="F32" s="5" t="s">
        <v>9</v>
      </c>
      <c r="H32" s="6"/>
      <c r="I32" s="5" t="s">
        <v>7</v>
      </c>
      <c r="J32" s="5" t="s">
        <v>6</v>
      </c>
      <c r="K32" s="5" t="s">
        <v>8</v>
      </c>
      <c r="L32" s="5" t="s">
        <v>9</v>
      </c>
      <c r="N32" s="5" t="s">
        <v>21</v>
      </c>
      <c r="O32" s="14" t="s">
        <v>22</v>
      </c>
      <c r="P32" s="11"/>
      <c r="Q32" s="15" t="s">
        <v>5</v>
      </c>
      <c r="R32" s="5" t="s">
        <v>6</v>
      </c>
      <c r="S32" s="5" t="s">
        <v>8</v>
      </c>
      <c r="T32" s="16" t="s">
        <v>9</v>
      </c>
      <c r="U32" s="15" t="s">
        <v>5</v>
      </c>
      <c r="V32" s="5" t="s">
        <v>6</v>
      </c>
      <c r="W32" s="5" t="s">
        <v>8</v>
      </c>
      <c r="X32" s="16" t="s">
        <v>9</v>
      </c>
      <c r="Y32" s="15" t="s">
        <v>5</v>
      </c>
      <c r="Z32" s="5" t="s">
        <v>6</v>
      </c>
      <c r="AA32" s="5" t="s">
        <v>8</v>
      </c>
      <c r="AB32" s="16" t="s">
        <v>9</v>
      </c>
    </row>
    <row r="33">
      <c r="B33" s="5" t="s">
        <v>10</v>
      </c>
      <c r="C33" s="7">
        <v>27.0</v>
      </c>
      <c r="D33" s="7">
        <v>6.0</v>
      </c>
      <c r="E33" s="7">
        <v>0.0</v>
      </c>
      <c r="F33" s="7">
        <v>0.0</v>
      </c>
      <c r="H33" s="5" t="s">
        <v>10</v>
      </c>
      <c r="I33" s="7">
        <v>64.0</v>
      </c>
      <c r="J33" s="7">
        <v>13.0</v>
      </c>
      <c r="K33" s="7">
        <v>3.0</v>
      </c>
      <c r="L33" s="7">
        <v>0.0</v>
      </c>
      <c r="N33" s="17">
        <v>40.0</v>
      </c>
      <c r="O33" s="18" t="s">
        <v>1</v>
      </c>
      <c r="P33" s="19"/>
      <c r="Q33" s="20">
        <v>48.0</v>
      </c>
      <c r="R33" s="21">
        <v>5.0</v>
      </c>
      <c r="S33" s="21">
        <v>1.0</v>
      </c>
      <c r="T33" s="22">
        <v>1.0</v>
      </c>
      <c r="U33" s="23">
        <v>22.0</v>
      </c>
      <c r="V33" s="24">
        <v>4.0</v>
      </c>
      <c r="W33" s="24">
        <v>1.0</v>
      </c>
      <c r="X33" s="25">
        <v>0.0</v>
      </c>
      <c r="Y33" s="23">
        <v>34.0</v>
      </c>
      <c r="Z33" s="24">
        <v>9.0</v>
      </c>
      <c r="AA33" s="24">
        <v>2.0</v>
      </c>
      <c r="AB33" s="25">
        <v>1.0</v>
      </c>
    </row>
    <row r="34">
      <c r="B34" s="5" t="s">
        <v>11</v>
      </c>
      <c r="C34" s="7">
        <v>17.0</v>
      </c>
      <c r="D34" s="7">
        <v>6.0</v>
      </c>
      <c r="E34" s="7">
        <v>0.0</v>
      </c>
      <c r="F34" s="7">
        <v>0.0</v>
      </c>
      <c r="H34" s="5" t="s">
        <v>11</v>
      </c>
      <c r="I34" s="7">
        <v>51.0</v>
      </c>
      <c r="J34" s="7">
        <v>13.0</v>
      </c>
      <c r="K34" s="7">
        <v>4.0</v>
      </c>
      <c r="L34" s="7">
        <v>0.0</v>
      </c>
      <c r="N34" s="21">
        <v>16.0</v>
      </c>
      <c r="O34" s="26" t="s">
        <v>23</v>
      </c>
      <c r="P34" s="27"/>
      <c r="Q34" s="20">
        <v>19.0</v>
      </c>
      <c r="R34" s="21">
        <v>3.0</v>
      </c>
      <c r="S34" s="21">
        <v>0.0</v>
      </c>
      <c r="T34" s="22">
        <v>0.0</v>
      </c>
      <c r="U34" s="23">
        <v>18.0</v>
      </c>
      <c r="V34" s="24">
        <v>2.0</v>
      </c>
      <c r="W34" s="24">
        <v>0.0</v>
      </c>
      <c r="X34" s="25">
        <v>0.0</v>
      </c>
      <c r="Y34" s="23">
        <v>15.0</v>
      </c>
      <c r="Z34" s="24">
        <v>7.0</v>
      </c>
      <c r="AA34" s="24">
        <v>1.0</v>
      </c>
      <c r="AB34" s="25">
        <v>0.0</v>
      </c>
    </row>
    <row r="35">
      <c r="B35" s="5" t="s">
        <v>12</v>
      </c>
      <c r="C35" s="7">
        <v>14.0</v>
      </c>
      <c r="D35" s="7">
        <v>5.0</v>
      </c>
      <c r="E35" s="7">
        <v>0.0</v>
      </c>
      <c r="F35" s="7">
        <v>0.0</v>
      </c>
      <c r="H35" s="5" t="s">
        <v>12</v>
      </c>
      <c r="I35" s="7">
        <v>29.0</v>
      </c>
      <c r="J35" s="7">
        <v>8.0</v>
      </c>
      <c r="K35" s="7">
        <v>2.0</v>
      </c>
      <c r="L35" s="7">
        <v>0.0</v>
      </c>
      <c r="N35" s="21">
        <v>57.0</v>
      </c>
      <c r="O35" s="28" t="s">
        <v>24</v>
      </c>
      <c r="P35" s="27"/>
      <c r="Q35" s="20">
        <v>86.0</v>
      </c>
      <c r="R35" s="21">
        <v>4.0</v>
      </c>
      <c r="S35" s="21">
        <v>1.0</v>
      </c>
      <c r="T35" s="22">
        <v>1.0</v>
      </c>
      <c r="U35" s="23">
        <v>10.0</v>
      </c>
      <c r="V35" s="24">
        <v>2.0</v>
      </c>
      <c r="W35" s="24">
        <v>0.0</v>
      </c>
      <c r="X35" s="25">
        <v>0.0</v>
      </c>
      <c r="Y35" s="23">
        <v>140.0</v>
      </c>
      <c r="Z35" s="24">
        <v>9.0</v>
      </c>
      <c r="AA35" s="24">
        <v>1.0</v>
      </c>
      <c r="AB35" s="25">
        <v>0.0</v>
      </c>
    </row>
    <row r="36">
      <c r="B36" s="5" t="s">
        <v>13</v>
      </c>
      <c r="C36" s="7">
        <v>21.0</v>
      </c>
      <c r="D36" s="7">
        <v>7.0</v>
      </c>
      <c r="E36" s="7">
        <v>1.0</v>
      </c>
      <c r="F36" s="7">
        <v>0.0</v>
      </c>
      <c r="H36" s="5" t="s">
        <v>13</v>
      </c>
      <c r="I36" s="7">
        <v>77.0</v>
      </c>
      <c r="J36" s="7">
        <v>17.0</v>
      </c>
      <c r="K36" s="7">
        <v>4.0</v>
      </c>
      <c r="L36" s="7">
        <v>1.0</v>
      </c>
      <c r="N36" s="21">
        <v>22.0</v>
      </c>
      <c r="O36" s="28" t="s">
        <v>19</v>
      </c>
      <c r="P36" s="27"/>
      <c r="Q36" s="20">
        <v>10.0</v>
      </c>
      <c r="R36" s="21">
        <v>3.0</v>
      </c>
      <c r="S36" s="21">
        <v>1.0</v>
      </c>
      <c r="T36" s="22">
        <v>0.0</v>
      </c>
      <c r="U36" s="23">
        <v>5.0</v>
      </c>
      <c r="V36" s="24">
        <v>2.0</v>
      </c>
      <c r="W36" s="24">
        <v>0.0</v>
      </c>
      <c r="X36" s="25">
        <v>0.0</v>
      </c>
      <c r="Y36" s="23">
        <v>15.0</v>
      </c>
      <c r="Z36" s="24">
        <v>6.0</v>
      </c>
      <c r="AA36" s="24">
        <v>1.0</v>
      </c>
      <c r="AB36" s="25">
        <v>0.0</v>
      </c>
    </row>
    <row r="37">
      <c r="B37" s="5" t="s">
        <v>14</v>
      </c>
      <c r="C37" s="7">
        <v>9.0</v>
      </c>
      <c r="D37" s="7">
        <v>3.0</v>
      </c>
      <c r="E37" s="7">
        <v>0.0</v>
      </c>
      <c r="F37" s="7">
        <v>0.0</v>
      </c>
      <c r="H37" s="5" t="s">
        <v>14</v>
      </c>
      <c r="I37" s="7">
        <v>14.0</v>
      </c>
      <c r="J37" s="7">
        <v>4.0</v>
      </c>
      <c r="K37" s="7">
        <v>0.0</v>
      </c>
      <c r="L37" s="7">
        <v>0.0</v>
      </c>
      <c r="N37" s="21">
        <v>22.0</v>
      </c>
      <c r="O37" s="26" t="s">
        <v>26</v>
      </c>
      <c r="P37" s="27"/>
      <c r="Q37" s="20">
        <v>21.0</v>
      </c>
      <c r="R37" s="21">
        <v>7.0</v>
      </c>
      <c r="S37" s="21">
        <v>1.0</v>
      </c>
      <c r="T37" s="22">
        <v>0.0</v>
      </c>
      <c r="U37" s="23">
        <v>9.0</v>
      </c>
      <c r="V37" s="24">
        <v>3.0</v>
      </c>
      <c r="W37" s="24">
        <v>0.0</v>
      </c>
      <c r="X37" s="25">
        <v>0.0</v>
      </c>
      <c r="Y37" s="23">
        <v>16.0</v>
      </c>
      <c r="Z37" s="24">
        <v>4.0</v>
      </c>
      <c r="AA37" s="24">
        <v>0.0</v>
      </c>
      <c r="AB37" s="25">
        <v>0.0</v>
      </c>
    </row>
    <row r="38">
      <c r="B38" s="5" t="s">
        <v>15</v>
      </c>
      <c r="C38" s="7">
        <v>16.0</v>
      </c>
      <c r="D38" s="7">
        <v>4.0</v>
      </c>
      <c r="E38" s="7">
        <v>0.0</v>
      </c>
      <c r="F38" s="7">
        <v>0.0</v>
      </c>
      <c r="H38" s="5" t="s">
        <v>15</v>
      </c>
      <c r="I38" s="7">
        <v>44.0</v>
      </c>
      <c r="J38" s="7">
        <v>11.0</v>
      </c>
      <c r="K38" s="7">
        <v>2.0</v>
      </c>
      <c r="L38" s="7">
        <v>0.0</v>
      </c>
      <c r="N38" s="21">
        <v>56.0</v>
      </c>
      <c r="O38" s="28" t="s">
        <v>24</v>
      </c>
      <c r="P38" s="27"/>
      <c r="Q38" s="20">
        <v>77.0</v>
      </c>
      <c r="R38" s="21">
        <v>17.0</v>
      </c>
      <c r="S38" s="21">
        <v>4.0</v>
      </c>
      <c r="T38" s="22">
        <v>1.0</v>
      </c>
      <c r="U38" s="23">
        <v>14.0</v>
      </c>
      <c r="V38" s="24">
        <v>4.0</v>
      </c>
      <c r="W38" s="24">
        <v>0.0</v>
      </c>
      <c r="X38" s="25">
        <v>0.0</v>
      </c>
      <c r="Y38" s="23">
        <v>44.0</v>
      </c>
      <c r="Z38" s="24">
        <v>11.0</v>
      </c>
      <c r="AA38" s="24">
        <v>2.0</v>
      </c>
      <c r="AB38" s="25">
        <v>0.0</v>
      </c>
    </row>
    <row r="39">
      <c r="N39" s="21">
        <v>22.0</v>
      </c>
      <c r="O39" s="28" t="s">
        <v>19</v>
      </c>
      <c r="P39" s="27"/>
      <c r="Q39" s="20">
        <v>29.0</v>
      </c>
      <c r="R39" s="21">
        <v>5.0</v>
      </c>
      <c r="S39" s="21">
        <v>1.0</v>
      </c>
      <c r="T39" s="22">
        <v>0.0</v>
      </c>
      <c r="U39" s="23">
        <v>13.0</v>
      </c>
      <c r="V39" s="24">
        <v>3.0</v>
      </c>
      <c r="W39" s="24">
        <v>0.0</v>
      </c>
      <c r="X39" s="25">
        <v>0.0</v>
      </c>
      <c r="Y39" s="23">
        <v>24.0</v>
      </c>
      <c r="Z39" s="24">
        <v>6.0</v>
      </c>
      <c r="AA39" s="24">
        <v>1.0</v>
      </c>
      <c r="AB39" s="25">
        <v>0.0</v>
      </c>
    </row>
    <row r="40">
      <c r="N40" s="21">
        <v>23.0</v>
      </c>
      <c r="O40" s="28" t="s">
        <v>1</v>
      </c>
      <c r="P40" s="27"/>
      <c r="Q40" s="20">
        <v>15.0</v>
      </c>
      <c r="R40" s="21">
        <v>5.0</v>
      </c>
      <c r="S40" s="21">
        <v>2.0</v>
      </c>
      <c r="T40" s="22">
        <v>0.0</v>
      </c>
      <c r="U40" s="23">
        <v>5.0</v>
      </c>
      <c r="V40" s="24">
        <v>2.0</v>
      </c>
      <c r="W40" s="24">
        <v>0.0</v>
      </c>
      <c r="X40" s="25">
        <v>0.0</v>
      </c>
      <c r="Y40" s="23">
        <v>10.0</v>
      </c>
      <c r="Z40" s="24">
        <v>4.0</v>
      </c>
      <c r="AA40" s="24">
        <v>0.0</v>
      </c>
      <c r="AB40" s="25">
        <v>0.0</v>
      </c>
    </row>
    <row r="41">
      <c r="B41" s="8"/>
      <c r="C41" s="6"/>
      <c r="D41" s="6"/>
      <c r="E41" s="6"/>
      <c r="F41" s="6"/>
      <c r="G41" s="6"/>
      <c r="H41" s="6"/>
      <c r="N41" s="21">
        <v>42.0</v>
      </c>
      <c r="O41" s="28" t="s">
        <v>19</v>
      </c>
      <c r="P41" s="27"/>
      <c r="Q41" s="20">
        <v>62.0</v>
      </c>
      <c r="R41" s="21">
        <v>9.0</v>
      </c>
      <c r="S41" s="21">
        <v>1.0</v>
      </c>
      <c r="T41" s="22">
        <v>1.0</v>
      </c>
      <c r="U41" s="23">
        <v>32.0</v>
      </c>
      <c r="V41" s="24">
        <v>5.0</v>
      </c>
      <c r="W41" s="24">
        <v>1.0</v>
      </c>
      <c r="X41" s="25">
        <v>0.0</v>
      </c>
      <c r="Y41" s="23">
        <v>45.0</v>
      </c>
      <c r="Z41" s="24">
        <v>14.0</v>
      </c>
      <c r="AA41" s="24">
        <v>1.0</v>
      </c>
      <c r="AB41" s="25">
        <v>1.0</v>
      </c>
    </row>
    <row r="42">
      <c r="B42" s="1" t="s">
        <v>30</v>
      </c>
      <c r="C42" s="2">
        <v>22.0</v>
      </c>
      <c r="D42" s="2" t="s">
        <v>19</v>
      </c>
      <c r="G42" s="6"/>
      <c r="H42" s="1" t="s">
        <v>31</v>
      </c>
      <c r="I42" s="2">
        <v>23.0</v>
      </c>
      <c r="J42" s="2" t="s">
        <v>32</v>
      </c>
      <c r="N42" s="30">
        <v>23.0</v>
      </c>
      <c r="O42" s="31" t="s">
        <v>1</v>
      </c>
      <c r="P42" s="32"/>
      <c r="Q42" s="33">
        <v>28.0</v>
      </c>
      <c r="R42" s="30">
        <v>8.0</v>
      </c>
      <c r="S42" s="30">
        <v>1.0</v>
      </c>
      <c r="T42" s="34">
        <v>0.0</v>
      </c>
      <c r="U42" s="35">
        <v>9.0</v>
      </c>
      <c r="V42" s="36">
        <v>2.0</v>
      </c>
      <c r="W42" s="36">
        <v>0.0</v>
      </c>
      <c r="X42" s="37">
        <v>0.0</v>
      </c>
      <c r="Y42" s="35">
        <v>26.0</v>
      </c>
      <c r="Z42" s="36">
        <v>6.0</v>
      </c>
      <c r="AA42" s="36">
        <v>1.0</v>
      </c>
      <c r="AB42" s="37">
        <v>0.0</v>
      </c>
    </row>
    <row r="43">
      <c r="G43" s="8"/>
    </row>
    <row r="44">
      <c r="B44" s="4"/>
      <c r="G44" s="8"/>
      <c r="H44" s="4"/>
    </row>
    <row r="45">
      <c r="B45" s="6"/>
      <c r="C45" s="5" t="s">
        <v>7</v>
      </c>
      <c r="D45" s="5" t="s">
        <v>6</v>
      </c>
      <c r="E45" s="5" t="s">
        <v>8</v>
      </c>
      <c r="F45" s="5" t="s">
        <v>9</v>
      </c>
      <c r="G45" s="8"/>
      <c r="H45" s="6"/>
      <c r="I45" s="5" t="s">
        <v>7</v>
      </c>
      <c r="J45" s="5" t="s">
        <v>6</v>
      </c>
      <c r="K45" s="5" t="s">
        <v>8</v>
      </c>
      <c r="L45" s="5" t="s">
        <v>9</v>
      </c>
    </row>
    <row r="46">
      <c r="B46" s="5" t="s">
        <v>10</v>
      </c>
      <c r="C46" s="7">
        <v>41.0</v>
      </c>
      <c r="D46" s="7">
        <v>9.0</v>
      </c>
      <c r="E46" s="7">
        <v>1.0</v>
      </c>
      <c r="F46" s="7">
        <v>0.0</v>
      </c>
      <c r="G46" s="8"/>
      <c r="H46" s="5" t="s">
        <v>10</v>
      </c>
      <c r="I46" s="7">
        <v>50.0</v>
      </c>
      <c r="J46" s="7">
        <v>9.0</v>
      </c>
      <c r="K46" s="7">
        <v>0.0</v>
      </c>
      <c r="L46" s="7">
        <v>0.0</v>
      </c>
    </row>
    <row r="47">
      <c r="B47" s="5" t="s">
        <v>11</v>
      </c>
      <c r="C47" s="7">
        <v>16.0</v>
      </c>
      <c r="D47" s="7">
        <v>7.0</v>
      </c>
      <c r="E47" s="7">
        <v>1.0</v>
      </c>
      <c r="F47" s="7">
        <v>0.0</v>
      </c>
      <c r="G47" s="8"/>
      <c r="H47" s="5" t="s">
        <v>11</v>
      </c>
      <c r="I47" s="7">
        <v>40.0</v>
      </c>
      <c r="J47" s="7">
        <v>6.0</v>
      </c>
      <c r="K47" s="7">
        <v>1.0</v>
      </c>
      <c r="L47" s="7">
        <v>0.0</v>
      </c>
    </row>
    <row r="48">
      <c r="B48" s="5" t="s">
        <v>12</v>
      </c>
      <c r="C48" s="7">
        <v>28.0</v>
      </c>
      <c r="D48" s="7">
        <v>8.0</v>
      </c>
      <c r="E48" s="7">
        <v>2.0</v>
      </c>
      <c r="F48" s="7">
        <v>0.0</v>
      </c>
      <c r="G48" s="8"/>
      <c r="H48" s="5" t="s">
        <v>12</v>
      </c>
      <c r="I48" s="7">
        <v>21.0</v>
      </c>
      <c r="J48" s="7">
        <v>4.0</v>
      </c>
      <c r="K48" s="7">
        <v>0.0</v>
      </c>
      <c r="L48" s="7">
        <v>0.0</v>
      </c>
    </row>
    <row r="49">
      <c r="B49" s="5" t="s">
        <v>13</v>
      </c>
      <c r="C49" s="7">
        <v>29.0</v>
      </c>
      <c r="D49" s="7">
        <v>5.0</v>
      </c>
      <c r="E49" s="7">
        <v>1.0</v>
      </c>
      <c r="F49" s="7">
        <v>0.0</v>
      </c>
      <c r="H49" s="5" t="s">
        <v>13</v>
      </c>
      <c r="I49" s="7">
        <v>15.0</v>
      </c>
      <c r="J49" s="7">
        <v>5.0</v>
      </c>
      <c r="K49" s="7">
        <v>2.0</v>
      </c>
      <c r="L49" s="7">
        <v>0.0</v>
      </c>
    </row>
    <row r="50">
      <c r="B50" s="5" t="s">
        <v>14</v>
      </c>
      <c r="C50" s="7">
        <v>13.0</v>
      </c>
      <c r="D50" s="7">
        <v>3.0</v>
      </c>
      <c r="E50" s="7">
        <v>0.0</v>
      </c>
      <c r="F50" s="7">
        <v>0.0</v>
      </c>
      <c r="H50" s="5" t="s">
        <v>14</v>
      </c>
      <c r="I50" s="7">
        <v>5.0</v>
      </c>
      <c r="J50" s="7">
        <v>2.0</v>
      </c>
      <c r="K50" s="7">
        <v>0.0</v>
      </c>
      <c r="L50" s="7">
        <v>0.0</v>
      </c>
    </row>
    <row r="51">
      <c r="B51" s="5" t="s">
        <v>15</v>
      </c>
      <c r="C51" s="7">
        <v>24.0</v>
      </c>
      <c r="D51" s="7">
        <v>6.0</v>
      </c>
      <c r="E51" s="7">
        <v>1.0</v>
      </c>
      <c r="F51" s="7">
        <v>0.0</v>
      </c>
      <c r="H51" s="5" t="s">
        <v>15</v>
      </c>
      <c r="I51" s="7">
        <v>10.0</v>
      </c>
      <c r="J51" s="7">
        <v>4.0</v>
      </c>
      <c r="K51" s="7">
        <v>0.0</v>
      </c>
      <c r="L51" s="7">
        <v>0.0</v>
      </c>
    </row>
    <row r="55">
      <c r="B55" s="1" t="s">
        <v>33</v>
      </c>
      <c r="C55" s="2">
        <v>42.0</v>
      </c>
      <c r="D55" s="2" t="s">
        <v>34</v>
      </c>
      <c r="H55" s="1" t="s">
        <v>35</v>
      </c>
      <c r="I55" s="2">
        <v>23.0</v>
      </c>
      <c r="J55" s="2" t="s">
        <v>32</v>
      </c>
    </row>
    <row r="57">
      <c r="B57" s="4"/>
      <c r="H57" s="4"/>
    </row>
    <row r="58">
      <c r="B58" s="6"/>
      <c r="C58" s="5" t="s">
        <v>7</v>
      </c>
      <c r="D58" s="5" t="s">
        <v>6</v>
      </c>
      <c r="E58" s="5" t="s">
        <v>8</v>
      </c>
      <c r="F58" s="5" t="s">
        <v>9</v>
      </c>
      <c r="H58" s="6"/>
      <c r="I58" s="5" t="s">
        <v>7</v>
      </c>
      <c r="J58" s="5" t="s">
        <v>6</v>
      </c>
      <c r="K58" s="5" t="s">
        <v>8</v>
      </c>
      <c r="L58" s="5" t="s">
        <v>9</v>
      </c>
    </row>
    <row r="59">
      <c r="B59" s="5" t="s">
        <v>10</v>
      </c>
      <c r="C59" s="7">
        <v>90.0</v>
      </c>
      <c r="D59" s="7">
        <v>20.0</v>
      </c>
      <c r="E59" s="7">
        <v>2.0</v>
      </c>
      <c r="F59" s="7">
        <v>1.0</v>
      </c>
      <c r="H59" s="5" t="s">
        <v>10</v>
      </c>
      <c r="I59" s="7">
        <v>31.0</v>
      </c>
      <c r="J59" s="7">
        <v>8.0</v>
      </c>
      <c r="K59" s="7">
        <v>1.0</v>
      </c>
      <c r="L59" s="7">
        <v>0.0</v>
      </c>
    </row>
    <row r="60">
      <c r="B60" s="5" t="s">
        <v>11</v>
      </c>
      <c r="C60" s="7">
        <v>80.0</v>
      </c>
      <c r="D60" s="7">
        <v>38.0</v>
      </c>
      <c r="E60" s="7">
        <v>6.0</v>
      </c>
      <c r="F60" s="7">
        <v>0.0</v>
      </c>
      <c r="H60" s="5" t="s">
        <v>11</v>
      </c>
      <c r="I60" s="7">
        <v>20.0</v>
      </c>
      <c r="J60" s="7">
        <v>7.0</v>
      </c>
      <c r="K60" s="7">
        <v>1.0</v>
      </c>
      <c r="L60" s="7">
        <v>0.0</v>
      </c>
    </row>
    <row r="61">
      <c r="B61" s="5" t="s">
        <v>12</v>
      </c>
      <c r="C61" s="7">
        <v>55.0</v>
      </c>
      <c r="D61" s="7">
        <v>8.0</v>
      </c>
      <c r="E61" s="7">
        <v>2.0</v>
      </c>
      <c r="F61" s="7">
        <v>1.0</v>
      </c>
      <c r="H61" s="5" t="s">
        <v>12</v>
      </c>
      <c r="I61" s="7">
        <v>18.0</v>
      </c>
      <c r="J61" s="7">
        <v>7.0</v>
      </c>
      <c r="K61" s="7">
        <v>1.0</v>
      </c>
      <c r="L61" s="7">
        <v>0.0</v>
      </c>
    </row>
    <row r="62">
      <c r="B62" s="5" t="s">
        <v>13</v>
      </c>
      <c r="C62" s="7">
        <v>62.0</v>
      </c>
      <c r="D62" s="7">
        <v>9.0</v>
      </c>
      <c r="E62" s="7">
        <v>1.0</v>
      </c>
      <c r="F62" s="7">
        <v>1.0</v>
      </c>
      <c r="H62" s="5" t="s">
        <v>13</v>
      </c>
      <c r="I62" s="7">
        <v>28.0</v>
      </c>
      <c r="J62" s="7">
        <v>8.0</v>
      </c>
      <c r="K62" s="7">
        <v>1.0</v>
      </c>
      <c r="L62" s="7">
        <v>0.0</v>
      </c>
    </row>
    <row r="63">
      <c r="B63" s="5" t="s">
        <v>14</v>
      </c>
      <c r="C63" s="7">
        <v>32.0</v>
      </c>
      <c r="D63" s="7">
        <v>5.0</v>
      </c>
      <c r="E63" s="7">
        <v>1.0</v>
      </c>
      <c r="F63" s="7">
        <v>0.0</v>
      </c>
      <c r="H63" s="5" t="s">
        <v>14</v>
      </c>
      <c r="I63" s="7">
        <v>9.0</v>
      </c>
      <c r="J63" s="7">
        <v>2.0</v>
      </c>
      <c r="K63" s="7">
        <v>0.0</v>
      </c>
      <c r="L63" s="7">
        <v>0.0</v>
      </c>
    </row>
    <row r="64">
      <c r="B64" s="5" t="s">
        <v>15</v>
      </c>
      <c r="C64" s="7">
        <v>45.0</v>
      </c>
      <c r="D64" s="7">
        <v>14.0</v>
      </c>
      <c r="E64" s="7">
        <v>1.0</v>
      </c>
      <c r="F64" s="7">
        <v>1.0</v>
      </c>
      <c r="H64" s="5" t="s">
        <v>15</v>
      </c>
      <c r="I64" s="7">
        <v>26.0</v>
      </c>
      <c r="J64" s="7">
        <v>6.0</v>
      </c>
      <c r="K64" s="7">
        <v>1.0</v>
      </c>
      <c r="L64" s="7">
        <v>0.0</v>
      </c>
    </row>
    <row r="67">
      <c r="B67" s="38"/>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3"/>
    </row>
    <row r="68">
      <c r="D68" s="39"/>
      <c r="E68" s="39"/>
      <c r="F68" s="39"/>
      <c r="G68" s="6"/>
      <c r="H68" s="4"/>
      <c r="I68" s="39"/>
    </row>
    <row r="69">
      <c r="D69" s="39"/>
      <c r="E69" s="39"/>
      <c r="F69" s="39"/>
      <c r="G69" s="8"/>
      <c r="H69" s="39"/>
      <c r="J69" s="6"/>
      <c r="K69" s="6"/>
      <c r="L69" s="6"/>
    </row>
    <row r="70">
      <c r="D70" s="39"/>
      <c r="E70" s="39"/>
      <c r="F70" s="39"/>
      <c r="G70" s="8"/>
      <c r="H70" s="4"/>
      <c r="I70" s="39"/>
      <c r="J70" s="39"/>
    </row>
    <row r="71">
      <c r="B71" s="8"/>
      <c r="C71" s="14" t="s">
        <v>36</v>
      </c>
      <c r="D71" s="10"/>
      <c r="E71" s="10"/>
      <c r="F71" s="13"/>
      <c r="G71" s="14" t="s">
        <v>37</v>
      </c>
      <c r="H71" s="13"/>
      <c r="I71" s="6"/>
      <c r="J71" s="39"/>
      <c r="K71" s="40" t="s">
        <v>7</v>
      </c>
      <c r="L71" s="10"/>
      <c r="M71" s="10"/>
      <c r="N71" s="11"/>
      <c r="O71" s="12" t="s">
        <v>6</v>
      </c>
      <c r="P71" s="10"/>
      <c r="Q71" s="10"/>
      <c r="R71" s="11"/>
      <c r="S71" s="12" t="s">
        <v>8</v>
      </c>
      <c r="T71" s="10"/>
      <c r="U71" s="11"/>
      <c r="V71" s="12" t="s">
        <v>38</v>
      </c>
      <c r="W71" s="10"/>
      <c r="X71" s="11"/>
      <c r="Z71" s="41"/>
    </row>
    <row r="72">
      <c r="B72" s="4"/>
      <c r="C72" s="5" t="s">
        <v>39</v>
      </c>
      <c r="D72" s="5" t="s">
        <v>40</v>
      </c>
      <c r="E72" s="5" t="s">
        <v>41</v>
      </c>
      <c r="F72" s="5" t="s">
        <v>42</v>
      </c>
      <c r="G72" s="5" t="s">
        <v>43</v>
      </c>
      <c r="H72" s="5" t="s">
        <v>44</v>
      </c>
      <c r="I72" s="8"/>
      <c r="K72" s="42" t="s">
        <v>45</v>
      </c>
      <c r="L72" s="43" t="s">
        <v>46</v>
      </c>
      <c r="M72" s="43" t="s">
        <v>47</v>
      </c>
      <c r="N72" s="44" t="s">
        <v>48</v>
      </c>
      <c r="O72" s="45" t="s">
        <v>45</v>
      </c>
      <c r="P72" s="43" t="s">
        <v>46</v>
      </c>
      <c r="Q72" s="43" t="s">
        <v>47</v>
      </c>
      <c r="R72" s="44" t="s">
        <v>48</v>
      </c>
      <c r="S72" s="45" t="s">
        <v>45</v>
      </c>
      <c r="T72" s="43" t="s">
        <v>46</v>
      </c>
      <c r="U72" s="46" t="s">
        <v>47</v>
      </c>
      <c r="V72" s="45" t="s">
        <v>45</v>
      </c>
      <c r="W72" s="43" t="s">
        <v>46</v>
      </c>
      <c r="X72" s="43" t="s">
        <v>47</v>
      </c>
      <c r="Z72" s="41"/>
    </row>
    <row r="73">
      <c r="B73" s="5" t="s">
        <v>10</v>
      </c>
      <c r="C73" s="7">
        <v>3.0</v>
      </c>
      <c r="D73" s="7">
        <v>6.0</v>
      </c>
      <c r="E73" s="7">
        <v>1.0</v>
      </c>
      <c r="F73" s="7">
        <v>0.0</v>
      </c>
      <c r="G73" s="7">
        <v>9.0</v>
      </c>
      <c r="H73" s="7">
        <v>1.0</v>
      </c>
      <c r="I73" s="8"/>
      <c r="J73" s="47" t="s">
        <v>10</v>
      </c>
      <c r="K73" s="48">
        <f t="shared" ref="K73:K78" si="1">AVERAGE(C7,I7,C20,I20,C33,I33,C46,I46,C59,I59)</f>
        <v>49.7</v>
      </c>
      <c r="L73" s="49">
        <f t="shared" ref="L73:L78" si="2">_xlfn.STDEV.S(C7,I7,C20,I20,C33,I33,C46,I46,C59,I59)</f>
        <v>24.76579182</v>
      </c>
      <c r="M73" s="50">
        <f t="shared" ref="M73:M78" si="3">MEDIAN(C7,I7,C20,I20,C33,I33,C46,I46,C59,I59)</f>
        <v>45.5</v>
      </c>
      <c r="N73" s="51" t="str">
        <f>IFERROR(__xludf.DUMMYFUNCTION("CONCATENATE(""["",TO_TEXT(K73- CONFIDENCE.T(0.05,L73,10)),"" - "",TO_TEXT(K73+ CONFIDENCE.T(0.05,L73,10)),""]"")"),"[31,98 - 67,42]")</f>
        <v>[31,98 - 67,42]</v>
      </c>
      <c r="O73" s="52">
        <f t="shared" ref="O73:O78" si="4">AVERAGE(D7,J7,D20,J20,D33,J33,D46,J46,D59,J59)</f>
        <v>10.4</v>
      </c>
      <c r="P73" s="53">
        <f t="shared" ref="P73:P78" si="5">_xlfn.STDEV.S(D7,J7,D20,J20,D33,J33,D46,J46,D59,J59)</f>
        <v>4.005551703</v>
      </c>
      <c r="Q73" s="54">
        <f t="shared" ref="Q73:Q78" si="6">MEDIAN(D7,J7,D20,J20,D33,J33,D46,J46,D59,J59)</f>
        <v>9</v>
      </c>
      <c r="R73" s="55" t="str">
        <f>IFERROR(__xludf.DUMMYFUNCTION("CONCATENATE(""["",TO_TEXT(O73- CONFIDENCE.T(0.05,P73,10)),"" - "",TO_TEXT(O73+ CONFIDENCE.T(0.05,P73,10)),""]"")"),"[7,53 - 13,27]")</f>
        <v>[7,53 - 13,27]</v>
      </c>
      <c r="S73" s="56">
        <f t="shared" ref="S73:S78" si="7">AVERAGE(E7,K7,E20,K20,E33,K33,E46,K46,E59,K59)</f>
        <v>1</v>
      </c>
      <c r="T73" s="57">
        <f t="shared" ref="T73:T78" si="8">_xlfn.STDEV.S(E7,K7,E20,K20,E33,K33,E46,K46,E59,K59)</f>
        <v>1.054092553</v>
      </c>
      <c r="U73" s="51">
        <f t="shared" ref="U73:U78" si="9">MEDIAN(E7,K7,E20,K20,E33,K33,E46,K46,E59,K59)</f>
        <v>1</v>
      </c>
      <c r="V73" s="58">
        <f t="shared" ref="V73:V78" si="10">AVERAGE(F7,L7,F20,L20,F33,L33,F46,L46,F59,L59)</f>
        <v>0.1</v>
      </c>
      <c r="W73" s="59">
        <f t="shared" ref="W73:W78" si="11">_xlfn.STDEV.S(F7,L7,F20,L20,F33,L33,F46,L46,F59,L59)</f>
        <v>0.316227766</v>
      </c>
      <c r="X73" s="54">
        <f t="shared" ref="X73:X78" si="12">MEDIAN(F7,L7,F20,L20,F33,L33,F46,L46,F59,L59)</f>
        <v>0</v>
      </c>
      <c r="Z73" s="41"/>
    </row>
    <row r="74">
      <c r="B74" s="5" t="s">
        <v>11</v>
      </c>
      <c r="C74" s="7">
        <v>5.0</v>
      </c>
      <c r="D74" s="7">
        <v>5.0</v>
      </c>
      <c r="E74" s="7">
        <v>0.0</v>
      </c>
      <c r="F74" s="7">
        <v>0.0</v>
      </c>
      <c r="G74" s="7">
        <v>10.0</v>
      </c>
      <c r="H74" s="7">
        <v>0.0</v>
      </c>
      <c r="I74" s="8"/>
      <c r="J74" s="47" t="s">
        <v>11</v>
      </c>
      <c r="K74" s="48">
        <f t="shared" si="1"/>
        <v>39.7</v>
      </c>
      <c r="L74" s="49">
        <f t="shared" si="2"/>
        <v>26.5708696</v>
      </c>
      <c r="M74" s="50">
        <f t="shared" si="3"/>
        <v>30</v>
      </c>
      <c r="N74" s="51" t="str">
        <f>IFERROR(__xludf.DUMMYFUNCTION("CONCATENATE(""["",TO_TEXT(K74- CONFIDENCE.T(0.05,L74,10)),"" - "",TO_TEXT(K74+ CONFIDENCE.T(0.05,L74,10)),""]"")"),"[20,69 - 58,71]")</f>
        <v>[20,69 - 58,71]</v>
      </c>
      <c r="O74" s="52">
        <f t="shared" si="4"/>
        <v>11.5</v>
      </c>
      <c r="P74" s="53">
        <f t="shared" si="5"/>
        <v>10.25508004</v>
      </c>
      <c r="Q74" s="54">
        <f t="shared" si="6"/>
        <v>7</v>
      </c>
      <c r="R74" s="55" t="str">
        <f>IFERROR(__xludf.DUMMYFUNCTION("CONCATENATE(""["",TO_TEXT(O74- CONFIDENCE.T(0.05,P74,10)),"" - "",TO_TEXT(O74+ CONFIDENCE.T(0.05,P74,10)),""]"")"),"[4,16 - 18,84]")</f>
        <v>[4,16 - 18,84]</v>
      </c>
      <c r="S74" s="56">
        <f t="shared" si="7"/>
        <v>1.8</v>
      </c>
      <c r="T74" s="57">
        <f t="shared" si="8"/>
        <v>2.097617696</v>
      </c>
      <c r="U74" s="51">
        <f t="shared" si="9"/>
        <v>1</v>
      </c>
      <c r="V74" s="58">
        <f t="shared" si="10"/>
        <v>0.1</v>
      </c>
      <c r="W74" s="59">
        <f t="shared" si="11"/>
        <v>0.316227766</v>
      </c>
      <c r="X74" s="54">
        <f t="shared" si="12"/>
        <v>0</v>
      </c>
      <c r="Z74" s="41"/>
    </row>
    <row r="75">
      <c r="B75" s="5" t="s">
        <v>12</v>
      </c>
      <c r="C75" s="7">
        <v>4.0</v>
      </c>
      <c r="D75" s="7">
        <v>5.0</v>
      </c>
      <c r="E75" s="7">
        <v>1.0</v>
      </c>
      <c r="F75" s="7">
        <v>0.0</v>
      </c>
      <c r="G75" s="7">
        <v>10.0</v>
      </c>
      <c r="H75" s="7">
        <v>2.0</v>
      </c>
      <c r="I75" s="8"/>
      <c r="J75" s="47" t="s">
        <v>12</v>
      </c>
      <c r="K75" s="48">
        <f t="shared" si="1"/>
        <v>43.2</v>
      </c>
      <c r="L75" s="49">
        <f t="shared" si="2"/>
        <v>49.90836047</v>
      </c>
      <c r="M75" s="50">
        <f t="shared" si="3"/>
        <v>28.5</v>
      </c>
      <c r="N75" s="51" t="str">
        <f>IFERROR(__xludf.DUMMYFUNCTION("CONCATENATE(""["",TO_TEXT(K75- CONFIDENCE.T(0.05,L75,10)),"" - "",TO_TEXT(K75+ CONFIDENCE.T(0.05,L75,10)),""]"")"),"[7,50 - 78,90]")</f>
        <v>[7,50 - 78,90]</v>
      </c>
      <c r="O75" s="52">
        <f t="shared" si="4"/>
        <v>6.5</v>
      </c>
      <c r="P75" s="53">
        <f t="shared" si="5"/>
        <v>2.173067468</v>
      </c>
      <c r="Q75" s="54">
        <f t="shared" si="6"/>
        <v>7</v>
      </c>
      <c r="R75" s="55" t="str">
        <f>IFERROR(__xludf.DUMMYFUNCTION("CONCATENATE(""["",TO_TEXT(O75- CONFIDENCE.T(0.05,P75,10)),"" - "",TO_TEXT(O75+ CONFIDENCE.T(0.05,P75,10)),""]"")"),"[4,95 - 8,05]")</f>
        <v>[4,95 - 8,05]</v>
      </c>
      <c r="S75" s="56">
        <f t="shared" si="7"/>
        <v>1.3</v>
      </c>
      <c r="T75" s="57">
        <f t="shared" si="8"/>
        <v>1.059349905</v>
      </c>
      <c r="U75" s="51">
        <f t="shared" si="9"/>
        <v>1.5</v>
      </c>
      <c r="V75" s="58">
        <f t="shared" si="10"/>
        <v>0.3</v>
      </c>
      <c r="W75" s="59">
        <f t="shared" si="11"/>
        <v>0.4830458915</v>
      </c>
      <c r="X75" s="54">
        <f t="shared" si="12"/>
        <v>0</v>
      </c>
      <c r="Z75" s="41"/>
    </row>
    <row r="76">
      <c r="B76" s="5" t="s">
        <v>13</v>
      </c>
      <c r="C76" s="7">
        <v>2.0</v>
      </c>
      <c r="D76" s="7">
        <v>2.0</v>
      </c>
      <c r="E76" s="7">
        <v>5.0</v>
      </c>
      <c r="F76" s="7">
        <v>1.0</v>
      </c>
      <c r="G76" s="7">
        <v>4.0</v>
      </c>
      <c r="H76" s="7">
        <v>6.0</v>
      </c>
      <c r="I76" s="8"/>
      <c r="J76" s="47" t="s">
        <v>13</v>
      </c>
      <c r="K76" s="48">
        <f t="shared" si="1"/>
        <v>39.5</v>
      </c>
      <c r="L76" s="49">
        <f t="shared" si="2"/>
        <v>27.12624805</v>
      </c>
      <c r="M76" s="50">
        <f t="shared" si="3"/>
        <v>28.5</v>
      </c>
      <c r="N76" s="51" t="str">
        <f>IFERROR(__xludf.DUMMYFUNCTION("CONCATENATE(""["",TO_TEXT(K76- CONFIDENCE.T(0.05,L76,10)),"" - "",TO_TEXT(K76+ CONFIDENCE.T(0.05,L76,10)),""]"")"),"[20,10 - 58,90]")</f>
        <v>[20,10 - 58,90]</v>
      </c>
      <c r="O76" s="52">
        <f t="shared" si="4"/>
        <v>6.6</v>
      </c>
      <c r="P76" s="53">
        <f t="shared" si="5"/>
        <v>4.168666187</v>
      </c>
      <c r="Q76" s="54">
        <f t="shared" si="6"/>
        <v>5</v>
      </c>
      <c r="R76" s="55" t="str">
        <f>IFERROR(__xludf.DUMMYFUNCTION("CONCATENATE(""["",TO_TEXT(O76- CONFIDENCE.T(0.05,P76,10)),"" - "",TO_TEXT(O76+ CONFIDENCE.T(0.05,P76,10)),""]"")"),"[3,62 - 9,58]")</f>
        <v>[3,62 - 9,58]</v>
      </c>
      <c r="S76" s="56">
        <f t="shared" si="7"/>
        <v>1.3</v>
      </c>
      <c r="T76" s="57">
        <f t="shared" si="8"/>
        <v>1.059349905</v>
      </c>
      <c r="U76" s="51">
        <f t="shared" si="9"/>
        <v>1</v>
      </c>
      <c r="V76" s="58">
        <f t="shared" si="10"/>
        <v>0.4</v>
      </c>
      <c r="W76" s="59">
        <f t="shared" si="11"/>
        <v>0.5163977795</v>
      </c>
      <c r="X76" s="54">
        <f t="shared" si="12"/>
        <v>0</v>
      </c>
      <c r="Z76" s="41"/>
    </row>
    <row r="77">
      <c r="B77" s="5" t="s">
        <v>14</v>
      </c>
      <c r="C77" s="7">
        <v>9.0</v>
      </c>
      <c r="D77" s="7">
        <v>1.0</v>
      </c>
      <c r="E77" s="7">
        <v>0.0</v>
      </c>
      <c r="F77" s="7">
        <v>0.0</v>
      </c>
      <c r="G77" s="7">
        <v>10.0</v>
      </c>
      <c r="H77" s="7">
        <v>0.0</v>
      </c>
      <c r="I77" s="8"/>
      <c r="J77" s="47" t="s">
        <v>14</v>
      </c>
      <c r="K77" s="48">
        <f t="shared" si="1"/>
        <v>13.7</v>
      </c>
      <c r="L77" s="49">
        <f t="shared" si="2"/>
        <v>8.380532998</v>
      </c>
      <c r="M77" s="50">
        <f t="shared" si="3"/>
        <v>11.5</v>
      </c>
      <c r="N77" s="51" t="str">
        <f>IFERROR(__xludf.DUMMYFUNCTION("CONCATENATE(""["",TO_TEXT(K77- CONFIDENCE.T(0.05,L77,10)),"" - "",TO_TEXT(K77+ CONFIDENCE.T(0.05,L77,10)),""]"")"),"[7,70 - 19,70]")</f>
        <v>[7,70 - 19,70]</v>
      </c>
      <c r="O77" s="52">
        <f t="shared" si="4"/>
        <v>2.9</v>
      </c>
      <c r="P77" s="53">
        <f t="shared" si="5"/>
        <v>1.100504935</v>
      </c>
      <c r="Q77" s="54">
        <f t="shared" si="6"/>
        <v>2.5</v>
      </c>
      <c r="R77" s="55" t="str">
        <f>IFERROR(__xludf.DUMMYFUNCTION("CONCATENATE(""["",TO_TEXT(O77- CONFIDENCE.T(0.05,P77,10)),"" - "",TO_TEXT(O77+ CONFIDENCE.T(0.05,P77,10)),""]"")"),"[2,11 - 3,69]")</f>
        <v>[2,11 - 3,69]</v>
      </c>
      <c r="S77" s="56">
        <f t="shared" si="7"/>
        <v>0.2</v>
      </c>
      <c r="T77" s="57">
        <f t="shared" si="8"/>
        <v>0.4216370214</v>
      </c>
      <c r="U77" s="51">
        <f t="shared" si="9"/>
        <v>0</v>
      </c>
      <c r="V77" s="58">
        <f t="shared" si="10"/>
        <v>0</v>
      </c>
      <c r="W77" s="59">
        <f t="shared" si="11"/>
        <v>0</v>
      </c>
      <c r="X77" s="54">
        <f t="shared" si="12"/>
        <v>0</v>
      </c>
      <c r="Z77" s="41"/>
    </row>
    <row r="78">
      <c r="B78" s="5" t="s">
        <v>15</v>
      </c>
      <c r="C78" s="7">
        <v>3.0</v>
      </c>
      <c r="D78" s="7">
        <v>5.0</v>
      </c>
      <c r="E78" s="7">
        <v>2.0</v>
      </c>
      <c r="F78" s="7">
        <v>0.0</v>
      </c>
      <c r="G78" s="7">
        <v>9.0</v>
      </c>
      <c r="H78" s="7">
        <v>1.0</v>
      </c>
      <c r="J78" s="47" t="s">
        <v>15</v>
      </c>
      <c r="K78" s="48">
        <f t="shared" si="1"/>
        <v>36.9</v>
      </c>
      <c r="L78" s="49">
        <f t="shared" si="2"/>
        <v>38.23741623</v>
      </c>
      <c r="M78" s="50">
        <f t="shared" si="3"/>
        <v>25</v>
      </c>
      <c r="N78" s="51" t="str">
        <f>IFERROR(__xludf.DUMMYFUNCTION("CONCATENATE(""["",TO_TEXT(K78- CONFIDENCE.T(0.05,L78,10)),"" - "",TO_TEXT(K78+ CONFIDENCE.T(0.05,L78,10)),""]"")"),"[9,55 - 64,25]")</f>
        <v>[9,55 - 64,25]</v>
      </c>
      <c r="O78" s="52">
        <f t="shared" si="4"/>
        <v>7.6</v>
      </c>
      <c r="P78" s="53">
        <f t="shared" si="5"/>
        <v>3.169297153</v>
      </c>
      <c r="Q78" s="54">
        <f t="shared" si="6"/>
        <v>6.5</v>
      </c>
      <c r="R78" s="55" t="str">
        <f>IFERROR(__xludf.DUMMYFUNCTION("CONCATENATE(""["",TO_TEXT(O78- CONFIDENCE.T(0.05,P78,10)),"" - "",TO_TEXT(O78+ CONFIDENCE.T(0.05,P78,10)),""]"")"),"[5,33 - 9,87]")</f>
        <v>[5,33 - 9,87]</v>
      </c>
      <c r="S78" s="56">
        <f t="shared" si="7"/>
        <v>1</v>
      </c>
      <c r="T78" s="57">
        <f t="shared" si="8"/>
        <v>0.6666666667</v>
      </c>
      <c r="U78" s="51">
        <f t="shared" si="9"/>
        <v>1</v>
      </c>
      <c r="V78" s="58">
        <f t="shared" si="10"/>
        <v>0.2</v>
      </c>
      <c r="W78" s="59">
        <f t="shared" si="11"/>
        <v>0.4216370214</v>
      </c>
      <c r="X78" s="54">
        <f t="shared" si="12"/>
        <v>0</v>
      </c>
      <c r="Z78" s="41"/>
    </row>
    <row r="82">
      <c r="C82" s="5" t="s">
        <v>49</v>
      </c>
      <c r="D82" s="5" t="s">
        <v>50</v>
      </c>
      <c r="E82" s="5" t="s">
        <v>51</v>
      </c>
      <c r="H82" s="60"/>
      <c r="I82" s="5" t="s">
        <v>43</v>
      </c>
      <c r="J82" s="5" t="s">
        <v>44</v>
      </c>
      <c r="O82" s="6"/>
      <c r="P82" s="8"/>
      <c r="Q82" s="8"/>
      <c r="R82" s="8"/>
      <c r="S82" s="8"/>
      <c r="T82" s="8"/>
    </row>
    <row r="83">
      <c r="B83" s="5" t="s">
        <v>52</v>
      </c>
      <c r="C83" s="7">
        <v>0.0</v>
      </c>
      <c r="D83" s="7">
        <v>10.0</v>
      </c>
      <c r="E83" s="7">
        <v>9.0</v>
      </c>
      <c r="H83" s="5" t="s">
        <v>53</v>
      </c>
      <c r="I83" s="7">
        <v>8.0</v>
      </c>
      <c r="J83" s="7">
        <v>2.0</v>
      </c>
      <c r="O83" s="8"/>
      <c r="P83" s="8"/>
      <c r="Q83" s="8"/>
      <c r="R83" s="8"/>
      <c r="S83" s="8"/>
      <c r="T83" s="8"/>
    </row>
    <row r="84">
      <c r="B84" s="5" t="s">
        <v>54</v>
      </c>
      <c r="C84" s="61">
        <f t="shared" ref="C84:E84" si="13">C83/10</f>
        <v>0</v>
      </c>
      <c r="D84" s="61">
        <f t="shared" si="13"/>
        <v>1</v>
      </c>
      <c r="E84" s="61">
        <f t="shared" si="13"/>
        <v>0.9</v>
      </c>
      <c r="H84" s="5" t="s">
        <v>54</v>
      </c>
      <c r="I84" s="61">
        <f t="shared" ref="I84:J84" si="14">I83/10</f>
        <v>0.8</v>
      </c>
      <c r="J84" s="61">
        <f t="shared" si="14"/>
        <v>0.2</v>
      </c>
      <c r="O84" s="6"/>
      <c r="P84" s="6"/>
      <c r="Q84" s="6"/>
      <c r="R84" s="6"/>
      <c r="S84" s="6"/>
      <c r="T84" s="6"/>
    </row>
    <row r="85">
      <c r="O85" s="39"/>
      <c r="P85" s="39"/>
      <c r="Q85" s="39"/>
      <c r="R85" s="39"/>
      <c r="S85" s="39"/>
      <c r="T85" s="39"/>
    </row>
    <row r="86">
      <c r="O86" s="39"/>
      <c r="P86" s="39"/>
      <c r="Q86" s="39"/>
      <c r="R86" s="39"/>
      <c r="S86" s="39"/>
      <c r="T86" s="39"/>
    </row>
    <row r="87">
      <c r="O87" s="39"/>
      <c r="P87" s="39"/>
      <c r="Q87" s="39"/>
      <c r="R87" s="39"/>
      <c r="S87" s="39"/>
      <c r="T87" s="39"/>
    </row>
    <row r="88">
      <c r="O88" s="39"/>
      <c r="P88" s="39"/>
      <c r="Q88" s="39"/>
      <c r="R88" s="39"/>
      <c r="S88" s="39"/>
      <c r="T88" s="39"/>
    </row>
    <row r="89">
      <c r="C89" s="5" t="s">
        <v>43</v>
      </c>
      <c r="D89" s="5" t="s">
        <v>44</v>
      </c>
      <c r="H89" s="60"/>
      <c r="I89" s="5" t="s">
        <v>55</v>
      </c>
      <c r="J89" s="5" t="s">
        <v>56</v>
      </c>
      <c r="K89" s="5" t="s">
        <v>57</v>
      </c>
      <c r="L89" s="5" t="s">
        <v>58</v>
      </c>
      <c r="O89" s="39"/>
      <c r="P89" s="39"/>
      <c r="Q89" s="39"/>
      <c r="R89" s="39"/>
      <c r="S89" s="39"/>
      <c r="T89" s="39"/>
    </row>
    <row r="90">
      <c r="B90" s="5" t="s">
        <v>59</v>
      </c>
      <c r="C90" s="7">
        <v>10.0</v>
      </c>
      <c r="D90" s="7">
        <v>0.0</v>
      </c>
      <c r="H90" s="5" t="s">
        <v>60</v>
      </c>
      <c r="I90" s="7">
        <v>0.0</v>
      </c>
      <c r="J90" s="7">
        <v>0.0</v>
      </c>
      <c r="K90" s="7">
        <v>8.0</v>
      </c>
      <c r="L90" s="7">
        <v>2.0</v>
      </c>
      <c r="O90" s="39"/>
      <c r="P90" s="39"/>
      <c r="Q90" s="39"/>
      <c r="R90" s="39"/>
      <c r="S90" s="39"/>
      <c r="T90" s="39"/>
    </row>
    <row r="91">
      <c r="B91" s="5" t="s">
        <v>54</v>
      </c>
      <c r="C91" s="61">
        <f t="shared" ref="C91:D91" si="15">C90/10</f>
        <v>1</v>
      </c>
      <c r="D91" s="61">
        <f t="shared" si="15"/>
        <v>0</v>
      </c>
      <c r="H91" s="5" t="s">
        <v>54</v>
      </c>
      <c r="I91" s="61">
        <f t="shared" ref="I91:L91" si="16">I90/10</f>
        <v>0</v>
      </c>
      <c r="J91" s="61">
        <f t="shared" si="16"/>
        <v>0</v>
      </c>
      <c r="K91" s="61">
        <f t="shared" si="16"/>
        <v>0.8</v>
      </c>
      <c r="L91" s="61">
        <f t="shared" si="16"/>
        <v>0.2</v>
      </c>
      <c r="O91" s="39"/>
      <c r="P91" s="39"/>
      <c r="Q91" s="39"/>
      <c r="R91" s="39"/>
      <c r="S91" s="39"/>
      <c r="T91" s="39"/>
    </row>
    <row r="92">
      <c r="G92" s="60"/>
      <c r="O92" s="39"/>
      <c r="P92" s="39"/>
      <c r="Q92" s="39"/>
      <c r="R92" s="39"/>
      <c r="S92" s="39"/>
      <c r="T92" s="39"/>
    </row>
    <row r="93">
      <c r="O93" s="39"/>
      <c r="P93" s="39"/>
      <c r="Q93" s="39"/>
      <c r="R93" s="39"/>
      <c r="S93" s="39"/>
      <c r="T93" s="39"/>
    </row>
    <row r="94">
      <c r="O94" s="39"/>
      <c r="P94" s="39"/>
      <c r="Q94" s="39"/>
      <c r="R94" s="39"/>
      <c r="S94" s="39"/>
      <c r="T94" s="39"/>
    </row>
    <row r="95">
      <c r="H95" s="60"/>
      <c r="I95" s="5">
        <v>1.0</v>
      </c>
      <c r="J95" s="5">
        <v>2.0</v>
      </c>
      <c r="K95" s="5">
        <v>3.0</v>
      </c>
      <c r="L95" s="5">
        <v>4.0</v>
      </c>
      <c r="M95" s="5">
        <v>5.0</v>
      </c>
    </row>
    <row r="96">
      <c r="C96" s="5" t="s">
        <v>39</v>
      </c>
      <c r="D96" s="5" t="s">
        <v>40</v>
      </c>
      <c r="E96" s="5" t="s">
        <v>61</v>
      </c>
      <c r="F96" s="5" t="s">
        <v>42</v>
      </c>
      <c r="H96" s="5" t="s">
        <v>62</v>
      </c>
      <c r="I96" s="7">
        <v>0.0</v>
      </c>
      <c r="J96" s="7">
        <v>1.0</v>
      </c>
      <c r="K96" s="7">
        <v>2.0</v>
      </c>
      <c r="L96" s="7">
        <v>5.0</v>
      </c>
      <c r="M96" s="7">
        <v>2.0</v>
      </c>
    </row>
    <row r="97">
      <c r="B97" s="5" t="s">
        <v>51</v>
      </c>
      <c r="C97" s="7">
        <v>2.0</v>
      </c>
      <c r="D97" s="7">
        <v>8.0</v>
      </c>
      <c r="E97" s="7">
        <v>0.0</v>
      </c>
      <c r="F97" s="7">
        <v>0.0</v>
      </c>
      <c r="H97" s="5" t="s">
        <v>54</v>
      </c>
      <c r="I97" s="62">
        <f t="shared" ref="I97:M97" si="17">I96/10</f>
        <v>0</v>
      </c>
      <c r="J97" s="61">
        <f t="shared" si="17"/>
        <v>0.1</v>
      </c>
      <c r="K97" s="61">
        <f t="shared" si="17"/>
        <v>0.2</v>
      </c>
      <c r="L97" s="61">
        <f t="shared" si="17"/>
        <v>0.5</v>
      </c>
      <c r="M97" s="61">
        <f t="shared" si="17"/>
        <v>0.2</v>
      </c>
    </row>
    <row r="98">
      <c r="B98" s="5" t="s">
        <v>54</v>
      </c>
      <c r="C98" s="61">
        <f t="shared" ref="C98:F98" si="18">C97/10</f>
        <v>0.2</v>
      </c>
      <c r="D98" s="61">
        <f t="shared" si="18"/>
        <v>0.8</v>
      </c>
      <c r="E98" s="61">
        <f t="shared" si="18"/>
        <v>0</v>
      </c>
      <c r="F98" s="61">
        <f t="shared" si="18"/>
        <v>0</v>
      </c>
      <c r="H98" s="14" t="s">
        <v>63</v>
      </c>
      <c r="I98" s="63">
        <f>IFERROR(__xludf.DUMMYFUNCTION("AVERAGE.WEIGHTED(I95:M95,I96:M96)"),3.8)</f>
        <v>3.8</v>
      </c>
    </row>
    <row r="106">
      <c r="B106" s="64" t="s">
        <v>64</v>
      </c>
      <c r="C106" s="10"/>
      <c r="D106" s="13"/>
      <c r="E106" s="60"/>
      <c r="F106" s="60"/>
      <c r="G106" s="60"/>
    </row>
    <row r="108">
      <c r="B108" s="65" t="s">
        <v>65</v>
      </c>
    </row>
    <row r="109">
      <c r="B109" s="65" t="s">
        <v>66</v>
      </c>
    </row>
    <row r="110">
      <c r="B110" s="66" t="s">
        <v>67</v>
      </c>
    </row>
    <row r="111">
      <c r="B111" s="65" t="s">
        <v>68</v>
      </c>
    </row>
    <row r="112">
      <c r="B112" s="65" t="s">
        <v>69</v>
      </c>
    </row>
    <row r="113">
      <c r="B113" s="65" t="s">
        <v>70</v>
      </c>
    </row>
    <row r="114">
      <c r="B114" s="66" t="s">
        <v>71</v>
      </c>
    </row>
  </sheetData>
  <mergeCells count="62">
    <mergeCell ref="V71:X71"/>
    <mergeCell ref="J79:Y79"/>
    <mergeCell ref="O39:P39"/>
    <mergeCell ref="O40:P40"/>
    <mergeCell ref="O41:P41"/>
    <mergeCell ref="O42:P42"/>
    <mergeCell ref="B67:AC67"/>
    <mergeCell ref="J70:X70"/>
    <mergeCell ref="Y70:Y78"/>
    <mergeCell ref="A80:L80"/>
    <mergeCell ref="A81:A84"/>
    <mergeCell ref="B81:B82"/>
    <mergeCell ref="C81:L81"/>
    <mergeCell ref="F82:G84"/>
    <mergeCell ref="K82:L84"/>
    <mergeCell ref="A85:N88"/>
    <mergeCell ref="M89:N91"/>
    <mergeCell ref="N95:N97"/>
    <mergeCell ref="G95:G102"/>
    <mergeCell ref="A99:F102"/>
    <mergeCell ref="B106:D106"/>
    <mergeCell ref="A89:B89"/>
    <mergeCell ref="E89:G91"/>
    <mergeCell ref="A90:A98"/>
    <mergeCell ref="B92:B96"/>
    <mergeCell ref="C92:F95"/>
    <mergeCell ref="G92:N94"/>
    <mergeCell ref="J98:N98"/>
    <mergeCell ref="H99:N102"/>
    <mergeCell ref="N17:P17"/>
    <mergeCell ref="Q17:T17"/>
    <mergeCell ref="U17:X17"/>
    <mergeCell ref="Y17:AB17"/>
    <mergeCell ref="O18:P18"/>
    <mergeCell ref="O19:P19"/>
    <mergeCell ref="O20:P20"/>
    <mergeCell ref="O28:P28"/>
    <mergeCell ref="M29:AC30"/>
    <mergeCell ref="N31:P31"/>
    <mergeCell ref="Q31:T31"/>
    <mergeCell ref="U31:X31"/>
    <mergeCell ref="Y31:AB31"/>
    <mergeCell ref="O21:P21"/>
    <mergeCell ref="O22:P22"/>
    <mergeCell ref="O23:P23"/>
    <mergeCell ref="O24:P24"/>
    <mergeCell ref="O25:P25"/>
    <mergeCell ref="O26:P26"/>
    <mergeCell ref="O27:P27"/>
    <mergeCell ref="O32:P32"/>
    <mergeCell ref="O33:P33"/>
    <mergeCell ref="O34:P34"/>
    <mergeCell ref="O35:P35"/>
    <mergeCell ref="O36:P36"/>
    <mergeCell ref="O37:P37"/>
    <mergeCell ref="O38:P38"/>
    <mergeCell ref="C71:F71"/>
    <mergeCell ref="G71:H71"/>
    <mergeCell ref="J71:J72"/>
    <mergeCell ref="K71:N71"/>
    <mergeCell ref="O71:R71"/>
    <mergeCell ref="S71:U71"/>
  </mergeCells>
  <drawing r:id="rId1"/>
</worksheet>
</file>