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TE\eclipse-workspace\CRONOS\documentos\"/>
    </mc:Choice>
  </mc:AlternateContent>
  <bookViews>
    <workbookView xWindow="0" yWindow="0" windowWidth="20490" windowHeight="7650" activeTab="1"/>
  </bookViews>
  <sheets>
    <sheet name="Planilha1" sheetId="1" r:id="rId1"/>
    <sheet name="Planilha2" sheetId="2" r:id="rId2"/>
  </sheets>
  <definedNames>
    <definedName name="page10" localSheetId="1">Planilha2!$A$91</definedName>
    <definedName name="page9" localSheetId="1">Planilha2!$A$46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2" l="1"/>
  <c r="F99" i="2"/>
  <c r="F97" i="2"/>
  <c r="F95" i="2"/>
  <c r="J95" i="2"/>
  <c r="J96" i="2"/>
  <c r="J94" i="2"/>
  <c r="J76" i="2" s="1"/>
  <c r="D99" i="2"/>
  <c r="D97" i="2"/>
  <c r="C97" i="2"/>
  <c r="C95" i="2"/>
  <c r="B99" i="2"/>
  <c r="B97" i="2"/>
  <c r="B101" i="2" s="1"/>
  <c r="B103" i="2" s="1"/>
  <c r="B95" i="2"/>
  <c r="C2" i="2"/>
  <c r="G4" i="1"/>
  <c r="G3" i="1"/>
  <c r="C101" i="2" l="1"/>
  <c r="J28" i="2"/>
  <c r="D101" i="2"/>
  <c r="D103" i="2" s="1"/>
  <c r="C103" i="2"/>
  <c r="F103" i="2" s="1"/>
  <c r="J86" i="2"/>
</calcChain>
</file>

<file path=xl/sharedStrings.xml><?xml version="1.0" encoding="utf-8"?>
<sst xmlns="http://schemas.openxmlformats.org/spreadsheetml/2006/main" count="98" uniqueCount="67">
  <si>
    <t>Item</t>
  </si>
  <si>
    <t>Quantidade</t>
  </si>
  <si>
    <t>Valor/Hora</t>
  </si>
  <si>
    <t>Desenvolvedor</t>
  </si>
  <si>
    <t>Horas Previstas</t>
  </si>
  <si>
    <t>Dias Previstos</t>
  </si>
  <si>
    <t>Sub-Total</t>
  </si>
  <si>
    <t>Computador Pessoal</t>
  </si>
  <si>
    <t>Custos de Desenvolvimento : Cronos</t>
  </si>
  <si>
    <t>Tipo do Item</t>
  </si>
  <si>
    <t>Humano</t>
  </si>
  <si>
    <t>Ferramenta</t>
  </si>
  <si>
    <t>Quantidade de HST estimada:</t>
  </si>
  <si>
    <t>Fases</t>
  </si>
  <si>
    <t>Disciplina</t>
  </si>
  <si>
    <t>Perfil</t>
  </si>
  <si>
    <t>Produtos</t>
  </si>
  <si>
    <t>Cronograma</t>
  </si>
  <si>
    <t>Gerência de Projeto</t>
  </si>
  <si>
    <t>Relatório de Status</t>
  </si>
  <si>
    <t>Concepção</t>
  </si>
  <si>
    <t>Plano do Projeto</t>
  </si>
  <si>
    <t>Documento de Visão</t>
  </si>
  <si>
    <t>Glossário</t>
  </si>
  <si>
    <t>Total Fase:</t>
  </si>
  <si>
    <t>Desenvolvimento</t>
  </si>
  <si>
    <t>Lista de Mensagens</t>
  </si>
  <si>
    <t>Regra de Negócio</t>
  </si>
  <si>
    <t>Arquiteto de SW</t>
  </si>
  <si>
    <t>Análise e Projeto</t>
  </si>
  <si>
    <t>AD</t>
  </si>
  <si>
    <t>Modelo de Dados</t>
  </si>
  <si>
    <t>Protótipo</t>
  </si>
  <si>
    <t>Implementação</t>
  </si>
  <si>
    <t>Código fonte</t>
  </si>
  <si>
    <t>Analista de Testes</t>
  </si>
  <si>
    <t>Roteiro de Teste</t>
  </si>
  <si>
    <t>Testes (VER e VAL)</t>
  </si>
  <si>
    <t>Testador</t>
  </si>
  <si>
    <t>Evidência testes</t>
  </si>
  <si>
    <t>Implantação</t>
  </si>
  <si>
    <t>Documentador</t>
  </si>
  <si>
    <t>Manual do usuário</t>
  </si>
  <si>
    <t>Encerramento</t>
  </si>
  <si>
    <t>Integração</t>
  </si>
  <si>
    <t>build</t>
  </si>
  <si>
    <t>Plano de Implantação</t>
  </si>
  <si>
    <t>Manual de Produção</t>
  </si>
  <si>
    <t>Gestão</t>
  </si>
  <si>
    <t>Análise</t>
  </si>
  <si>
    <t>Dias</t>
  </si>
  <si>
    <t>Faturamento</t>
  </si>
  <si>
    <t>Esforço Total</t>
  </si>
  <si>
    <t>Custo por Perfil</t>
  </si>
  <si>
    <t>Engenharia de Requisitos</t>
  </si>
  <si>
    <t>Esforço(%)</t>
  </si>
  <si>
    <t>Esforço(HST)</t>
  </si>
  <si>
    <t>Gerente de Projetos</t>
  </si>
  <si>
    <t>Analista de Requisitos</t>
  </si>
  <si>
    <t>Atualização de Cronograma</t>
  </si>
  <si>
    <t>Especificação de Caso de Uso</t>
  </si>
  <si>
    <t>Especificação de Interface</t>
  </si>
  <si>
    <t>Matriz de Rastreabilidade</t>
  </si>
  <si>
    <t>Documento de Arquitetura</t>
  </si>
  <si>
    <t>Gerente</t>
  </si>
  <si>
    <t>Analista</t>
  </si>
  <si>
    <t>Média Salarial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</si>
</sst>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"/>
      <color theme="1"/>
      <name val="Times New Roman"/>
      <family val="1"/>
    </font>
    <font>
      <sz val="10"/>
      <color theme="1"/>
      <name val="Arial"/>
      <family val="2"/>
    </font>
    <font>
      <sz val="9.5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8" fontId="0" fillId="0" borderId="0" xfId="0" applyNumberForma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8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6" fillId="0" borderId="9" xfId="0" applyNumberFormat="1" applyFont="1" applyBorder="1" applyAlignment="1">
      <alignment horizontal="center" vertical="center" wrapText="1"/>
    </xf>
    <xf numFmtId="8" fontId="6" fillId="0" borderId="7" xfId="0" applyNumberFormat="1" applyFont="1" applyBorder="1" applyAlignment="1">
      <alignment horizontal="center" vertical="center" wrapText="1"/>
    </xf>
    <xf numFmtId="8" fontId="6" fillId="0" borderId="8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8" fontId="4" fillId="0" borderId="10" xfId="0" applyNumberFormat="1" applyFont="1" applyBorder="1" applyAlignment="1">
      <alignment horizontal="center" vertical="center" wrapText="1"/>
    </xf>
    <xf numFmtId="8" fontId="4" fillId="0" borderId="6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8" fontId="6" fillId="0" borderId="10" xfId="0" applyNumberFormat="1" applyFont="1" applyBorder="1" applyAlignment="1">
      <alignment horizontal="center" vertical="center" wrapText="1"/>
    </xf>
    <xf numFmtId="8" fontId="6" fillId="0" borderId="6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8" fontId="6" fillId="0" borderId="4" xfId="0" applyNumberFormat="1" applyFont="1" applyBorder="1" applyAlignment="1">
      <alignment horizontal="center" vertical="center" wrapText="1"/>
    </xf>
    <xf numFmtId="8" fontId="6" fillId="0" borderId="3" xfId="0" applyNumberFormat="1" applyFont="1" applyBorder="1" applyAlignment="1">
      <alignment horizontal="center" vertical="center" wrapText="1"/>
    </xf>
    <xf numFmtId="8" fontId="6" fillId="0" borderId="5" xfId="0" applyNumberFormat="1" applyFont="1" applyBorder="1" applyAlignment="1">
      <alignment horizontal="center" vertical="center" wrapText="1"/>
    </xf>
    <xf numFmtId="8" fontId="6" fillId="0" borderId="9" xfId="0" applyNumberFormat="1" applyFont="1" applyBorder="1" applyAlignment="1">
      <alignment horizontal="center" vertical="center" wrapText="1"/>
    </xf>
    <xf numFmtId="10" fontId="6" fillId="0" borderId="0" xfId="0" applyNumberFormat="1" applyFont="1" applyBorder="1" applyAlignment="1">
      <alignment horizontal="center" vertical="center" wrapText="1"/>
    </xf>
    <xf numFmtId="10" fontId="6" fillId="0" borderId="5" xfId="0" applyNumberFormat="1" applyFont="1" applyBorder="1" applyAlignment="1">
      <alignment horizontal="center" vertical="center" wrapText="1"/>
    </xf>
    <xf numFmtId="0" fontId="0" fillId="0" borderId="11" xfId="0" applyBorder="1"/>
    <xf numFmtId="44" fontId="0" fillId="0" borderId="11" xfId="1" applyFont="1" applyBorder="1"/>
    <xf numFmtId="44" fontId="4" fillId="0" borderId="10" xfId="0" applyNumberFormat="1" applyFont="1" applyBorder="1" applyAlignment="1">
      <alignment horizontal="center" vertical="center" wrapText="1"/>
    </xf>
    <xf numFmtId="44" fontId="0" fillId="0" borderId="0" xfId="0" applyNumberFormat="1"/>
    <xf numFmtId="8" fontId="8" fillId="0" borderId="10" xfId="0" applyNumberFormat="1" applyFont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86</xdr:row>
      <xdr:rowOff>85725</xdr:rowOff>
    </xdr:from>
    <xdr:to>
      <xdr:col>4</xdr:col>
      <xdr:colOff>50165</xdr:colOff>
      <xdr:row>86</xdr:row>
      <xdr:rowOff>98425</xdr:rowOff>
    </xdr:to>
    <xdr:sp macro="" textlink="">
      <xdr:nvSpPr>
        <xdr:cNvPr id="3" name="Shape 45"/>
        <xdr:cNvSpPr>
          <a:spLocks/>
        </xdr:cNvSpPr>
      </xdr:nvSpPr>
      <xdr:spPr>
        <a:xfrm>
          <a:off x="3377565" y="9819005"/>
          <a:ext cx="12065" cy="12700"/>
        </a:xfrm>
        <a:prstGeom prst="rect">
          <a:avLst/>
        </a:prstGeom>
        <a:solidFill>
          <a:srgbClr val="000000"/>
        </a:solidFill>
      </xdr:spPr>
      <xdr:txBody>
        <a:bodyPr/>
        <a:lstStyle/>
        <a:p>
          <a:endParaRPr lang="pt-BR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4" sqref="C4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1.42578125" bestFit="1" customWidth="1"/>
    <col min="4" max="4" width="10.7109375" bestFit="1" customWidth="1"/>
    <col min="5" max="5" width="14.5703125" bestFit="1" customWidth="1"/>
    <col min="6" max="6" width="13.42578125" bestFit="1" customWidth="1"/>
    <col min="7" max="7" width="12.140625" bestFit="1" customWidth="1"/>
  </cols>
  <sheetData>
    <row r="1" spans="1:7" x14ac:dyDescent="0.25">
      <c r="A1" s="3" t="s">
        <v>8</v>
      </c>
      <c r="B1" s="3"/>
      <c r="C1" s="3"/>
      <c r="D1" s="3"/>
      <c r="E1" s="3"/>
      <c r="F1" s="3"/>
      <c r="G1" s="3"/>
    </row>
    <row r="2" spans="1:7" x14ac:dyDescent="0.25">
      <c r="A2" s="1" t="s">
        <v>0</v>
      </c>
      <c r="B2" s="1" t="s">
        <v>9</v>
      </c>
      <c r="C2" s="1" t="s">
        <v>1</v>
      </c>
      <c r="D2" s="1" t="s">
        <v>2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3</v>
      </c>
      <c r="B3" s="1" t="s">
        <v>10</v>
      </c>
      <c r="C3" s="1">
        <v>3</v>
      </c>
      <c r="D3" s="2">
        <v>4.34</v>
      </c>
      <c r="E3" s="1">
        <v>6</v>
      </c>
      <c r="F3" s="1">
        <v>318</v>
      </c>
      <c r="G3" s="2">
        <f>(E3*D3)*F3</f>
        <v>8280.7199999999993</v>
      </c>
    </row>
    <row r="4" spans="1:7" x14ac:dyDescent="0.25">
      <c r="A4" s="1" t="s">
        <v>7</v>
      </c>
      <c r="B4" s="1" t="s">
        <v>11</v>
      </c>
      <c r="C4" s="1">
        <v>3</v>
      </c>
      <c r="D4" s="2">
        <v>0.8</v>
      </c>
      <c r="E4" s="1">
        <v>6</v>
      </c>
      <c r="F4" s="1">
        <v>318</v>
      </c>
      <c r="G4" s="2">
        <f>(E4*D4)*F4</f>
        <v>1526.4000000000003</v>
      </c>
    </row>
    <row r="5" spans="1:7" x14ac:dyDescent="0.25">
      <c r="A5" s="1"/>
      <c r="B5" s="1"/>
      <c r="C5" s="1"/>
      <c r="D5" s="1"/>
      <c r="E5" s="1"/>
      <c r="F5" s="1"/>
    </row>
    <row r="6" spans="1:7" x14ac:dyDescent="0.25">
      <c r="A6" s="1"/>
      <c r="B6" s="1"/>
      <c r="C6" s="1"/>
      <c r="D6" s="1"/>
      <c r="E6" s="1"/>
      <c r="F6" s="1"/>
    </row>
    <row r="7" spans="1:7" x14ac:dyDescent="0.25">
      <c r="A7" s="1"/>
      <c r="B7" s="1"/>
      <c r="C7" s="1"/>
      <c r="D7" s="1"/>
      <c r="E7" s="1"/>
      <c r="F7" s="1"/>
    </row>
    <row r="8" spans="1:7" x14ac:dyDescent="0.25">
      <c r="A8" s="1"/>
      <c r="B8" s="1"/>
      <c r="C8" s="1"/>
      <c r="D8" s="1"/>
      <c r="E8" s="1"/>
      <c r="F8" s="1"/>
    </row>
    <row r="9" spans="1:7" x14ac:dyDescent="0.25">
      <c r="A9" s="1"/>
      <c r="B9" s="1"/>
      <c r="C9" s="1"/>
      <c r="D9" s="1"/>
      <c r="E9" s="1"/>
      <c r="F9" s="1"/>
    </row>
    <row r="10" spans="1:7" x14ac:dyDescent="0.25">
      <c r="A10" s="1"/>
      <c r="B10" s="1"/>
      <c r="C10" s="1"/>
      <c r="D10" s="1"/>
      <c r="E10" s="1"/>
      <c r="F10" s="1"/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7"/>
  <sheetViews>
    <sheetView tabSelected="1" topLeftCell="A4" zoomScaleNormal="100" workbookViewId="0">
      <selection activeCell="O33" sqref="O33"/>
    </sheetView>
  </sheetViews>
  <sheetFormatPr defaultRowHeight="15" x14ac:dyDescent="0.25"/>
  <cols>
    <col min="1" max="1" width="19.42578125" bestFit="1" customWidth="1"/>
    <col min="2" max="2" width="13.5703125" bestFit="1" customWidth="1"/>
    <col min="3" max="3" width="12.140625" bestFit="1" customWidth="1"/>
    <col min="4" max="4" width="16.28515625" customWidth="1"/>
    <col min="6" max="6" width="12.5703125" customWidth="1"/>
    <col min="7" max="7" width="10.7109375" bestFit="1" customWidth="1"/>
    <col min="9" max="9" width="13.5703125" bestFit="1" customWidth="1"/>
    <col min="10" max="10" width="10.7109375" bestFit="1" customWidth="1"/>
  </cols>
  <sheetData>
    <row r="1" spans="1:14" ht="15.75" thickBot="1" x14ac:dyDescent="0.3">
      <c r="A1" s="4"/>
    </row>
    <row r="2" spans="1:14" ht="25.5" customHeight="1" thickBot="1" x14ac:dyDescent="0.3">
      <c r="A2" s="50" t="s">
        <v>12</v>
      </c>
      <c r="B2" s="52"/>
      <c r="C2" s="55">
        <f>SUM(G28+G76+G86)</f>
        <v>227</v>
      </c>
      <c r="D2" s="56"/>
      <c r="E2" s="56"/>
      <c r="F2" s="56"/>
      <c r="G2" s="56"/>
      <c r="H2" s="56"/>
      <c r="I2" s="56"/>
      <c r="J2" s="56"/>
      <c r="K2" s="56"/>
      <c r="L2" s="56"/>
      <c r="M2" s="57"/>
      <c r="N2" s="6"/>
    </row>
    <row r="3" spans="1:14" x14ac:dyDescent="0.25">
      <c r="A3" s="50" t="s">
        <v>13</v>
      </c>
      <c r="B3" s="51"/>
      <c r="C3" s="40" t="s">
        <v>14</v>
      </c>
      <c r="D3" s="8"/>
      <c r="E3" s="40" t="s">
        <v>55</v>
      </c>
      <c r="F3" s="8"/>
      <c r="G3" s="40" t="s">
        <v>56</v>
      </c>
      <c r="H3" s="53"/>
      <c r="I3" s="8"/>
      <c r="J3" s="40" t="s">
        <v>15</v>
      </c>
      <c r="K3" s="8"/>
      <c r="L3" s="40" t="s">
        <v>16</v>
      </c>
      <c r="M3" s="8"/>
      <c r="N3" s="6"/>
    </row>
    <row r="4" spans="1:14" x14ac:dyDescent="0.25">
      <c r="A4" s="40"/>
      <c r="B4" s="8"/>
      <c r="C4" s="40"/>
      <c r="D4" s="8"/>
      <c r="E4" s="40"/>
      <c r="F4" s="8"/>
      <c r="G4" s="40"/>
      <c r="H4" s="53"/>
      <c r="I4" s="8"/>
      <c r="J4" s="40"/>
      <c r="K4" s="8"/>
      <c r="L4" s="40"/>
      <c r="M4" s="8"/>
      <c r="N4" s="6"/>
    </row>
    <row r="5" spans="1:14" ht="2.25" customHeight="1" thickBot="1" x14ac:dyDescent="0.3">
      <c r="A5" s="40"/>
      <c r="B5" s="8"/>
      <c r="C5" s="40"/>
      <c r="D5" s="8"/>
      <c r="E5" s="40"/>
      <c r="F5" s="8"/>
      <c r="G5" s="40"/>
      <c r="H5" s="53"/>
      <c r="I5" s="8"/>
      <c r="J5" s="40"/>
      <c r="K5" s="8"/>
      <c r="L5" s="40"/>
      <c r="M5" s="8"/>
      <c r="N5" s="6"/>
    </row>
    <row r="6" spans="1:14" ht="15.75" hidden="1" thickBot="1" x14ac:dyDescent="0.3">
      <c r="A6" s="41"/>
      <c r="B6" s="9"/>
      <c r="C6" s="41"/>
      <c r="D6" s="9"/>
      <c r="E6" s="41"/>
      <c r="F6" s="9"/>
      <c r="G6" s="41"/>
      <c r="H6" s="54"/>
      <c r="I6" s="9"/>
      <c r="J6" s="41"/>
      <c r="K6" s="9"/>
      <c r="L6" s="41"/>
      <c r="M6" s="9"/>
      <c r="N6" s="6"/>
    </row>
    <row r="7" spans="1:14" x14ac:dyDescent="0.25">
      <c r="A7" s="42" t="s">
        <v>20</v>
      </c>
      <c r="B7" s="43"/>
      <c r="C7" s="42" t="s">
        <v>18</v>
      </c>
      <c r="D7" s="43"/>
      <c r="E7" s="10">
        <v>0.01</v>
      </c>
      <c r="F7" s="11"/>
      <c r="G7" s="14">
        <v>2</v>
      </c>
      <c r="H7" s="15"/>
      <c r="I7" s="16"/>
      <c r="J7" s="14" t="s">
        <v>57</v>
      </c>
      <c r="K7" s="16"/>
      <c r="L7" s="14" t="s">
        <v>17</v>
      </c>
      <c r="M7" s="16"/>
      <c r="N7" s="6"/>
    </row>
    <row r="8" spans="1:14" ht="0.75" customHeight="1" x14ac:dyDescent="0.25">
      <c r="A8" s="21"/>
      <c r="B8" s="19"/>
      <c r="C8" s="21"/>
      <c r="D8" s="19"/>
      <c r="E8" s="12"/>
      <c r="F8" s="13"/>
      <c r="G8" s="17"/>
      <c r="H8" s="49"/>
      <c r="I8" s="18"/>
      <c r="J8" s="17"/>
      <c r="K8" s="18"/>
      <c r="L8" s="17"/>
      <c r="M8" s="18"/>
      <c r="N8" s="6"/>
    </row>
    <row r="9" spans="1:14" ht="9.75" customHeight="1" thickBot="1" x14ac:dyDescent="0.3">
      <c r="A9" s="21"/>
      <c r="B9" s="19"/>
      <c r="C9" s="21"/>
      <c r="D9" s="19"/>
      <c r="E9" s="12"/>
      <c r="F9" s="13"/>
      <c r="G9" s="17"/>
      <c r="H9" s="49"/>
      <c r="I9" s="18"/>
      <c r="J9" s="17"/>
      <c r="K9" s="18"/>
      <c r="L9" s="17"/>
      <c r="M9" s="18"/>
      <c r="N9" s="6"/>
    </row>
    <row r="10" spans="1:14" ht="15.75" hidden="1" thickBot="1" x14ac:dyDescent="0.3">
      <c r="A10" s="21"/>
      <c r="B10" s="19"/>
      <c r="C10" s="21"/>
      <c r="D10" s="19"/>
      <c r="E10" s="58"/>
      <c r="F10" s="59"/>
      <c r="G10" s="25"/>
      <c r="H10" s="48"/>
      <c r="I10" s="20"/>
      <c r="J10" s="25"/>
      <c r="K10" s="20"/>
      <c r="L10" s="25"/>
      <c r="M10" s="20"/>
      <c r="N10" s="6"/>
    </row>
    <row r="11" spans="1:14" ht="12" customHeight="1" x14ac:dyDescent="0.25">
      <c r="A11" s="21"/>
      <c r="B11" s="19"/>
      <c r="C11" s="21"/>
      <c r="D11" s="19"/>
      <c r="E11" s="10">
        <v>0.01</v>
      </c>
      <c r="F11" s="11"/>
      <c r="G11" s="14">
        <v>2</v>
      </c>
      <c r="H11" s="15"/>
      <c r="I11" s="16"/>
      <c r="J11" s="14" t="s">
        <v>57</v>
      </c>
      <c r="K11" s="16"/>
      <c r="L11" s="14" t="s">
        <v>19</v>
      </c>
      <c r="M11" s="16"/>
      <c r="N11" s="6"/>
    </row>
    <row r="12" spans="1:14" ht="9.75" customHeight="1" thickBot="1" x14ac:dyDescent="0.3">
      <c r="A12" s="21"/>
      <c r="B12" s="19"/>
      <c r="C12" s="21"/>
      <c r="D12" s="19"/>
      <c r="E12" s="12"/>
      <c r="F12" s="13"/>
      <c r="G12" s="17"/>
      <c r="H12" s="49"/>
      <c r="I12" s="18"/>
      <c r="J12" s="17"/>
      <c r="K12" s="18"/>
      <c r="L12" s="17"/>
      <c r="M12" s="18"/>
      <c r="N12" s="6"/>
    </row>
    <row r="13" spans="1:14" ht="15.75" hidden="1" thickBot="1" x14ac:dyDescent="0.3">
      <c r="A13" s="21"/>
      <c r="B13" s="19"/>
      <c r="C13" s="21"/>
      <c r="D13" s="19"/>
      <c r="E13" s="12"/>
      <c r="F13" s="13"/>
      <c r="G13" s="17"/>
      <c r="H13" s="49"/>
      <c r="I13" s="18"/>
      <c r="J13" s="17"/>
      <c r="K13" s="18"/>
      <c r="L13" s="17"/>
      <c r="M13" s="18"/>
      <c r="N13" s="6"/>
    </row>
    <row r="14" spans="1:14" ht="15.75" hidden="1" thickBot="1" x14ac:dyDescent="0.3">
      <c r="A14" s="21"/>
      <c r="B14" s="19"/>
      <c r="C14" s="21"/>
      <c r="D14" s="19"/>
      <c r="E14" s="58"/>
      <c r="F14" s="59"/>
      <c r="G14" s="25"/>
      <c r="H14" s="48"/>
      <c r="I14" s="20"/>
      <c r="J14" s="25"/>
      <c r="K14" s="20"/>
      <c r="L14" s="25"/>
      <c r="M14" s="20"/>
      <c r="N14" s="6"/>
    </row>
    <row r="15" spans="1:14" ht="13.5" customHeight="1" x14ac:dyDescent="0.25">
      <c r="A15" s="21"/>
      <c r="B15" s="19"/>
      <c r="C15" s="21"/>
      <c r="D15" s="19"/>
      <c r="E15" s="10">
        <v>0.01</v>
      </c>
      <c r="F15" s="11"/>
      <c r="G15" s="14">
        <v>2</v>
      </c>
      <c r="H15" s="15"/>
      <c r="I15" s="16"/>
      <c r="J15" s="14" t="s">
        <v>57</v>
      </c>
      <c r="K15" s="16"/>
      <c r="L15" s="14" t="s">
        <v>21</v>
      </c>
      <c r="M15" s="16"/>
      <c r="N15" s="6"/>
    </row>
    <row r="16" spans="1:14" ht="3" customHeight="1" thickBot="1" x14ac:dyDescent="0.3">
      <c r="A16" s="21"/>
      <c r="B16" s="19"/>
      <c r="C16" s="21"/>
      <c r="D16" s="19"/>
      <c r="E16" s="12"/>
      <c r="F16" s="13"/>
      <c r="G16" s="17"/>
      <c r="H16" s="49"/>
      <c r="I16" s="18"/>
      <c r="J16" s="17"/>
      <c r="K16" s="18"/>
      <c r="L16" s="17"/>
      <c r="M16" s="18"/>
      <c r="N16" s="6"/>
    </row>
    <row r="17" spans="1:14" ht="15.75" hidden="1" thickBot="1" x14ac:dyDescent="0.3">
      <c r="A17" s="21"/>
      <c r="B17" s="19"/>
      <c r="C17" s="21"/>
      <c r="D17" s="19"/>
      <c r="E17" s="12"/>
      <c r="F17" s="13"/>
      <c r="G17" s="17"/>
      <c r="H17" s="49"/>
      <c r="I17" s="18"/>
      <c r="J17" s="17"/>
      <c r="K17" s="18"/>
      <c r="L17" s="17"/>
      <c r="M17" s="18"/>
      <c r="N17" s="6"/>
    </row>
    <row r="18" spans="1:14" ht="15.75" hidden="1" thickBot="1" x14ac:dyDescent="0.3">
      <c r="A18" s="21"/>
      <c r="B18" s="19"/>
      <c r="C18" s="44"/>
      <c r="D18" s="45"/>
      <c r="E18" s="58"/>
      <c r="F18" s="59"/>
      <c r="G18" s="25"/>
      <c r="H18" s="48"/>
      <c r="I18" s="20"/>
      <c r="J18" s="25"/>
      <c r="K18" s="20"/>
      <c r="L18" s="25"/>
      <c r="M18" s="20"/>
      <c r="N18" s="6"/>
    </row>
    <row r="19" spans="1:14" ht="31.5" customHeight="1" x14ac:dyDescent="0.25">
      <c r="A19" s="21"/>
      <c r="B19" s="19"/>
      <c r="C19" s="42" t="s">
        <v>54</v>
      </c>
      <c r="D19" s="43"/>
      <c r="E19" s="10">
        <v>0.06</v>
      </c>
      <c r="F19" s="11"/>
      <c r="G19" s="14">
        <v>14</v>
      </c>
      <c r="H19" s="15"/>
      <c r="I19" s="16"/>
      <c r="J19" s="14" t="s">
        <v>58</v>
      </c>
      <c r="K19" s="16"/>
      <c r="L19" s="14" t="s">
        <v>22</v>
      </c>
      <c r="M19" s="16"/>
      <c r="N19" s="6"/>
    </row>
    <row r="20" spans="1:14" ht="3" customHeight="1" thickBot="1" x14ac:dyDescent="0.3">
      <c r="A20" s="21"/>
      <c r="B20" s="19"/>
      <c r="C20" s="21"/>
      <c r="D20" s="19"/>
      <c r="E20" s="12"/>
      <c r="F20" s="13"/>
      <c r="G20" s="17"/>
      <c r="H20" s="49"/>
      <c r="I20" s="18"/>
      <c r="J20" s="17"/>
      <c r="K20" s="18"/>
      <c r="L20" s="17"/>
      <c r="M20" s="18"/>
      <c r="N20" s="6"/>
    </row>
    <row r="21" spans="1:14" ht="15.75" hidden="1" thickBot="1" x14ac:dyDescent="0.3">
      <c r="A21" s="21"/>
      <c r="B21" s="19"/>
      <c r="C21" s="21"/>
      <c r="D21" s="19"/>
      <c r="E21" s="12"/>
      <c r="F21" s="13"/>
      <c r="G21" s="17"/>
      <c r="H21" s="49"/>
      <c r="I21" s="18"/>
      <c r="J21" s="17"/>
      <c r="K21" s="18"/>
      <c r="L21" s="17"/>
      <c r="M21" s="18"/>
      <c r="N21" s="6"/>
    </row>
    <row r="22" spans="1:14" ht="15.75" hidden="1" customHeight="1" thickBot="1" x14ac:dyDescent="0.3">
      <c r="A22" s="21"/>
      <c r="B22" s="19"/>
      <c r="C22" s="21"/>
      <c r="D22" s="19"/>
      <c r="E22" s="58"/>
      <c r="F22" s="59"/>
      <c r="G22" s="25"/>
      <c r="H22" s="48"/>
      <c r="I22" s="20"/>
      <c r="J22" s="25"/>
      <c r="K22" s="20"/>
      <c r="L22" s="25"/>
      <c r="M22" s="20"/>
      <c r="N22" s="6"/>
    </row>
    <row r="23" spans="1:14" ht="15" customHeight="1" x14ac:dyDescent="0.25">
      <c r="A23" s="21"/>
      <c r="B23" s="19"/>
      <c r="C23" s="21"/>
      <c r="D23" s="19"/>
      <c r="E23" s="10">
        <v>0.01</v>
      </c>
      <c r="F23" s="11"/>
      <c r="G23" s="14">
        <v>2</v>
      </c>
      <c r="H23" s="15"/>
      <c r="I23" s="16"/>
      <c r="J23" s="14" t="s">
        <v>58</v>
      </c>
      <c r="K23" s="16"/>
      <c r="L23" s="14" t="s">
        <v>23</v>
      </c>
      <c r="M23" s="16"/>
      <c r="N23" s="6"/>
    </row>
    <row r="24" spans="1:14" x14ac:dyDescent="0.25">
      <c r="A24" s="21"/>
      <c r="B24" s="19"/>
      <c r="C24" s="21"/>
      <c r="D24" s="19"/>
      <c r="E24" s="12"/>
      <c r="F24" s="13"/>
      <c r="G24" s="17"/>
      <c r="H24" s="49"/>
      <c r="I24" s="18"/>
      <c r="J24" s="17"/>
      <c r="K24" s="18"/>
      <c r="L24" s="17"/>
      <c r="M24" s="18"/>
      <c r="N24" s="6"/>
    </row>
    <row r="25" spans="1:14" ht="1.5" customHeight="1" thickBot="1" x14ac:dyDescent="0.3">
      <c r="A25" s="21"/>
      <c r="B25" s="19"/>
      <c r="C25" s="21"/>
      <c r="D25" s="19"/>
      <c r="E25" s="12"/>
      <c r="F25" s="13"/>
      <c r="G25" s="17"/>
      <c r="H25" s="49"/>
      <c r="I25" s="18"/>
      <c r="J25" s="17"/>
      <c r="K25" s="18"/>
      <c r="L25" s="17"/>
      <c r="M25" s="18"/>
      <c r="N25" s="6"/>
    </row>
    <row r="26" spans="1:14" ht="15.75" hidden="1" thickBot="1" x14ac:dyDescent="0.3">
      <c r="A26" s="21"/>
      <c r="B26" s="19"/>
      <c r="C26" s="21"/>
      <c r="D26" s="19"/>
      <c r="E26" s="12"/>
      <c r="F26" s="13"/>
      <c r="G26" s="17"/>
      <c r="H26" s="49"/>
      <c r="I26" s="18"/>
      <c r="J26" s="17"/>
      <c r="K26" s="18"/>
      <c r="L26" s="17"/>
      <c r="M26" s="18"/>
      <c r="N26" s="6"/>
    </row>
    <row r="27" spans="1:14" ht="15.75" hidden="1" thickBot="1" x14ac:dyDescent="0.3">
      <c r="A27" s="44"/>
      <c r="B27" s="45"/>
      <c r="C27" s="44"/>
      <c r="D27" s="45"/>
      <c r="E27" s="58"/>
      <c r="F27" s="59"/>
      <c r="G27" s="25"/>
      <c r="H27" s="48"/>
      <c r="I27" s="20"/>
      <c r="J27" s="17"/>
      <c r="K27" s="18"/>
      <c r="L27" s="17"/>
      <c r="M27" s="18"/>
      <c r="N27" s="6"/>
    </row>
    <row r="28" spans="1:14" ht="15" customHeight="1" x14ac:dyDescent="0.25">
      <c r="A28" s="42" t="s">
        <v>24</v>
      </c>
      <c r="B28" s="46"/>
      <c r="C28" s="46"/>
      <c r="D28" s="46"/>
      <c r="E28" s="46"/>
      <c r="F28" s="43"/>
      <c r="G28" s="14">
        <v>22</v>
      </c>
      <c r="H28" s="15"/>
      <c r="I28" s="16"/>
      <c r="J28" s="23">
        <f>SUM((B95*J94)+C95*J95)</f>
        <v>565.45733333333339</v>
      </c>
      <c r="K28" s="63"/>
      <c r="L28" s="63"/>
      <c r="M28" s="24"/>
      <c r="N28" s="6"/>
    </row>
    <row r="29" spans="1:14" ht="15.75" thickBot="1" x14ac:dyDescent="0.3">
      <c r="A29" s="44"/>
      <c r="B29" s="47"/>
      <c r="C29" s="47"/>
      <c r="D29" s="47"/>
      <c r="E29" s="47"/>
      <c r="F29" s="45"/>
      <c r="G29" s="25"/>
      <c r="H29" s="48"/>
      <c r="I29" s="20"/>
      <c r="J29" s="60"/>
      <c r="K29" s="62"/>
      <c r="L29" s="62"/>
      <c r="M29" s="61"/>
      <c r="N29" s="6"/>
    </row>
    <row r="30" spans="1:14" ht="9" customHeight="1" x14ac:dyDescent="0.25">
      <c r="A30" s="42" t="s">
        <v>25</v>
      </c>
      <c r="B30" s="43"/>
      <c r="C30" s="42" t="s">
        <v>18</v>
      </c>
      <c r="D30" s="43"/>
      <c r="E30" s="10">
        <v>0.05</v>
      </c>
      <c r="F30" s="11"/>
      <c r="G30" s="14">
        <v>11</v>
      </c>
      <c r="H30" s="15"/>
      <c r="I30" s="16"/>
      <c r="J30" s="14" t="s">
        <v>57</v>
      </c>
      <c r="K30" s="16"/>
      <c r="L30" s="14" t="s">
        <v>19</v>
      </c>
      <c r="M30" s="16"/>
      <c r="N30" s="6"/>
    </row>
    <row r="31" spans="1:14" ht="3.75" customHeight="1" x14ac:dyDescent="0.25">
      <c r="A31" s="21"/>
      <c r="B31" s="19"/>
      <c r="C31" s="21"/>
      <c r="D31" s="19"/>
      <c r="E31" s="12"/>
      <c r="F31" s="13"/>
      <c r="G31" s="17"/>
      <c r="H31" s="49"/>
      <c r="I31" s="18"/>
      <c r="J31" s="17"/>
      <c r="K31" s="18"/>
      <c r="L31" s="17"/>
      <c r="M31" s="18"/>
      <c r="N31" s="6"/>
    </row>
    <row r="32" spans="1:14" ht="3.75" customHeight="1" thickBot="1" x14ac:dyDescent="0.3">
      <c r="A32" s="21"/>
      <c r="B32" s="19"/>
      <c r="C32" s="21"/>
      <c r="D32" s="19"/>
      <c r="E32" s="58"/>
      <c r="F32" s="59"/>
      <c r="G32" s="25"/>
      <c r="H32" s="48"/>
      <c r="I32" s="20"/>
      <c r="J32" s="25"/>
      <c r="K32" s="20"/>
      <c r="L32" s="25"/>
      <c r="M32" s="20"/>
      <c r="N32" s="6"/>
    </row>
    <row r="33" spans="1:14" x14ac:dyDescent="0.25">
      <c r="A33" s="21"/>
      <c r="B33" s="19"/>
      <c r="C33" s="21"/>
      <c r="D33" s="19"/>
      <c r="E33" s="10">
        <v>0.03</v>
      </c>
      <c r="F33" s="11"/>
      <c r="G33" s="14">
        <v>7</v>
      </c>
      <c r="H33" s="15"/>
      <c r="I33" s="16"/>
      <c r="J33" s="14" t="s">
        <v>57</v>
      </c>
      <c r="K33" s="16"/>
      <c r="L33" s="14" t="s">
        <v>59</v>
      </c>
      <c r="M33" s="16"/>
      <c r="N33" s="6"/>
    </row>
    <row r="34" spans="1:14" x14ac:dyDescent="0.25">
      <c r="A34" s="21"/>
      <c r="B34" s="19"/>
      <c r="C34" s="21"/>
      <c r="D34" s="19"/>
      <c r="E34" s="12"/>
      <c r="F34" s="13"/>
      <c r="G34" s="17"/>
      <c r="H34" s="49"/>
      <c r="I34" s="18"/>
      <c r="J34" s="17"/>
      <c r="K34" s="18"/>
      <c r="L34" s="17"/>
      <c r="M34" s="18"/>
      <c r="N34" s="6"/>
    </row>
    <row r="35" spans="1:14" ht="3" customHeight="1" thickBot="1" x14ac:dyDescent="0.3">
      <c r="A35" s="21"/>
      <c r="B35" s="19"/>
      <c r="C35" s="21"/>
      <c r="D35" s="19"/>
      <c r="E35" s="12"/>
      <c r="F35" s="13"/>
      <c r="G35" s="17"/>
      <c r="H35" s="49"/>
      <c r="I35" s="18"/>
      <c r="J35" s="17"/>
      <c r="K35" s="18"/>
      <c r="L35" s="17"/>
      <c r="M35" s="18"/>
      <c r="N35" s="6"/>
    </row>
    <row r="36" spans="1:14" ht="15.75" hidden="1" thickBot="1" x14ac:dyDescent="0.3">
      <c r="A36" s="21"/>
      <c r="B36" s="19"/>
      <c r="C36" s="44"/>
      <c r="D36" s="45"/>
      <c r="E36" s="58"/>
      <c r="F36" s="59"/>
      <c r="G36" s="25"/>
      <c r="H36" s="48"/>
      <c r="I36" s="20"/>
      <c r="J36" s="25"/>
      <c r="K36" s="20"/>
      <c r="L36" s="25"/>
      <c r="M36" s="20"/>
      <c r="N36" s="6"/>
    </row>
    <row r="37" spans="1:14" ht="24.75" customHeight="1" x14ac:dyDescent="0.25">
      <c r="A37" s="21"/>
      <c r="B37" s="19"/>
      <c r="C37" s="42" t="s">
        <v>54</v>
      </c>
      <c r="D37" s="43"/>
      <c r="E37" s="10">
        <v>0.08</v>
      </c>
      <c r="F37" s="11"/>
      <c r="G37" s="14">
        <v>18</v>
      </c>
      <c r="H37" s="15"/>
      <c r="I37" s="16"/>
      <c r="J37" s="14" t="s">
        <v>58</v>
      </c>
      <c r="K37" s="16"/>
      <c r="L37" s="14" t="s">
        <v>60</v>
      </c>
      <c r="M37" s="16"/>
      <c r="N37" s="6"/>
    </row>
    <row r="38" spans="1:14" ht="15" hidden="1" customHeight="1" x14ac:dyDescent="0.25">
      <c r="A38" s="21"/>
      <c r="B38" s="19"/>
      <c r="C38" s="21"/>
      <c r="D38" s="19"/>
      <c r="E38" s="12"/>
      <c r="F38" s="13"/>
      <c r="G38" s="17"/>
      <c r="H38" s="49"/>
      <c r="I38" s="18"/>
      <c r="J38" s="17"/>
      <c r="K38" s="18"/>
      <c r="L38" s="17"/>
      <c r="M38" s="18"/>
      <c r="N38" s="6"/>
    </row>
    <row r="39" spans="1:14" ht="15" hidden="1" customHeight="1" x14ac:dyDescent="0.25">
      <c r="A39" s="21"/>
      <c r="B39" s="19"/>
      <c r="C39" s="21"/>
      <c r="D39" s="19"/>
      <c r="E39" s="12"/>
      <c r="F39" s="13"/>
      <c r="G39" s="17"/>
      <c r="H39" s="49"/>
      <c r="I39" s="18"/>
      <c r="J39" s="17"/>
      <c r="K39" s="18"/>
      <c r="L39" s="17"/>
      <c r="M39" s="18"/>
      <c r="N39" s="6"/>
    </row>
    <row r="40" spans="1:14" ht="4.5" customHeight="1" thickBot="1" x14ac:dyDescent="0.3">
      <c r="A40" s="21"/>
      <c r="B40" s="19"/>
      <c r="C40" s="21"/>
      <c r="D40" s="19"/>
      <c r="E40" s="58"/>
      <c r="F40" s="59"/>
      <c r="G40" s="25"/>
      <c r="H40" s="48"/>
      <c r="I40" s="20"/>
      <c r="J40" s="25"/>
      <c r="K40" s="20"/>
      <c r="L40" s="25"/>
      <c r="M40" s="20"/>
      <c r="N40" s="6"/>
    </row>
    <row r="41" spans="1:14" ht="21" customHeight="1" x14ac:dyDescent="0.25">
      <c r="A41" s="21"/>
      <c r="B41" s="19"/>
      <c r="C41" s="21"/>
      <c r="D41" s="19"/>
      <c r="E41" s="10">
        <v>0.01</v>
      </c>
      <c r="F41" s="11"/>
      <c r="G41" s="14">
        <v>2</v>
      </c>
      <c r="H41" s="15"/>
      <c r="I41" s="16"/>
      <c r="J41" s="14" t="s">
        <v>58</v>
      </c>
      <c r="K41" s="16"/>
      <c r="L41" s="14" t="s">
        <v>26</v>
      </c>
      <c r="M41" s="16"/>
      <c r="N41" s="6"/>
    </row>
    <row r="42" spans="1:14" hidden="1" x14ac:dyDescent="0.25">
      <c r="A42" s="21"/>
      <c r="B42" s="19"/>
      <c r="C42" s="21"/>
      <c r="D42" s="19"/>
      <c r="E42" s="12"/>
      <c r="F42" s="13"/>
      <c r="G42" s="17"/>
      <c r="H42" s="49"/>
      <c r="I42" s="18"/>
      <c r="J42" s="17"/>
      <c r="K42" s="18"/>
      <c r="L42" s="17"/>
      <c r="M42" s="18"/>
      <c r="N42" s="6"/>
    </row>
    <row r="43" spans="1:14" ht="15" hidden="1" customHeight="1" x14ac:dyDescent="0.25">
      <c r="A43" s="21"/>
      <c r="B43" s="19"/>
      <c r="C43" s="21"/>
      <c r="D43" s="19"/>
      <c r="E43" s="12"/>
      <c r="F43" s="13"/>
      <c r="G43" s="17"/>
      <c r="H43" s="49"/>
      <c r="I43" s="18"/>
      <c r="J43" s="17"/>
      <c r="K43" s="18"/>
      <c r="L43" s="17"/>
      <c r="M43" s="18"/>
      <c r="N43" s="6"/>
    </row>
    <row r="44" spans="1:14" hidden="1" x14ac:dyDescent="0.25">
      <c r="A44" s="21"/>
      <c r="B44" s="19"/>
      <c r="C44" s="21"/>
      <c r="D44" s="19"/>
      <c r="E44" s="12"/>
      <c r="F44" s="13"/>
      <c r="G44" s="17"/>
      <c r="H44" s="49"/>
      <c r="I44" s="18"/>
      <c r="J44" s="17"/>
      <c r="K44" s="18"/>
      <c r="L44" s="17"/>
      <c r="M44" s="18"/>
      <c r="N44" s="6"/>
    </row>
    <row r="45" spans="1:14" ht="15.75" thickBot="1" x14ac:dyDescent="0.3">
      <c r="A45" s="21"/>
      <c r="B45" s="19"/>
      <c r="C45" s="21"/>
      <c r="D45" s="19"/>
      <c r="E45" s="58"/>
      <c r="F45" s="59"/>
      <c r="G45" s="25"/>
      <c r="H45" s="48"/>
      <c r="I45" s="20"/>
      <c r="J45" s="25"/>
      <c r="K45" s="20"/>
      <c r="L45" s="25"/>
      <c r="M45" s="20"/>
      <c r="N45" s="6"/>
    </row>
    <row r="46" spans="1:14" ht="14.25" customHeight="1" x14ac:dyDescent="0.25">
      <c r="A46" s="21"/>
      <c r="B46" s="19"/>
      <c r="C46" s="21"/>
      <c r="D46" s="19"/>
      <c r="E46" s="10">
        <v>0.04</v>
      </c>
      <c r="F46" s="22"/>
      <c r="G46" s="14">
        <v>9</v>
      </c>
      <c r="H46" s="15"/>
      <c r="I46" s="16"/>
      <c r="J46" s="14" t="s">
        <v>58</v>
      </c>
      <c r="K46" s="16"/>
      <c r="L46" s="14" t="s">
        <v>61</v>
      </c>
      <c r="M46" s="16"/>
      <c r="N46" s="6"/>
    </row>
    <row r="47" spans="1:14" ht="15" hidden="1" customHeight="1" x14ac:dyDescent="0.25">
      <c r="A47" s="21"/>
      <c r="B47" s="19"/>
      <c r="C47" s="21"/>
      <c r="D47" s="19"/>
      <c r="E47" s="12"/>
      <c r="F47" s="64"/>
      <c r="G47" s="17"/>
      <c r="H47" s="49"/>
      <c r="I47" s="18"/>
      <c r="J47" s="17"/>
      <c r="K47" s="18"/>
      <c r="L47" s="17"/>
      <c r="M47" s="18"/>
      <c r="N47" s="6"/>
    </row>
    <row r="48" spans="1:14" hidden="1" x14ac:dyDescent="0.25">
      <c r="A48" s="21"/>
      <c r="B48" s="19"/>
      <c r="C48" s="21"/>
      <c r="D48" s="19"/>
      <c r="E48" s="12"/>
      <c r="F48" s="64"/>
      <c r="G48" s="17"/>
      <c r="H48" s="49"/>
      <c r="I48" s="18"/>
      <c r="J48" s="17"/>
      <c r="K48" s="18"/>
      <c r="L48" s="17"/>
      <c r="M48" s="18"/>
      <c r="N48" s="6"/>
    </row>
    <row r="49" spans="1:14" ht="15.75" thickBot="1" x14ac:dyDescent="0.3">
      <c r="A49" s="21"/>
      <c r="B49" s="19"/>
      <c r="C49" s="21"/>
      <c r="D49" s="19"/>
      <c r="E49" s="58"/>
      <c r="F49" s="65"/>
      <c r="G49" s="25"/>
      <c r="H49" s="48"/>
      <c r="I49" s="20"/>
      <c r="J49" s="25"/>
      <c r="K49" s="20"/>
      <c r="L49" s="25"/>
      <c r="M49" s="20"/>
      <c r="N49" s="6"/>
    </row>
    <row r="50" spans="1:14" ht="15" customHeight="1" x14ac:dyDescent="0.25">
      <c r="A50" s="21"/>
      <c r="B50" s="19"/>
      <c r="C50" s="21"/>
      <c r="D50" s="19"/>
      <c r="E50" s="10">
        <v>0.02</v>
      </c>
      <c r="F50" s="11"/>
      <c r="G50" s="14">
        <v>5</v>
      </c>
      <c r="H50" s="15"/>
      <c r="I50" s="16"/>
      <c r="J50" s="14" t="s">
        <v>58</v>
      </c>
      <c r="K50" s="16"/>
      <c r="L50" s="14" t="s">
        <v>62</v>
      </c>
      <c r="M50" s="16"/>
      <c r="N50" s="6"/>
    </row>
    <row r="51" spans="1:14" ht="3" customHeight="1" x14ac:dyDescent="0.25">
      <c r="A51" s="21"/>
      <c r="B51" s="19"/>
      <c r="C51" s="21"/>
      <c r="D51" s="19"/>
      <c r="E51" s="12"/>
      <c r="F51" s="13"/>
      <c r="G51" s="17"/>
      <c r="H51" s="49"/>
      <c r="I51" s="18"/>
      <c r="J51" s="17"/>
      <c r="K51" s="18"/>
      <c r="L51" s="17"/>
      <c r="M51" s="18"/>
      <c r="N51" s="6"/>
    </row>
    <row r="52" spans="1:14" hidden="1" x14ac:dyDescent="0.25">
      <c r="A52" s="21"/>
      <c r="B52" s="19"/>
      <c r="C52" s="21"/>
      <c r="D52" s="19"/>
      <c r="E52" s="12"/>
      <c r="F52" s="13"/>
      <c r="G52" s="17"/>
      <c r="H52" s="49"/>
      <c r="I52" s="18"/>
      <c r="J52" s="17"/>
      <c r="K52" s="18"/>
      <c r="L52" s="17"/>
      <c r="M52" s="18"/>
      <c r="N52" s="6"/>
    </row>
    <row r="53" spans="1:14" ht="15.75" thickBot="1" x14ac:dyDescent="0.3">
      <c r="A53" s="21"/>
      <c r="B53" s="19"/>
      <c r="C53" s="21"/>
      <c r="D53" s="19"/>
      <c r="E53" s="58"/>
      <c r="F53" s="59"/>
      <c r="G53" s="25"/>
      <c r="H53" s="48"/>
      <c r="I53" s="20"/>
      <c r="J53" s="25"/>
      <c r="K53" s="20"/>
      <c r="L53" s="25"/>
      <c r="M53" s="20"/>
      <c r="N53" s="6"/>
    </row>
    <row r="54" spans="1:14" ht="15" customHeight="1" x14ac:dyDescent="0.25">
      <c r="A54" s="21"/>
      <c r="B54" s="19"/>
      <c r="C54" s="21"/>
      <c r="D54" s="19"/>
      <c r="E54" s="10">
        <v>0.02</v>
      </c>
      <c r="F54" s="11"/>
      <c r="G54" s="14">
        <v>5</v>
      </c>
      <c r="H54" s="15"/>
      <c r="I54" s="16"/>
      <c r="J54" s="14" t="s">
        <v>58</v>
      </c>
      <c r="K54" s="16"/>
      <c r="L54" s="14" t="s">
        <v>27</v>
      </c>
      <c r="M54" s="16"/>
      <c r="N54" s="6"/>
    </row>
    <row r="55" spans="1:14" ht="15" hidden="1" customHeight="1" x14ac:dyDescent="0.25">
      <c r="A55" s="21"/>
      <c r="B55" s="19"/>
      <c r="C55" s="21"/>
      <c r="D55" s="19"/>
      <c r="E55" s="12"/>
      <c r="F55" s="13"/>
      <c r="G55" s="17"/>
      <c r="H55" s="49"/>
      <c r="I55" s="18"/>
      <c r="J55" s="17"/>
      <c r="K55" s="18"/>
      <c r="L55" s="17"/>
      <c r="M55" s="18"/>
      <c r="N55" s="6"/>
    </row>
    <row r="56" spans="1:14" hidden="1" x14ac:dyDescent="0.25">
      <c r="A56" s="21"/>
      <c r="B56" s="19"/>
      <c r="C56" s="21"/>
      <c r="D56" s="19"/>
      <c r="E56" s="12"/>
      <c r="F56" s="13"/>
      <c r="G56" s="17"/>
      <c r="H56" s="49"/>
      <c r="I56" s="18"/>
      <c r="J56" s="17"/>
      <c r="K56" s="18"/>
      <c r="L56" s="17"/>
      <c r="M56" s="18"/>
      <c r="N56" s="6"/>
    </row>
    <row r="57" spans="1:14" ht="15.75" thickBot="1" x14ac:dyDescent="0.3">
      <c r="A57" s="21"/>
      <c r="B57" s="19"/>
      <c r="C57" s="44"/>
      <c r="D57" s="45"/>
      <c r="E57" s="58"/>
      <c r="F57" s="59"/>
      <c r="G57" s="25"/>
      <c r="H57" s="48"/>
      <c r="I57" s="20"/>
      <c r="J57" s="25"/>
      <c r="K57" s="20"/>
      <c r="L57" s="25"/>
      <c r="M57" s="20"/>
      <c r="N57" s="6"/>
    </row>
    <row r="58" spans="1:14" ht="11.25" customHeight="1" x14ac:dyDescent="0.25">
      <c r="A58" s="21"/>
      <c r="B58" s="19"/>
      <c r="C58" s="42" t="s">
        <v>29</v>
      </c>
      <c r="D58" s="43"/>
      <c r="E58" s="10">
        <v>0.03</v>
      </c>
      <c r="F58" s="11"/>
      <c r="G58" s="14">
        <v>7</v>
      </c>
      <c r="H58" s="15"/>
      <c r="I58" s="16"/>
      <c r="J58" s="14" t="s">
        <v>28</v>
      </c>
      <c r="K58" s="16"/>
      <c r="L58" s="14" t="s">
        <v>63</v>
      </c>
      <c r="M58" s="16"/>
      <c r="N58" s="6"/>
    </row>
    <row r="59" spans="1:14" ht="15" hidden="1" customHeight="1" x14ac:dyDescent="0.25">
      <c r="A59" s="21"/>
      <c r="B59" s="19"/>
      <c r="C59" s="21"/>
      <c r="D59" s="19"/>
      <c r="E59" s="12"/>
      <c r="F59" s="13"/>
      <c r="G59" s="17"/>
      <c r="H59" s="49"/>
      <c r="I59" s="18"/>
      <c r="J59" s="17"/>
      <c r="K59" s="18"/>
      <c r="L59" s="17"/>
      <c r="M59" s="18"/>
      <c r="N59" s="6"/>
    </row>
    <row r="60" spans="1:14" ht="15.75" thickBot="1" x14ac:dyDescent="0.3">
      <c r="A60" s="21"/>
      <c r="B60" s="19"/>
      <c r="C60" s="21"/>
      <c r="D60" s="19"/>
      <c r="E60" s="58"/>
      <c r="F60" s="59"/>
      <c r="G60" s="25"/>
      <c r="H60" s="48"/>
      <c r="I60" s="20"/>
      <c r="J60" s="25"/>
      <c r="K60" s="20"/>
      <c r="L60" s="25"/>
      <c r="M60" s="20"/>
      <c r="N60" s="6"/>
    </row>
    <row r="61" spans="1:14" ht="15" customHeight="1" x14ac:dyDescent="0.25">
      <c r="A61" s="21"/>
      <c r="B61" s="19"/>
      <c r="C61" s="21"/>
      <c r="D61" s="19"/>
      <c r="E61" s="10">
        <v>0.1</v>
      </c>
      <c r="F61" s="11"/>
      <c r="G61" s="14">
        <v>23</v>
      </c>
      <c r="H61" s="15"/>
      <c r="I61" s="16"/>
      <c r="J61" s="14" t="s">
        <v>30</v>
      </c>
      <c r="K61" s="16"/>
      <c r="L61" s="14" t="s">
        <v>31</v>
      </c>
      <c r="M61" s="16"/>
      <c r="N61" s="6"/>
    </row>
    <row r="62" spans="1:14" ht="15.75" thickBot="1" x14ac:dyDescent="0.3">
      <c r="A62" s="21"/>
      <c r="B62" s="19"/>
      <c r="C62" s="44"/>
      <c r="D62" s="45"/>
      <c r="E62" s="58"/>
      <c r="F62" s="59"/>
      <c r="G62" s="25"/>
      <c r="H62" s="48"/>
      <c r="I62" s="20"/>
      <c r="J62" s="25"/>
      <c r="K62" s="20"/>
      <c r="L62" s="25"/>
      <c r="M62" s="20"/>
      <c r="N62" s="6"/>
    </row>
    <row r="63" spans="1:14" ht="13.5" customHeight="1" x14ac:dyDescent="0.25">
      <c r="A63" s="21"/>
      <c r="B63" s="19"/>
      <c r="C63" s="42" t="s">
        <v>33</v>
      </c>
      <c r="D63" s="43"/>
      <c r="E63" s="10">
        <v>0.05</v>
      </c>
      <c r="F63" s="22"/>
      <c r="G63" s="14">
        <v>11</v>
      </c>
      <c r="H63" s="15"/>
      <c r="I63" s="16"/>
      <c r="J63" s="14" t="s">
        <v>3</v>
      </c>
      <c r="K63" s="16"/>
      <c r="L63" s="14" t="s">
        <v>32</v>
      </c>
      <c r="M63" s="16"/>
      <c r="N63" s="6"/>
    </row>
    <row r="64" spans="1:14" ht="4.5" customHeight="1" thickBot="1" x14ac:dyDescent="0.3">
      <c r="A64" s="21"/>
      <c r="B64" s="19"/>
      <c r="C64" s="21"/>
      <c r="D64" s="19"/>
      <c r="E64" s="58"/>
      <c r="F64" s="65"/>
      <c r="G64" s="25"/>
      <c r="H64" s="48"/>
      <c r="I64" s="20"/>
      <c r="J64" s="25"/>
      <c r="K64" s="20"/>
      <c r="L64" s="25"/>
      <c r="M64" s="20"/>
      <c r="N64" s="6"/>
    </row>
    <row r="65" spans="1:14" ht="3" customHeight="1" x14ac:dyDescent="0.25">
      <c r="A65" s="21"/>
      <c r="B65" s="19"/>
      <c r="C65" s="21"/>
      <c r="D65" s="19"/>
      <c r="E65" s="10">
        <v>0.27</v>
      </c>
      <c r="F65" s="11"/>
      <c r="G65" s="14">
        <v>61</v>
      </c>
      <c r="H65" s="15"/>
      <c r="I65" s="16"/>
      <c r="J65" s="14" t="s">
        <v>3</v>
      </c>
      <c r="K65" s="16"/>
      <c r="L65" s="14" t="s">
        <v>34</v>
      </c>
      <c r="M65" s="16"/>
      <c r="N65" s="6"/>
    </row>
    <row r="66" spans="1:14" hidden="1" x14ac:dyDescent="0.25">
      <c r="A66" s="21"/>
      <c r="B66" s="19"/>
      <c r="C66" s="21"/>
      <c r="D66" s="19"/>
      <c r="E66" s="12"/>
      <c r="F66" s="13"/>
      <c r="G66" s="17"/>
      <c r="H66" s="49"/>
      <c r="I66" s="18"/>
      <c r="J66" s="17"/>
      <c r="K66" s="18"/>
      <c r="L66" s="17"/>
      <c r="M66" s="18"/>
      <c r="N66" s="6"/>
    </row>
    <row r="67" spans="1:14" ht="15.75" thickBot="1" x14ac:dyDescent="0.3">
      <c r="A67" s="21"/>
      <c r="B67" s="19"/>
      <c r="C67" s="44"/>
      <c r="D67" s="45"/>
      <c r="E67" s="58"/>
      <c r="F67" s="59"/>
      <c r="G67" s="25"/>
      <c r="H67" s="48"/>
      <c r="I67" s="20"/>
      <c r="J67" s="25"/>
      <c r="K67" s="20"/>
      <c r="L67" s="25"/>
      <c r="M67" s="20"/>
      <c r="N67" s="6"/>
    </row>
    <row r="68" spans="1:14" ht="15.75" customHeight="1" x14ac:dyDescent="0.25">
      <c r="A68" s="21"/>
      <c r="B68" s="19"/>
      <c r="C68" s="42" t="s">
        <v>37</v>
      </c>
      <c r="D68" s="43"/>
      <c r="E68" s="10">
        <v>0.04</v>
      </c>
      <c r="F68" s="11"/>
      <c r="G68" s="14">
        <v>9</v>
      </c>
      <c r="H68" s="15"/>
      <c r="I68" s="16"/>
      <c r="J68" s="14" t="s">
        <v>35</v>
      </c>
      <c r="K68" s="16"/>
      <c r="L68" s="14" t="s">
        <v>36</v>
      </c>
      <c r="M68" s="16"/>
      <c r="N68" s="6"/>
    </row>
    <row r="69" spans="1:14" ht="7.5" customHeight="1" thickBot="1" x14ac:dyDescent="0.3">
      <c r="A69" s="21"/>
      <c r="B69" s="19"/>
      <c r="C69" s="21"/>
      <c r="D69" s="19"/>
      <c r="E69" s="58"/>
      <c r="F69" s="59"/>
      <c r="G69" s="25"/>
      <c r="H69" s="48"/>
      <c r="I69" s="20"/>
      <c r="J69" s="25"/>
      <c r="K69" s="20"/>
      <c r="L69" s="25"/>
      <c r="M69" s="20"/>
      <c r="N69" s="6"/>
    </row>
    <row r="70" spans="1:14" ht="15" customHeight="1" x14ac:dyDescent="0.25">
      <c r="A70" s="21"/>
      <c r="B70" s="19"/>
      <c r="C70" s="21"/>
      <c r="D70" s="19"/>
      <c r="E70" s="10">
        <v>0.04</v>
      </c>
      <c r="F70" s="11"/>
      <c r="G70" s="14">
        <v>9</v>
      </c>
      <c r="H70" s="15"/>
      <c r="I70" s="16"/>
      <c r="J70" s="14" t="s">
        <v>38</v>
      </c>
      <c r="K70" s="16"/>
      <c r="L70" s="14" t="s">
        <v>39</v>
      </c>
      <c r="M70" s="16"/>
      <c r="N70" s="6"/>
    </row>
    <row r="71" spans="1:14" ht="2.25" customHeight="1" thickBot="1" x14ac:dyDescent="0.3">
      <c r="A71" s="21"/>
      <c r="B71" s="19"/>
      <c r="C71" s="21"/>
      <c r="D71" s="19"/>
      <c r="E71" s="12"/>
      <c r="F71" s="13"/>
      <c r="G71" s="17"/>
      <c r="H71" s="49"/>
      <c r="I71" s="18"/>
      <c r="J71" s="17"/>
      <c r="K71" s="18"/>
      <c r="L71" s="17"/>
      <c r="M71" s="18"/>
      <c r="N71" s="6"/>
    </row>
    <row r="72" spans="1:14" ht="15.75" hidden="1" thickBot="1" x14ac:dyDescent="0.3">
      <c r="A72" s="21"/>
      <c r="B72" s="19"/>
      <c r="C72" s="21"/>
      <c r="D72" s="19"/>
      <c r="E72" s="12"/>
      <c r="F72" s="13"/>
      <c r="G72" s="17"/>
      <c r="H72" s="49"/>
      <c r="I72" s="18"/>
      <c r="J72" s="17"/>
      <c r="K72" s="18"/>
      <c r="L72" s="17"/>
      <c r="M72" s="18"/>
      <c r="N72" s="6"/>
    </row>
    <row r="73" spans="1:14" ht="15.75" hidden="1" thickBot="1" x14ac:dyDescent="0.3">
      <c r="A73" s="21"/>
      <c r="B73" s="19"/>
      <c r="C73" s="44"/>
      <c r="D73" s="45"/>
      <c r="E73" s="58"/>
      <c r="F73" s="59"/>
      <c r="G73" s="25"/>
      <c r="H73" s="48"/>
      <c r="I73" s="20"/>
      <c r="J73" s="25"/>
      <c r="K73" s="20"/>
      <c r="L73" s="25"/>
      <c r="M73" s="20"/>
      <c r="N73" s="6"/>
    </row>
    <row r="74" spans="1:14" ht="18" customHeight="1" thickBot="1" x14ac:dyDescent="0.3">
      <c r="A74" s="21"/>
      <c r="B74" s="19"/>
      <c r="C74" s="42" t="s">
        <v>40</v>
      </c>
      <c r="D74" s="43"/>
      <c r="E74" s="10">
        <v>0.02</v>
      </c>
      <c r="F74" s="11"/>
      <c r="G74" s="14">
        <v>5</v>
      </c>
      <c r="H74" s="15"/>
      <c r="I74" s="16"/>
      <c r="J74" s="14" t="s">
        <v>41</v>
      </c>
      <c r="K74" s="16"/>
      <c r="L74" s="14" t="s">
        <v>42</v>
      </c>
      <c r="M74" s="16"/>
      <c r="N74" s="6"/>
    </row>
    <row r="75" spans="1:14" ht="15.75" hidden="1" thickBot="1" x14ac:dyDescent="0.3">
      <c r="A75" s="44"/>
      <c r="B75" s="45"/>
      <c r="C75" s="44"/>
      <c r="D75" s="45"/>
      <c r="E75" s="58"/>
      <c r="F75" s="59"/>
      <c r="G75" s="25"/>
      <c r="H75" s="48"/>
      <c r="I75" s="20"/>
      <c r="J75" s="25"/>
      <c r="K75" s="20"/>
      <c r="L75" s="25"/>
      <c r="M75" s="20"/>
      <c r="N75" s="6"/>
    </row>
    <row r="76" spans="1:14" ht="15" customHeight="1" x14ac:dyDescent="0.25">
      <c r="A76" s="42" t="s">
        <v>24</v>
      </c>
      <c r="B76" s="46"/>
      <c r="C76" s="46"/>
      <c r="D76" s="46"/>
      <c r="E76" s="46"/>
      <c r="F76" s="46"/>
      <c r="G76" s="14">
        <v>182</v>
      </c>
      <c r="H76" s="15"/>
      <c r="I76" s="16"/>
      <c r="J76" s="23">
        <f>SUM(((B97*J94)+(C97*J95)+(D97*J96)))</f>
        <v>3687.8197777777782</v>
      </c>
      <c r="K76" s="63"/>
      <c r="L76" s="63"/>
      <c r="M76" s="24"/>
      <c r="N76" s="6"/>
    </row>
    <row r="77" spans="1:14" ht="6.75" customHeight="1" thickBot="1" x14ac:dyDescent="0.3">
      <c r="A77" s="44"/>
      <c r="B77" s="47"/>
      <c r="C77" s="47"/>
      <c r="D77" s="47"/>
      <c r="E77" s="47"/>
      <c r="F77" s="47"/>
      <c r="G77" s="25"/>
      <c r="H77" s="48"/>
      <c r="I77" s="20"/>
      <c r="J77" s="60"/>
      <c r="K77" s="62"/>
      <c r="L77" s="62"/>
      <c r="M77" s="61"/>
      <c r="N77" s="6"/>
    </row>
    <row r="78" spans="1:14" x14ac:dyDescent="0.25">
      <c r="A78" s="42" t="s">
        <v>43</v>
      </c>
      <c r="B78" s="43"/>
      <c r="C78" s="42" t="s">
        <v>18</v>
      </c>
      <c r="D78" s="43"/>
      <c r="E78" s="10">
        <v>0.02</v>
      </c>
      <c r="F78" s="11"/>
      <c r="G78" s="14">
        <v>5</v>
      </c>
      <c r="H78" s="15"/>
      <c r="I78" s="16"/>
      <c r="J78" s="14" t="s">
        <v>57</v>
      </c>
      <c r="K78" s="16"/>
      <c r="L78" s="14" t="s">
        <v>19</v>
      </c>
      <c r="M78" s="16"/>
      <c r="N78" s="6"/>
    </row>
    <row r="79" spans="1:14" ht="9.75" customHeight="1" thickBot="1" x14ac:dyDescent="0.3">
      <c r="A79" s="21"/>
      <c r="B79" s="19"/>
      <c r="C79" s="21"/>
      <c r="D79" s="19"/>
      <c r="E79" s="12"/>
      <c r="F79" s="13"/>
      <c r="G79" s="17"/>
      <c r="H79" s="49"/>
      <c r="I79" s="18"/>
      <c r="J79" s="17"/>
      <c r="K79" s="18"/>
      <c r="L79" s="17"/>
      <c r="M79" s="18"/>
      <c r="N79" s="6"/>
    </row>
    <row r="80" spans="1:14" ht="15.75" hidden="1" thickBot="1" x14ac:dyDescent="0.3">
      <c r="A80" s="21"/>
      <c r="B80" s="19"/>
      <c r="C80" s="44"/>
      <c r="D80" s="45"/>
      <c r="E80" s="58"/>
      <c r="F80" s="59"/>
      <c r="G80" s="25"/>
      <c r="H80" s="48"/>
      <c r="I80" s="20"/>
      <c r="J80" s="25"/>
      <c r="K80" s="20"/>
      <c r="L80" s="25"/>
      <c r="M80" s="20"/>
      <c r="N80" s="6"/>
    </row>
    <row r="81" spans="1:14" x14ac:dyDescent="0.25">
      <c r="A81" s="21"/>
      <c r="B81" s="19"/>
      <c r="C81" s="42" t="s">
        <v>44</v>
      </c>
      <c r="D81" s="43"/>
      <c r="E81" s="10">
        <v>0.04</v>
      </c>
      <c r="F81" s="11"/>
      <c r="G81" s="14">
        <v>9</v>
      </c>
      <c r="H81" s="15"/>
      <c r="I81" s="16"/>
      <c r="J81" s="14" t="s">
        <v>3</v>
      </c>
      <c r="K81" s="16"/>
      <c r="L81" s="14" t="s">
        <v>45</v>
      </c>
      <c r="M81" s="16"/>
      <c r="N81" s="6"/>
    </row>
    <row r="82" spans="1:14" x14ac:dyDescent="0.25">
      <c r="A82" s="21"/>
      <c r="B82" s="19"/>
      <c r="C82" s="21"/>
      <c r="D82" s="19"/>
      <c r="E82" s="12"/>
      <c r="F82" s="13"/>
      <c r="G82" s="17"/>
      <c r="H82" s="49"/>
      <c r="I82" s="18"/>
      <c r="J82" s="17"/>
      <c r="K82" s="18"/>
      <c r="L82" s="17" t="s">
        <v>46</v>
      </c>
      <c r="M82" s="18"/>
      <c r="N82" s="6"/>
    </row>
    <row r="83" spans="1:14" ht="11.25" customHeight="1" thickBot="1" x14ac:dyDescent="0.3">
      <c r="A83" s="21"/>
      <c r="B83" s="19"/>
      <c r="C83" s="44"/>
      <c r="D83" s="45"/>
      <c r="E83" s="58"/>
      <c r="F83" s="59"/>
      <c r="G83" s="25"/>
      <c r="H83" s="48"/>
      <c r="I83" s="20"/>
      <c r="J83" s="25"/>
      <c r="K83" s="20"/>
      <c r="L83" s="25"/>
      <c r="M83" s="20"/>
      <c r="N83" s="6"/>
    </row>
    <row r="84" spans="1:14" ht="5.25" customHeight="1" x14ac:dyDescent="0.25">
      <c r="A84" s="21"/>
      <c r="B84" s="19"/>
      <c r="C84" s="42" t="s">
        <v>40</v>
      </c>
      <c r="D84" s="43"/>
      <c r="E84" s="10">
        <v>0.04</v>
      </c>
      <c r="F84" s="11"/>
      <c r="G84" s="14">
        <v>9</v>
      </c>
      <c r="H84" s="15"/>
      <c r="I84" s="16"/>
      <c r="J84" s="14" t="s">
        <v>3</v>
      </c>
      <c r="K84" s="16"/>
      <c r="L84" s="14" t="s">
        <v>47</v>
      </c>
      <c r="M84" s="16"/>
      <c r="N84" s="6"/>
    </row>
    <row r="85" spans="1:14" ht="15.75" thickBot="1" x14ac:dyDescent="0.3">
      <c r="A85" s="44"/>
      <c r="B85" s="45"/>
      <c r="C85" s="44"/>
      <c r="D85" s="45"/>
      <c r="E85" s="58"/>
      <c r="F85" s="59"/>
      <c r="G85" s="25"/>
      <c r="H85" s="48"/>
      <c r="I85" s="20"/>
      <c r="J85" s="25"/>
      <c r="K85" s="20"/>
      <c r="L85" s="25"/>
      <c r="M85" s="20"/>
      <c r="N85" s="6"/>
    </row>
    <row r="86" spans="1:14" ht="15.75" customHeight="1" x14ac:dyDescent="0.25">
      <c r="A86" s="42" t="s">
        <v>24</v>
      </c>
      <c r="B86" s="46"/>
      <c r="C86" s="46"/>
      <c r="D86" s="46"/>
      <c r="E86" s="46"/>
      <c r="F86" s="43"/>
      <c r="G86" s="14">
        <v>23</v>
      </c>
      <c r="H86" s="15"/>
      <c r="I86" s="16"/>
      <c r="J86" s="23">
        <f>SUM(B99*J94)+D99*J96</f>
        <v>460.69444444444446</v>
      </c>
      <c r="K86" s="63"/>
      <c r="L86" s="63"/>
      <c r="M86" s="24"/>
      <c r="N86" s="6"/>
    </row>
    <row r="87" spans="1:14" ht="3" customHeight="1" thickBot="1" x14ac:dyDescent="0.3">
      <c r="A87" s="44"/>
      <c r="B87" s="47"/>
      <c r="C87" s="47"/>
      <c r="D87" s="47"/>
      <c r="E87" s="47"/>
      <c r="F87" s="45"/>
      <c r="G87" s="25"/>
      <c r="H87" s="48"/>
      <c r="I87" s="20"/>
      <c r="J87" s="60"/>
      <c r="K87" s="62"/>
      <c r="L87" s="62"/>
      <c r="M87" s="61"/>
      <c r="N87" s="6"/>
    </row>
    <row r="88" spans="1:14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91" spans="1:14" x14ac:dyDescent="0.25">
      <c r="A91" s="4"/>
    </row>
    <row r="92" spans="1:14" ht="15.75" thickBot="1" x14ac:dyDescent="0.3">
      <c r="A92" s="4"/>
    </row>
    <row r="93" spans="1:14" ht="15.75" thickBot="1" x14ac:dyDescent="0.3">
      <c r="A93" s="38" t="s">
        <v>13</v>
      </c>
      <c r="B93" s="38" t="s">
        <v>48</v>
      </c>
      <c r="C93" s="38" t="s">
        <v>49</v>
      </c>
      <c r="D93" s="38" t="s">
        <v>25</v>
      </c>
      <c r="E93" s="38" t="s">
        <v>50</v>
      </c>
      <c r="F93" s="38" t="s">
        <v>51</v>
      </c>
      <c r="H93" s="66" t="s">
        <v>15</v>
      </c>
      <c r="I93" s="66" t="s">
        <v>66</v>
      </c>
      <c r="J93" s="66" t="s">
        <v>2</v>
      </c>
    </row>
    <row r="94" spans="1:14" ht="15.75" thickBot="1" x14ac:dyDescent="0.3">
      <c r="A94" s="39"/>
      <c r="B94" s="39"/>
      <c r="C94" s="39"/>
      <c r="D94" s="39"/>
      <c r="E94" s="39"/>
      <c r="F94" s="39"/>
      <c r="H94" s="66" t="s">
        <v>64</v>
      </c>
      <c r="I94" s="67">
        <v>6505</v>
      </c>
      <c r="J94" s="67">
        <f>(I94/30)/6</f>
        <v>36.138888888888893</v>
      </c>
    </row>
    <row r="95" spans="1:14" ht="15.75" thickBot="1" x14ac:dyDescent="0.3">
      <c r="A95" s="26" t="s">
        <v>20</v>
      </c>
      <c r="B95" s="26">
        <f>SUM(G7+G11+G15)</f>
        <v>6</v>
      </c>
      <c r="C95" s="26">
        <f>SUM(G19+G23)</f>
        <v>16</v>
      </c>
      <c r="D95" s="26">
        <v>0</v>
      </c>
      <c r="E95" s="36">
        <v>318</v>
      </c>
      <c r="F95" s="34">
        <f>SUM(B95*$J$94)+(C95*$J$95)+(D95*$J$96)</f>
        <v>565.45733333333339</v>
      </c>
      <c r="H95" s="66" t="s">
        <v>65</v>
      </c>
      <c r="I95" s="67">
        <v>3922.02</v>
      </c>
      <c r="J95" s="67">
        <f t="shared" ref="J95:J96" si="0">(I95/30)/6</f>
        <v>21.789000000000001</v>
      </c>
    </row>
    <row r="96" spans="1:14" ht="15.75" thickBot="1" x14ac:dyDescent="0.3">
      <c r="A96" s="27"/>
      <c r="B96" s="27"/>
      <c r="C96" s="27"/>
      <c r="D96" s="27"/>
      <c r="E96" s="37"/>
      <c r="F96" s="35"/>
      <c r="H96" s="66" t="s">
        <v>3</v>
      </c>
      <c r="I96" s="67">
        <v>2800</v>
      </c>
      <c r="J96" s="67">
        <f t="shared" si="0"/>
        <v>15.555555555555555</v>
      </c>
    </row>
    <row r="97" spans="1:7" ht="25.5" customHeight="1" x14ac:dyDescent="0.25">
      <c r="A97" s="26" t="s">
        <v>25</v>
      </c>
      <c r="B97" s="26">
        <f>SUM(G30+G33)</f>
        <v>18</v>
      </c>
      <c r="C97" s="26">
        <f>SUM(G37:I62)+G68</f>
        <v>78</v>
      </c>
      <c r="D97" s="26">
        <f>SUM(G63:I67,G70,G74)</f>
        <v>86</v>
      </c>
      <c r="E97" s="32">
        <v>318</v>
      </c>
      <c r="F97" s="34">
        <f>SUM(B97*$J$94)+(C97*$J$95)+(D97*$J$96)</f>
        <v>3687.8197777777782</v>
      </c>
    </row>
    <row r="98" spans="1:7" ht="15.75" thickBot="1" x14ac:dyDescent="0.3">
      <c r="A98" s="27"/>
      <c r="B98" s="27"/>
      <c r="C98" s="27"/>
      <c r="D98" s="27"/>
      <c r="E98" s="33"/>
      <c r="F98" s="35"/>
    </row>
    <row r="99" spans="1:7" ht="25.5" customHeight="1" x14ac:dyDescent="0.25">
      <c r="A99" s="26" t="s">
        <v>43</v>
      </c>
      <c r="B99" s="26">
        <f>SUM(G78)</f>
        <v>5</v>
      </c>
      <c r="C99" s="26">
        <v>0</v>
      </c>
      <c r="D99" s="26">
        <f>SUM(G81:I85)</f>
        <v>18</v>
      </c>
      <c r="E99" s="32">
        <v>318</v>
      </c>
      <c r="F99" s="34">
        <f>SUM(B99*$J$94)+(C99*$J$95)+(D99*$J$96)</f>
        <v>460.69444444444446</v>
      </c>
    </row>
    <row r="100" spans="1:7" ht="15.75" thickBot="1" x14ac:dyDescent="0.3">
      <c r="A100" s="27"/>
      <c r="B100" s="27"/>
      <c r="C100" s="27"/>
      <c r="D100" s="27"/>
      <c r="E100" s="33"/>
      <c r="F100" s="35"/>
    </row>
    <row r="101" spans="1:7" ht="25.5" customHeight="1" x14ac:dyDescent="0.25">
      <c r="A101" s="28" t="s">
        <v>52</v>
      </c>
      <c r="B101" s="28">
        <f>SUM(B95:B100)</f>
        <v>29</v>
      </c>
      <c r="C101" s="28">
        <f>SUM(C95:C100)</f>
        <v>94</v>
      </c>
      <c r="D101" s="28">
        <f>SUM(D95:D100)</f>
        <v>104</v>
      </c>
      <c r="E101" s="32">
        <v>318</v>
      </c>
      <c r="F101" s="34">
        <f>SUM(B101*$J$94)+(C101*$J$95)+(D101*$J$96)</f>
        <v>4713.9715555555558</v>
      </c>
    </row>
    <row r="102" spans="1:7" ht="15.75" thickBot="1" x14ac:dyDescent="0.3">
      <c r="A102" s="29"/>
      <c r="B102" s="29"/>
      <c r="C102" s="29"/>
      <c r="D102" s="29"/>
      <c r="E102" s="33"/>
      <c r="F102" s="35"/>
    </row>
    <row r="103" spans="1:7" ht="38.25" customHeight="1" x14ac:dyDescent="0.25">
      <c r="A103" s="28" t="s">
        <v>53</v>
      </c>
      <c r="B103" s="30">
        <f>B101*J94</f>
        <v>1048.0277777777778</v>
      </c>
      <c r="C103" s="68">
        <f>C101*J95</f>
        <v>2048.1660000000002</v>
      </c>
      <c r="D103" s="30">
        <f>D101*J96</f>
        <v>1617.7777777777778</v>
      </c>
      <c r="E103" s="32">
        <v>318</v>
      </c>
      <c r="F103" s="70">
        <f>SUM(B103:D104)</f>
        <v>4713.9715555555558</v>
      </c>
      <c r="G103" s="7"/>
    </row>
    <row r="104" spans="1:7" ht="15.75" thickBot="1" x14ac:dyDescent="0.3">
      <c r="A104" s="29"/>
      <c r="B104" s="31"/>
      <c r="C104" s="31"/>
      <c r="D104" s="31"/>
      <c r="E104" s="33"/>
      <c r="F104" s="33"/>
    </row>
    <row r="105" spans="1:7" x14ac:dyDescent="0.25">
      <c r="A105" s="4"/>
    </row>
    <row r="107" spans="1:7" x14ac:dyDescent="0.25">
      <c r="D107" s="69"/>
    </row>
  </sheetData>
  <mergeCells count="156">
    <mergeCell ref="J86:M87"/>
    <mergeCell ref="A86:F87"/>
    <mergeCell ref="G86:I87"/>
    <mergeCell ref="G84:I85"/>
    <mergeCell ref="G81:I83"/>
    <mergeCell ref="G78:I80"/>
    <mergeCell ref="J78:K80"/>
    <mergeCell ref="J81:K83"/>
    <mergeCell ref="J84:K85"/>
    <mergeCell ref="A76:F77"/>
    <mergeCell ref="G76:I77"/>
    <mergeCell ref="J76:M77"/>
    <mergeCell ref="C78:D80"/>
    <mergeCell ref="C81:D83"/>
    <mergeCell ref="C84:D85"/>
    <mergeCell ref="E78:F80"/>
    <mergeCell ref="E81:F83"/>
    <mergeCell ref="E84:F85"/>
    <mergeCell ref="G63:I64"/>
    <mergeCell ref="E65:F67"/>
    <mergeCell ref="G65:I67"/>
    <mergeCell ref="E68:F69"/>
    <mergeCell ref="G68:I69"/>
    <mergeCell ref="E70:F73"/>
    <mergeCell ref="G70:I73"/>
    <mergeCell ref="E46:F49"/>
    <mergeCell ref="G46:I49"/>
    <mergeCell ref="E50:F53"/>
    <mergeCell ref="E54:F57"/>
    <mergeCell ref="E58:F60"/>
    <mergeCell ref="G58:I60"/>
    <mergeCell ref="G54:I57"/>
    <mergeCell ref="G50:I53"/>
    <mergeCell ref="E61:F62"/>
    <mergeCell ref="J65:K67"/>
    <mergeCell ref="L65:M67"/>
    <mergeCell ref="J68:K69"/>
    <mergeCell ref="L68:M69"/>
    <mergeCell ref="L50:M53"/>
    <mergeCell ref="L54:M57"/>
    <mergeCell ref="J54:K57"/>
    <mergeCell ref="J58:K60"/>
    <mergeCell ref="L58:M60"/>
    <mergeCell ref="L30:M32"/>
    <mergeCell ref="L33:M36"/>
    <mergeCell ref="L37:M40"/>
    <mergeCell ref="L41:M45"/>
    <mergeCell ref="J46:K49"/>
    <mergeCell ref="L46:M49"/>
    <mergeCell ref="J33:K36"/>
    <mergeCell ref="J37:K40"/>
    <mergeCell ref="G37:I40"/>
    <mergeCell ref="G41:I45"/>
    <mergeCell ref="J41:K45"/>
    <mergeCell ref="J50:K53"/>
    <mergeCell ref="J30:K32"/>
    <mergeCell ref="A30:B75"/>
    <mergeCell ref="C37:D57"/>
    <mergeCell ref="C58:D62"/>
    <mergeCell ref="C63:D67"/>
    <mergeCell ref="C68:D73"/>
    <mergeCell ref="C74:D75"/>
    <mergeCell ref="J61:K62"/>
    <mergeCell ref="J28:M29"/>
    <mergeCell ref="C30:D36"/>
    <mergeCell ref="E41:F45"/>
    <mergeCell ref="E37:F40"/>
    <mergeCell ref="E33:F36"/>
    <mergeCell ref="J19:K22"/>
    <mergeCell ref="E19:F22"/>
    <mergeCell ref="G19:I22"/>
    <mergeCell ref="E23:F27"/>
    <mergeCell ref="J23:K27"/>
    <mergeCell ref="L3:M6"/>
    <mergeCell ref="C2:M2"/>
    <mergeCell ref="E7:F10"/>
    <mergeCell ref="G7:I10"/>
    <mergeCell ref="J7:K10"/>
    <mergeCell ref="J11:K14"/>
    <mergeCell ref="L7:M10"/>
    <mergeCell ref="E11:F14"/>
    <mergeCell ref="G11:I14"/>
    <mergeCell ref="L11:M14"/>
    <mergeCell ref="A2:B2"/>
    <mergeCell ref="E3:F6"/>
    <mergeCell ref="G3:I6"/>
    <mergeCell ref="J3:K6"/>
    <mergeCell ref="A93:A94"/>
    <mergeCell ref="A3:B6"/>
    <mergeCell ref="C3:D6"/>
    <mergeCell ref="C7:D18"/>
    <mergeCell ref="A7:B27"/>
    <mergeCell ref="C19:D27"/>
    <mergeCell ref="A28:F29"/>
    <mergeCell ref="E15:F18"/>
    <mergeCell ref="E30:F32"/>
    <mergeCell ref="B95:B96"/>
    <mergeCell ref="C95:C96"/>
    <mergeCell ref="D95:D96"/>
    <mergeCell ref="E95:E96"/>
    <mergeCell ref="F95:F96"/>
    <mergeCell ref="F93:F94"/>
    <mergeCell ref="E93:E94"/>
    <mergeCell ref="D93:D94"/>
    <mergeCell ref="C93:C94"/>
    <mergeCell ref="B93:B94"/>
    <mergeCell ref="B99:B100"/>
    <mergeCell ref="C99:C100"/>
    <mergeCell ref="D99:D100"/>
    <mergeCell ref="E99:E100"/>
    <mergeCell ref="F99:F100"/>
    <mergeCell ref="F97:F98"/>
    <mergeCell ref="E97:E98"/>
    <mergeCell ref="D97:D98"/>
    <mergeCell ref="C97:C98"/>
    <mergeCell ref="B97:B98"/>
    <mergeCell ref="F103:F104"/>
    <mergeCell ref="F101:F102"/>
    <mergeCell ref="E101:E102"/>
    <mergeCell ref="D101:D102"/>
    <mergeCell ref="C101:C102"/>
    <mergeCell ref="B101:B102"/>
    <mergeCell ref="A95:A96"/>
    <mergeCell ref="A97:A98"/>
    <mergeCell ref="A99:A100"/>
    <mergeCell ref="A101:A102"/>
    <mergeCell ref="A103:A104"/>
    <mergeCell ref="B103:B104"/>
    <mergeCell ref="C103:C104"/>
    <mergeCell ref="D103:D104"/>
    <mergeCell ref="E103:E104"/>
    <mergeCell ref="A78:B85"/>
    <mergeCell ref="L78:M80"/>
    <mergeCell ref="L84:M85"/>
    <mergeCell ref="L82:M83"/>
    <mergeCell ref="L81:M81"/>
    <mergeCell ref="J74:K75"/>
    <mergeCell ref="L74:M75"/>
    <mergeCell ref="E74:F75"/>
    <mergeCell ref="G74:I75"/>
    <mergeCell ref="J70:K73"/>
    <mergeCell ref="L70:M73"/>
    <mergeCell ref="J63:K64"/>
    <mergeCell ref="L63:M64"/>
    <mergeCell ref="E63:F64"/>
    <mergeCell ref="L61:M62"/>
    <mergeCell ref="G61:I62"/>
    <mergeCell ref="G33:I36"/>
    <mergeCell ref="G28:I29"/>
    <mergeCell ref="G23:I27"/>
    <mergeCell ref="G30:I32"/>
    <mergeCell ref="L19:M22"/>
    <mergeCell ref="L23:M27"/>
    <mergeCell ref="G15:I18"/>
    <mergeCell ref="L15:M18"/>
    <mergeCell ref="J15:K18"/>
  </mergeCells>
  <pageMargins left="0.511811024" right="0.511811024" top="0.78740157499999996" bottom="0.78740157499999996" header="0.31496062000000002" footer="0.31496062000000002"/>
  <pageSetup paperSize="9"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Planilha1</vt:lpstr>
      <vt:lpstr>Planilha2</vt:lpstr>
      <vt:lpstr>Planilha2!page10</vt:lpstr>
      <vt:lpstr>Planilha2!page9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Vitor L</dc:creator>
  <cp:lastModifiedBy>Raul Vitor L</cp:lastModifiedBy>
  <cp:lastPrinted>2019-04-28T23:19:12Z</cp:lastPrinted>
  <dcterms:created xsi:type="dcterms:W3CDTF">2019-04-28T21:35:53Z</dcterms:created>
  <dcterms:modified xsi:type="dcterms:W3CDTF">2019-04-29T00:25:22Z</dcterms:modified>
</cp:coreProperties>
</file>