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ar\Documents\GitHub\recsys-algorithm-impartiality\analysis\"/>
    </mc:Choice>
  </mc:AlternateContent>
  <xr:revisionPtr revIDLastSave="0" documentId="13_ncr:1_{5F106AC1-63A3-4AEC-ABD0-3611942531C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2-X03" sheetId="1" r:id="rId1"/>
    <sheet name="G2-X05" sheetId="7" r:id="rId2"/>
    <sheet name="G2-X10" sheetId="8" r:id="rId3"/>
    <sheet name="G2-X15" sheetId="9" r:id="rId4"/>
    <sheet name="G2-X20" sheetId="10" r:id="rId5"/>
    <sheet name="Resumo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0" l="1"/>
  <c r="B15" i="10"/>
  <c r="N7" i="10"/>
  <c r="H13" i="10" s="1"/>
  <c r="M7" i="10"/>
  <c r="G13" i="10" s="1"/>
  <c r="I13" i="10" s="1"/>
  <c r="N6" i="10"/>
  <c r="D13" i="10" s="1"/>
  <c r="M6" i="10"/>
  <c r="C13" i="10" s="1"/>
  <c r="E13" i="10" s="1"/>
  <c r="N5" i="10"/>
  <c r="H12" i="10" s="1"/>
  <c r="M5" i="10"/>
  <c r="G12" i="10" s="1"/>
  <c r="I12" i="10" s="1"/>
  <c r="N4" i="10"/>
  <c r="D12" i="10" s="1"/>
  <c r="M4" i="10"/>
  <c r="C12" i="10" s="1"/>
  <c r="E12" i="10" s="1"/>
  <c r="N3" i="10"/>
  <c r="H11" i="10" s="1"/>
  <c r="M3" i="10"/>
  <c r="G11" i="10" s="1"/>
  <c r="I11" i="10" s="1"/>
  <c r="N2" i="10"/>
  <c r="D11" i="10" s="1"/>
  <c r="M2" i="10"/>
  <c r="C11" i="10" s="1"/>
  <c r="E11" i="10" s="1"/>
  <c r="G12" i="9"/>
  <c r="I12" i="9" s="1"/>
  <c r="N7" i="9"/>
  <c r="H13" i="9" s="1"/>
  <c r="M7" i="9"/>
  <c r="G13" i="9" s="1"/>
  <c r="I13" i="9" s="1"/>
  <c r="N6" i="9"/>
  <c r="D13" i="9" s="1"/>
  <c r="M6" i="9"/>
  <c r="C13" i="9" s="1"/>
  <c r="E13" i="9" s="1"/>
  <c r="N5" i="9"/>
  <c r="H12" i="9" s="1"/>
  <c r="M5" i="9"/>
  <c r="N4" i="9"/>
  <c r="D12" i="9" s="1"/>
  <c r="M4" i="9"/>
  <c r="C12" i="9" s="1"/>
  <c r="E12" i="9" s="1"/>
  <c r="N3" i="9"/>
  <c r="H11" i="9" s="1"/>
  <c r="M3" i="9"/>
  <c r="G11" i="9" s="1"/>
  <c r="I11" i="9" s="1"/>
  <c r="N2" i="9"/>
  <c r="D11" i="9" s="1"/>
  <c r="M2" i="9"/>
  <c r="C11" i="9" s="1"/>
  <c r="E11" i="9" s="1"/>
  <c r="N7" i="8"/>
  <c r="H13" i="8" s="1"/>
  <c r="M7" i="8"/>
  <c r="G13" i="8" s="1"/>
  <c r="I13" i="8" s="1"/>
  <c r="N6" i="8"/>
  <c r="D13" i="8" s="1"/>
  <c r="M6" i="8"/>
  <c r="C13" i="8" s="1"/>
  <c r="E13" i="8" s="1"/>
  <c r="N5" i="8"/>
  <c r="H12" i="8" s="1"/>
  <c r="M5" i="8"/>
  <c r="G12" i="8" s="1"/>
  <c r="I12" i="8" s="1"/>
  <c r="N4" i="8"/>
  <c r="D12" i="8" s="1"/>
  <c r="M4" i="8"/>
  <c r="C12" i="8" s="1"/>
  <c r="E12" i="8" s="1"/>
  <c r="N3" i="8"/>
  <c r="H11" i="8" s="1"/>
  <c r="M3" i="8"/>
  <c r="G11" i="8" s="1"/>
  <c r="I11" i="8" s="1"/>
  <c r="N2" i="8"/>
  <c r="D11" i="8" s="1"/>
  <c r="M2" i="8"/>
  <c r="C11" i="8" s="1"/>
  <c r="E11" i="8" s="1"/>
  <c r="N7" i="7"/>
  <c r="H13" i="7" s="1"/>
  <c r="M7" i="7"/>
  <c r="G13" i="7" s="1"/>
  <c r="I13" i="7" s="1"/>
  <c r="N6" i="7"/>
  <c r="D13" i="7" s="1"/>
  <c r="M6" i="7"/>
  <c r="C13" i="7" s="1"/>
  <c r="E13" i="7" s="1"/>
  <c r="N5" i="7"/>
  <c r="H12" i="7" s="1"/>
  <c r="M5" i="7"/>
  <c r="G12" i="7" s="1"/>
  <c r="I12" i="7" s="1"/>
  <c r="N4" i="7"/>
  <c r="D12" i="7" s="1"/>
  <c r="M4" i="7"/>
  <c r="C12" i="7" s="1"/>
  <c r="E12" i="7" s="1"/>
  <c r="N3" i="7"/>
  <c r="H11" i="7" s="1"/>
  <c r="M3" i="7"/>
  <c r="G11" i="7" s="1"/>
  <c r="I11" i="7" s="1"/>
  <c r="N2" i="7"/>
  <c r="D11" i="7" s="1"/>
  <c r="M2" i="7"/>
  <c r="C11" i="7" s="1"/>
  <c r="E11" i="7" s="1"/>
  <c r="M6" i="1"/>
  <c r="C13" i="1" s="1"/>
  <c r="E13" i="1" s="1"/>
  <c r="G12" i="1"/>
  <c r="I12" i="1" s="1"/>
  <c r="N5" i="1"/>
  <c r="H12" i="1" s="1"/>
  <c r="N6" i="1"/>
  <c r="D13" i="1" s="1"/>
  <c r="N7" i="1"/>
  <c r="H13" i="1" s="1"/>
  <c r="M5" i="1"/>
  <c r="M7" i="1"/>
  <c r="G13" i="1" s="1"/>
  <c r="I13" i="1" s="1"/>
  <c r="M3" i="1"/>
  <c r="G11" i="1" s="1"/>
  <c r="I11" i="1" s="1"/>
  <c r="N3" i="1"/>
  <c r="H11" i="1" s="1"/>
  <c r="M4" i="1"/>
  <c r="C12" i="1" s="1"/>
  <c r="N4" i="1"/>
  <c r="D12" i="1" s="1"/>
  <c r="N2" i="1"/>
  <c r="D11" i="1" s="1"/>
  <c r="M2" i="1"/>
  <c r="C11" i="1" s="1"/>
  <c r="E11" i="1" s="1"/>
  <c r="E12" i="1" l="1"/>
</calcChain>
</file>

<file path=xl/sharedStrings.xml><?xml version="1.0" encoding="utf-8"?>
<sst xmlns="http://schemas.openxmlformats.org/spreadsheetml/2006/main" count="143" uniqueCount="18">
  <si>
    <t>Média</t>
  </si>
  <si>
    <t>Desvio</t>
  </si>
  <si>
    <t>MovieLens</t>
  </si>
  <si>
    <t>Dataset</t>
  </si>
  <si>
    <t>Books</t>
  </si>
  <si>
    <t>Songs</t>
  </si>
  <si>
    <t>X03</t>
  </si>
  <si>
    <t>X05</t>
  </si>
  <si>
    <t>X10</t>
  </si>
  <si>
    <t>X15</t>
  </si>
  <si>
    <t>Original</t>
  </si>
  <si>
    <t>Redução (%)</t>
  </si>
  <si>
    <t>Rgrp</t>
  </si>
  <si>
    <t>RMSE</t>
  </si>
  <si>
    <t>Medida</t>
  </si>
  <si>
    <t>Injustiça (Rgrp)</t>
  </si>
  <si>
    <t>Eficiência (RMSE)</t>
  </si>
  <si>
    <t>GoodBooks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</si>
</sst>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9" fontId="0" fillId="0" borderId="1" xfId="1" applyFont="1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64" fontId="0" fillId="4" borderId="2" xfId="0" applyNumberFormat="1" applyFill="1" applyBorder="1"/>
    <xf numFmtId="164" fontId="0" fillId="4" borderId="1" xfId="0" applyNumberFormat="1" applyFill="1" applyBorder="1"/>
    <xf numFmtId="0" fontId="1" fillId="2" borderId="3" xfId="0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9" fontId="0" fillId="5" borderId="1" xfId="1" applyFont="1" applyFill="1" applyBorder="1"/>
    <xf numFmtId="9" fontId="3" fillId="5" borderId="1" xfId="1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="107" zoomScaleNormal="107" workbookViewId="0">
      <selection activeCell="A4" sqref="A4:A5"/>
    </sheetView>
  </sheetViews>
  <sheetFormatPr defaultRowHeight="14.4" x14ac:dyDescent="0.3"/>
  <cols>
    <col min="1" max="1" width="10.5546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4" t="s">
        <v>2</v>
      </c>
      <c r="B2" s="9" t="s">
        <v>12</v>
      </c>
      <c r="C2" s="12">
        <v>9.07160672583169E-6</v>
      </c>
      <c r="D2" s="13">
        <v>8.5852078829143195E-6</v>
      </c>
      <c r="E2" s="13">
        <v>8.8679996780496196E-6</v>
      </c>
      <c r="F2" s="13"/>
      <c r="G2" s="13"/>
      <c r="H2" s="13"/>
      <c r="I2" s="13"/>
      <c r="J2" s="13"/>
      <c r="K2" s="13"/>
      <c r="L2" s="13"/>
      <c r="M2" s="4">
        <f>AVERAGE(C2:L2)</f>
        <v>8.8416047622652097E-6</v>
      </c>
      <c r="N2" s="4">
        <f>STDEV(C2:L2)</f>
        <v>2.4427131899240399E-7</v>
      </c>
    </row>
    <row r="3" spans="1:14" x14ac:dyDescent="0.3">
      <c r="A3" s="25"/>
      <c r="B3" s="9" t="s">
        <v>13</v>
      </c>
      <c r="C3" s="12">
        <v>0.89077528239591797</v>
      </c>
      <c r="D3" s="13">
        <v>0.89074623927362495</v>
      </c>
      <c r="E3" s="13">
        <v>0.89094386220091903</v>
      </c>
      <c r="F3" s="13"/>
      <c r="G3" s="13"/>
      <c r="H3" s="13"/>
      <c r="I3" s="13"/>
      <c r="J3" s="13"/>
      <c r="K3" s="13"/>
      <c r="L3" s="13"/>
      <c r="M3" s="4">
        <f>AVERAGE(C3:L3)</f>
        <v>0.89082179462348732</v>
      </c>
      <c r="N3" s="4">
        <f>STDEV(C3:L3)</f>
        <v>1.067063532933627E-4</v>
      </c>
    </row>
    <row r="4" spans="1:14" x14ac:dyDescent="0.3">
      <c r="A4" s="24" t="s">
        <v>17</v>
      </c>
      <c r="B4" s="9" t="s">
        <v>12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4" t="e">
        <f t="shared" ref="M4:M7" si="0">AVERAGE(C4:L4)</f>
        <v>#DIV/0!</v>
      </c>
      <c r="N4" s="4" t="e">
        <f t="shared" ref="N4:N7" si="1">STDEV(C4:L4)</f>
        <v>#DIV/0!</v>
      </c>
    </row>
    <row r="5" spans="1:14" x14ac:dyDescent="0.3">
      <c r="A5" s="25"/>
      <c r="B5" s="9" t="s">
        <v>13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4" t="e">
        <f t="shared" si="0"/>
        <v>#DIV/0!</v>
      </c>
      <c r="N5" s="4" t="e">
        <f t="shared" si="1"/>
        <v>#DIV/0!</v>
      </c>
    </row>
    <row r="6" spans="1:14" x14ac:dyDescent="0.3">
      <c r="A6" s="26" t="s">
        <v>5</v>
      </c>
      <c r="B6" s="9" t="s">
        <v>12</v>
      </c>
      <c r="C6" s="12">
        <v>3.0734014562375998E-4</v>
      </c>
      <c r="D6" s="13">
        <v>9.0255092033712499E-4</v>
      </c>
      <c r="E6" s="13">
        <v>3.5304131420168199E-4</v>
      </c>
      <c r="F6" s="13">
        <v>8.4887344007789599E-4</v>
      </c>
      <c r="G6" s="13">
        <v>7.1966755235023999E-4</v>
      </c>
      <c r="H6" s="13">
        <v>5.4857283249859295E-4</v>
      </c>
      <c r="I6" s="13">
        <v>1.93821059593936E-3</v>
      </c>
      <c r="J6" s="13">
        <v>9.1611673968720799E-4</v>
      </c>
      <c r="K6" s="13">
        <v>5.8848015527349898E-4</v>
      </c>
      <c r="L6" s="13">
        <v>7.04097639049708E-4</v>
      </c>
      <c r="M6" s="4">
        <f>AVERAGE(C6:L6)</f>
        <v>7.8269513350390696E-4</v>
      </c>
      <c r="N6" s="4">
        <f t="shared" si="1"/>
        <v>4.5765219781492797E-4</v>
      </c>
    </row>
    <row r="7" spans="1:14" x14ac:dyDescent="0.3">
      <c r="A7" s="26"/>
      <c r="B7" s="9" t="s">
        <v>13</v>
      </c>
      <c r="C7" s="12">
        <v>0.88359589170376995</v>
      </c>
      <c r="D7" s="13">
        <v>0.88547852307302399</v>
      </c>
      <c r="E7" s="13">
        <v>0.885255881050934</v>
      </c>
      <c r="F7" s="13">
        <v>0.88926619324306899</v>
      </c>
      <c r="G7" s="13">
        <v>0.88589757415524395</v>
      </c>
      <c r="H7" s="13">
        <v>0.88821146804393103</v>
      </c>
      <c r="I7" s="13">
        <v>0.89126637751679205</v>
      </c>
      <c r="J7" s="13">
        <v>0.88912111207755395</v>
      </c>
      <c r="K7" s="13">
        <v>0.89187752293008105</v>
      </c>
      <c r="L7" s="13">
        <v>0.88956748102689498</v>
      </c>
      <c r="M7" s="4">
        <f t="shared" si="0"/>
        <v>0.88795380248212941</v>
      </c>
      <c r="N7" s="4">
        <f t="shared" si="1"/>
        <v>2.763840246809611E-3</v>
      </c>
    </row>
    <row r="9" spans="1:14" x14ac:dyDescent="0.3">
      <c r="A9" s="1"/>
      <c r="B9" s="21" t="s">
        <v>15</v>
      </c>
      <c r="C9" s="22"/>
      <c r="D9" s="22"/>
      <c r="E9" s="23"/>
      <c r="F9" s="21" t="s">
        <v>16</v>
      </c>
      <c r="G9" s="22"/>
      <c r="H9" s="22"/>
      <c r="I9" s="23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3.0414505295958199E-5</v>
      </c>
      <c r="C11" s="4">
        <f>M2</f>
        <v>8.8416047622652097E-6</v>
      </c>
      <c r="D11" s="4">
        <f>N2</f>
        <v>2.4427131899240399E-7</v>
      </c>
      <c r="E11" s="15">
        <f>(B11-C11)/B11</f>
        <v>0.70929644667144476</v>
      </c>
      <c r="F11" s="13">
        <v>0.88650760674955298</v>
      </c>
      <c r="G11" s="4">
        <f>M3</f>
        <v>0.89082179462348732</v>
      </c>
      <c r="H11" s="4">
        <f>N3</f>
        <v>1.067063532933627E-4</v>
      </c>
      <c r="I11" s="15">
        <f>(F11-G11)/F11</f>
        <v>-4.8664984271851132E-3</v>
      </c>
    </row>
    <row r="12" spans="1:14" x14ac:dyDescent="0.3">
      <c r="A12" s="1" t="s">
        <v>4</v>
      </c>
      <c r="B12" s="13"/>
      <c r="C12" s="4" t="e">
        <f>M4</f>
        <v>#DIV/0!</v>
      </c>
      <c r="D12" s="4" t="e">
        <f>N4</f>
        <v>#DIV/0!</v>
      </c>
      <c r="E12" s="15" t="e">
        <f t="shared" ref="E12:E13" si="2">(B12-C12)/B12</f>
        <v>#DIV/0!</v>
      </c>
      <c r="F12" s="13"/>
      <c r="G12" s="4" t="e">
        <f>M5</f>
        <v>#DIV/0!</v>
      </c>
      <c r="H12" s="4" t="e">
        <f>N5</f>
        <v>#DIV/0!</v>
      </c>
      <c r="I12" s="15" t="e">
        <f>(F12-G12)/F12</f>
        <v>#DIV/0!</v>
      </c>
    </row>
    <row r="13" spans="1:14" x14ac:dyDescent="0.3">
      <c r="A13" s="1" t="s">
        <v>5</v>
      </c>
      <c r="B13" s="13">
        <v>5.1480959214682499E-3</v>
      </c>
      <c r="C13" s="4">
        <f>M6</f>
        <v>7.8269513350390696E-4</v>
      </c>
      <c r="D13" s="4">
        <f>N6</f>
        <v>4.5765219781492797E-4</v>
      </c>
      <c r="E13" s="15">
        <f t="shared" si="2"/>
        <v>0.84796415112625179</v>
      </c>
      <c r="F13" s="13">
        <v>0.88681105545843597</v>
      </c>
      <c r="G13" s="4">
        <f>M7</f>
        <v>0.88795380248212941</v>
      </c>
      <c r="H13" s="4">
        <f>N7</f>
        <v>2.763840246809611E-3</v>
      </c>
      <c r="I13" s="15">
        <f>(F13-G13)/F13</f>
        <v>-1.288602590889774E-3</v>
      </c>
    </row>
  </sheetData>
  <mergeCells count="5">
    <mergeCell ref="B9:E9"/>
    <mergeCell ref="A2:A3"/>
    <mergeCell ref="A4:A5"/>
    <mergeCell ref="A6:A7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zoomScale="107" zoomScaleNormal="107" workbookViewId="0">
      <selection activeCell="A4" sqref="A4:A5"/>
    </sheetView>
  </sheetViews>
  <sheetFormatPr defaultRowHeight="14.4" x14ac:dyDescent="0.3"/>
  <cols>
    <col min="1" max="1" width="10.5546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4" t="s">
        <v>2</v>
      </c>
      <c r="B2" s="18" t="s">
        <v>12</v>
      </c>
      <c r="C2" s="12">
        <v>9.1089729245284308E-6</v>
      </c>
      <c r="D2" s="13">
        <v>7.8193015524165492E-6</v>
      </c>
      <c r="E2" s="13">
        <v>8.8059721228460101E-6</v>
      </c>
      <c r="F2" s="13"/>
      <c r="G2" s="13"/>
      <c r="H2" s="13"/>
      <c r="I2" s="13"/>
      <c r="J2" s="13"/>
      <c r="K2" s="13"/>
      <c r="L2" s="13"/>
      <c r="M2" s="4">
        <f>AVERAGE(C2:L2)</f>
        <v>8.5780821999303306E-6</v>
      </c>
      <c r="N2" s="4">
        <f>STDEV(C2:L2)</f>
        <v>6.7436149410840606E-7</v>
      </c>
    </row>
    <row r="3" spans="1:14" x14ac:dyDescent="0.3">
      <c r="A3" s="25"/>
      <c r="B3" s="18" t="s">
        <v>13</v>
      </c>
      <c r="C3" s="12">
        <v>0.89045344828496098</v>
      </c>
      <c r="D3" s="13">
        <v>0.89066757250893003</v>
      </c>
      <c r="E3" s="13">
        <v>0.89080066528651403</v>
      </c>
      <c r="F3" s="13"/>
      <c r="G3" s="13"/>
      <c r="H3" s="13"/>
      <c r="I3" s="13"/>
      <c r="J3" s="13"/>
      <c r="K3" s="13"/>
      <c r="L3" s="13"/>
      <c r="M3" s="4">
        <f>AVERAGE(C3:L3)</f>
        <v>0.89064056202680175</v>
      </c>
      <c r="N3" s="4">
        <f>STDEV(C3:L3)</f>
        <v>1.7517729918707065E-4</v>
      </c>
    </row>
    <row r="4" spans="1:14" x14ac:dyDescent="0.3">
      <c r="A4" s="24" t="s">
        <v>17</v>
      </c>
      <c r="B4" s="18" t="s">
        <v>12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4" t="e">
        <f t="shared" ref="M4:M7" si="0">AVERAGE(C4:L4)</f>
        <v>#DIV/0!</v>
      </c>
      <c r="N4" s="4" t="e">
        <f t="shared" ref="N4:N7" si="1">STDEV(C4:L4)</f>
        <v>#DIV/0!</v>
      </c>
    </row>
    <row r="5" spans="1:14" x14ac:dyDescent="0.3">
      <c r="A5" s="25"/>
      <c r="B5" s="18" t="s">
        <v>13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4" t="e">
        <f t="shared" si="0"/>
        <v>#DIV/0!</v>
      </c>
      <c r="N5" s="4" t="e">
        <f t="shared" si="1"/>
        <v>#DIV/0!</v>
      </c>
    </row>
    <row r="6" spans="1:14" x14ac:dyDescent="0.3">
      <c r="A6" s="26" t="s">
        <v>5</v>
      </c>
      <c r="B6" s="18" t="s">
        <v>12</v>
      </c>
      <c r="C6" s="12">
        <v>3.1280297493511001E-4</v>
      </c>
      <c r="D6" s="13">
        <v>3.8644396193654597E-4</v>
      </c>
      <c r="E6" s="13">
        <v>3.82280374418065E-4</v>
      </c>
      <c r="F6" s="13">
        <v>2.2888308394038699E-4</v>
      </c>
      <c r="G6" s="13">
        <v>2.3515282667544899E-4</v>
      </c>
      <c r="H6" s="13">
        <v>3.4314485563325601E-4</v>
      </c>
      <c r="I6" s="13">
        <v>4.20152241760296E-4</v>
      </c>
      <c r="J6" s="13">
        <v>2.3979730390622899E-4</v>
      </c>
      <c r="K6" s="13">
        <v>3.07156998501702E-4</v>
      </c>
      <c r="L6" s="13">
        <v>3.0397416894227899E-4</v>
      </c>
      <c r="M6" s="4">
        <f>AVERAGE(C6:L6)</f>
        <v>3.1597887906493187E-4</v>
      </c>
      <c r="N6" s="4">
        <f t="shared" si="1"/>
        <v>6.7581622784833269E-5</v>
      </c>
    </row>
    <row r="7" spans="1:14" x14ac:dyDescent="0.3">
      <c r="A7" s="26"/>
      <c r="B7" s="18" t="s">
        <v>13</v>
      </c>
      <c r="C7" s="12">
        <v>0.89159666985889896</v>
      </c>
      <c r="D7" s="13">
        <v>0.89407977647862402</v>
      </c>
      <c r="E7" s="13">
        <v>0.89632014661147597</v>
      </c>
      <c r="F7" s="13">
        <v>0.89827105511840499</v>
      </c>
      <c r="G7" s="13">
        <v>0.89664897667786303</v>
      </c>
      <c r="H7" s="13">
        <v>0.89411009923043605</v>
      </c>
      <c r="I7" s="13">
        <v>0.89449773172038705</v>
      </c>
      <c r="J7" s="13">
        <v>0.89176125753646995</v>
      </c>
      <c r="K7" s="13">
        <v>0.88637198008858598</v>
      </c>
      <c r="L7" s="13">
        <v>0.89496487704954597</v>
      </c>
      <c r="M7" s="4">
        <f t="shared" si="0"/>
        <v>0.89386225703706912</v>
      </c>
      <c r="N7" s="4">
        <f t="shared" si="1"/>
        <v>3.3437204892497944E-3</v>
      </c>
    </row>
    <row r="9" spans="1:14" x14ac:dyDescent="0.3">
      <c r="A9" s="1"/>
      <c r="B9" s="21" t="s">
        <v>15</v>
      </c>
      <c r="C9" s="22"/>
      <c r="D9" s="22"/>
      <c r="E9" s="23"/>
      <c r="F9" s="21" t="s">
        <v>16</v>
      </c>
      <c r="G9" s="22"/>
      <c r="H9" s="22"/>
      <c r="I9" s="23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3.0414505295958199E-5</v>
      </c>
      <c r="C11" s="4">
        <f>M2</f>
        <v>8.5780821999303306E-6</v>
      </c>
      <c r="D11" s="4">
        <f>N2</f>
        <v>6.7436149410840606E-7</v>
      </c>
      <c r="E11" s="15">
        <f>(B11-C11)/B11</f>
        <v>0.71796081782496479</v>
      </c>
      <c r="F11" s="13">
        <v>0.88650760674955298</v>
      </c>
      <c r="G11" s="4">
        <f>M3</f>
        <v>0.89064056202680175</v>
      </c>
      <c r="H11" s="4">
        <f>N3</f>
        <v>1.7517729918707065E-4</v>
      </c>
      <c r="I11" s="15">
        <f>(F11-G11)/F11</f>
        <v>-4.6620640880934636E-3</v>
      </c>
    </row>
    <row r="12" spans="1:14" x14ac:dyDescent="0.3">
      <c r="A12" s="1" t="s">
        <v>4</v>
      </c>
      <c r="B12" s="13"/>
      <c r="C12" s="4" t="e">
        <f>M4</f>
        <v>#DIV/0!</v>
      </c>
      <c r="D12" s="4" t="e">
        <f>N4</f>
        <v>#DIV/0!</v>
      </c>
      <c r="E12" s="15" t="e">
        <f t="shared" ref="E12:E13" si="2">(B12-C12)/B12</f>
        <v>#DIV/0!</v>
      </c>
      <c r="F12" s="13"/>
      <c r="G12" s="4" t="e">
        <f>M5</f>
        <v>#DIV/0!</v>
      </c>
      <c r="H12" s="4" t="e">
        <f>N5</f>
        <v>#DIV/0!</v>
      </c>
      <c r="I12" s="15" t="e">
        <f>(F12-G12)/F12</f>
        <v>#DIV/0!</v>
      </c>
    </row>
    <row r="13" spans="1:14" x14ac:dyDescent="0.3">
      <c r="A13" s="1" t="s">
        <v>5</v>
      </c>
      <c r="B13" s="13">
        <v>5.1480959214682499E-3</v>
      </c>
      <c r="C13" s="4">
        <f>M6</f>
        <v>3.1597887906493187E-4</v>
      </c>
      <c r="D13" s="4">
        <f>N6</f>
        <v>6.7581622784833269E-5</v>
      </c>
      <c r="E13" s="15">
        <f t="shared" si="2"/>
        <v>0.93862218500101025</v>
      </c>
      <c r="F13" s="13">
        <v>0.88681105545843597</v>
      </c>
      <c r="G13" s="4">
        <f>M7</f>
        <v>0.89386225703706912</v>
      </c>
      <c r="H13" s="4">
        <f>N7</f>
        <v>3.3437204892497944E-3</v>
      </c>
      <c r="I13" s="15">
        <f>(F13-G13)/F13</f>
        <v>-7.9511881761420277E-3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="107" zoomScaleNormal="107" workbookViewId="0">
      <selection activeCell="A4" sqref="A4:A5"/>
    </sheetView>
  </sheetViews>
  <sheetFormatPr defaultRowHeight="14.4" x14ac:dyDescent="0.3"/>
  <cols>
    <col min="1" max="1" width="10.5546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4" t="s">
        <v>2</v>
      </c>
      <c r="B2" s="19" t="s">
        <v>12</v>
      </c>
      <c r="C2" s="12">
        <v>8.5598198584305896E-6</v>
      </c>
      <c r="D2" s="13">
        <v>8.7008531572460303E-6</v>
      </c>
      <c r="E2" s="13">
        <v>8.1880110970192201E-6</v>
      </c>
      <c r="F2" s="13"/>
      <c r="G2" s="13"/>
      <c r="H2" s="13"/>
      <c r="I2" s="13"/>
      <c r="J2" s="13"/>
      <c r="K2" s="13"/>
      <c r="L2" s="13"/>
      <c r="M2" s="4">
        <f>AVERAGE(C2:L2)</f>
        <v>8.4828947042319456E-6</v>
      </c>
      <c r="N2" s="4">
        <f>STDEV(C2:L2)</f>
        <v>2.6493367886281188E-7</v>
      </c>
    </row>
    <row r="3" spans="1:14" x14ac:dyDescent="0.3">
      <c r="A3" s="25"/>
      <c r="B3" s="19" t="s">
        <v>13</v>
      </c>
      <c r="C3" s="12">
        <v>0.89080070157665603</v>
      </c>
      <c r="D3" s="13">
        <v>0.89097863289391299</v>
      </c>
      <c r="E3" s="13">
        <v>0.89080571903305505</v>
      </c>
      <c r="F3" s="13"/>
      <c r="G3" s="13"/>
      <c r="H3" s="13"/>
      <c r="I3" s="13"/>
      <c r="J3" s="13"/>
      <c r="K3" s="13"/>
      <c r="L3" s="13"/>
      <c r="M3" s="4">
        <f>AVERAGE(C3:L3)</f>
        <v>0.89086168450120795</v>
      </c>
      <c r="N3" s="4">
        <f>STDEV(C3:L3)</f>
        <v>1.0131134504282021E-4</v>
      </c>
    </row>
    <row r="4" spans="1:14" x14ac:dyDescent="0.3">
      <c r="A4" s="24" t="s">
        <v>17</v>
      </c>
      <c r="B4" s="19" t="s">
        <v>12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4" t="e">
        <f t="shared" ref="M4:M7" si="0">AVERAGE(C4:L4)</f>
        <v>#DIV/0!</v>
      </c>
      <c r="N4" s="4" t="e">
        <f t="shared" ref="N4:N7" si="1">STDEV(C4:L4)</f>
        <v>#DIV/0!</v>
      </c>
    </row>
    <row r="5" spans="1:14" x14ac:dyDescent="0.3">
      <c r="A5" s="25"/>
      <c r="B5" s="19" t="s">
        <v>13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4" t="e">
        <f t="shared" si="0"/>
        <v>#DIV/0!</v>
      </c>
      <c r="N5" s="4" t="e">
        <f t="shared" si="1"/>
        <v>#DIV/0!</v>
      </c>
    </row>
    <row r="6" spans="1:14" x14ac:dyDescent="0.3">
      <c r="A6" s="26" t="s">
        <v>5</v>
      </c>
      <c r="B6" s="19" t="s">
        <v>12</v>
      </c>
      <c r="C6" s="12">
        <v>3.3133889689717603E-4</v>
      </c>
      <c r="D6" s="13">
        <v>3.2171341979153601E-4</v>
      </c>
      <c r="E6" s="13">
        <v>3.4771859632488499E-4</v>
      </c>
      <c r="F6" s="13">
        <v>2.9550587592121902E-4</v>
      </c>
      <c r="G6" s="13">
        <v>2.8097212060583499E-4</v>
      </c>
      <c r="H6" s="13"/>
      <c r="I6" s="13"/>
      <c r="J6" s="13"/>
      <c r="K6" s="13"/>
      <c r="L6" s="13"/>
      <c r="M6" s="4">
        <f>AVERAGE(C6:L6)</f>
        <v>3.1544978190813018E-4</v>
      </c>
      <c r="N6" s="4">
        <f t="shared" si="1"/>
        <v>2.7015930640193826E-5</v>
      </c>
    </row>
    <row r="7" spans="1:14" x14ac:dyDescent="0.3">
      <c r="A7" s="26"/>
      <c r="B7" s="19" t="s">
        <v>13</v>
      </c>
      <c r="C7" s="12">
        <v>0.89636241775830305</v>
      </c>
      <c r="D7" s="13">
        <v>0.89941764121888002</v>
      </c>
      <c r="E7" s="13">
        <v>0.89768922155429498</v>
      </c>
      <c r="F7" s="13">
        <v>0.89841895430279195</v>
      </c>
      <c r="G7" s="13">
        <v>0.89450993262773704</v>
      </c>
      <c r="H7" s="13"/>
      <c r="I7" s="13"/>
      <c r="J7" s="13"/>
      <c r="K7" s="13"/>
      <c r="L7" s="13"/>
      <c r="M7" s="4">
        <f t="shared" si="0"/>
        <v>0.89727963349240125</v>
      </c>
      <c r="N7" s="4">
        <f t="shared" si="1"/>
        <v>1.9071850271091336E-3</v>
      </c>
    </row>
    <row r="9" spans="1:14" x14ac:dyDescent="0.3">
      <c r="A9" s="1"/>
      <c r="B9" s="21" t="s">
        <v>15</v>
      </c>
      <c r="C9" s="22"/>
      <c r="D9" s="22"/>
      <c r="E9" s="23"/>
      <c r="F9" s="21" t="s">
        <v>16</v>
      </c>
      <c r="G9" s="22"/>
      <c r="H9" s="22"/>
      <c r="I9" s="23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3.0414505295958199E-5</v>
      </c>
      <c r="C11" s="4">
        <f>M2</f>
        <v>8.4828947042319456E-6</v>
      </c>
      <c r="D11" s="4">
        <f>N2</f>
        <v>2.6493367886281188E-7</v>
      </c>
      <c r="E11" s="15">
        <f>(B11-C11)/B11</f>
        <v>0.72109049212912091</v>
      </c>
      <c r="F11" s="13">
        <v>0.88650760674955298</v>
      </c>
      <c r="G11" s="4">
        <f>M3</f>
        <v>0.89086168450120795</v>
      </c>
      <c r="H11" s="4">
        <f>N3</f>
        <v>1.0131134504282021E-4</v>
      </c>
      <c r="I11" s="15">
        <f>(F11-G11)/F11</f>
        <v>-4.9114950830704395E-3</v>
      </c>
    </row>
    <row r="12" spans="1:14" x14ac:dyDescent="0.3">
      <c r="A12" s="1" t="s">
        <v>4</v>
      </c>
      <c r="B12" s="13"/>
      <c r="C12" s="4" t="e">
        <f>M4</f>
        <v>#DIV/0!</v>
      </c>
      <c r="D12" s="4" t="e">
        <f>N4</f>
        <v>#DIV/0!</v>
      </c>
      <c r="E12" s="15" t="e">
        <f t="shared" ref="E12:E13" si="2">(B12-C12)/B12</f>
        <v>#DIV/0!</v>
      </c>
      <c r="F12" s="13"/>
      <c r="G12" s="4" t="e">
        <f>M5</f>
        <v>#DIV/0!</v>
      </c>
      <c r="H12" s="4" t="e">
        <f>N5</f>
        <v>#DIV/0!</v>
      </c>
      <c r="I12" s="15" t="e">
        <f>(F12-G12)/F12</f>
        <v>#DIV/0!</v>
      </c>
    </row>
    <row r="13" spans="1:14" x14ac:dyDescent="0.3">
      <c r="A13" s="1" t="s">
        <v>5</v>
      </c>
      <c r="B13" s="13">
        <v>5.1480959214682499E-3</v>
      </c>
      <c r="C13" s="4">
        <f>M6</f>
        <v>3.1544978190813018E-4</v>
      </c>
      <c r="D13" s="4">
        <f>N6</f>
        <v>2.7015930640193826E-5</v>
      </c>
      <c r="E13" s="15">
        <f t="shared" si="2"/>
        <v>0.93872496031150821</v>
      </c>
      <c r="F13" s="13">
        <v>0.88681105545843597</v>
      </c>
      <c r="G13" s="4">
        <f>M7</f>
        <v>0.89727963349240125</v>
      </c>
      <c r="H13" s="4">
        <f>N7</f>
        <v>1.9071850271091336E-3</v>
      </c>
      <c r="I13" s="15">
        <f>(F13-G13)/F13</f>
        <v>-1.1804744617841464E-2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zoomScale="107" zoomScaleNormal="107" workbookViewId="0">
      <selection activeCell="A4" sqref="A4:A5"/>
    </sheetView>
  </sheetViews>
  <sheetFormatPr defaultRowHeight="14.4" x14ac:dyDescent="0.3"/>
  <cols>
    <col min="1" max="1" width="10.5546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4" t="s">
        <v>2</v>
      </c>
      <c r="B2" s="20" t="s">
        <v>12</v>
      </c>
      <c r="C2" s="12">
        <v>8.4538942780681492E-6</v>
      </c>
      <c r="D2" s="13">
        <v>8.2214514026432001E-6</v>
      </c>
      <c r="E2" s="13"/>
      <c r="F2" s="13"/>
      <c r="G2" s="13"/>
      <c r="H2" s="13"/>
      <c r="I2" s="13"/>
      <c r="J2" s="13"/>
      <c r="K2" s="13"/>
      <c r="L2" s="13"/>
      <c r="M2" s="4">
        <f>AVERAGE(C2:L2)</f>
        <v>8.3376728403556746E-6</v>
      </c>
      <c r="N2" s="4">
        <f>STDEV(C2:L2)</f>
        <v>1.6436193345148142E-7</v>
      </c>
    </row>
    <row r="3" spans="1:14" x14ac:dyDescent="0.3">
      <c r="A3" s="25"/>
      <c r="B3" s="20" t="s">
        <v>13</v>
      </c>
      <c r="C3" s="12">
        <v>0.89110206485446297</v>
      </c>
      <c r="D3" s="13">
        <v>0.89152004202157997</v>
      </c>
      <c r="E3" s="13"/>
      <c r="F3" s="13"/>
      <c r="G3" s="13"/>
      <c r="H3" s="13"/>
      <c r="I3" s="13"/>
      <c r="J3" s="13"/>
      <c r="K3" s="13"/>
      <c r="L3" s="13"/>
      <c r="M3" s="4">
        <f>AVERAGE(C3:L3)</f>
        <v>0.89131105343802153</v>
      </c>
      <c r="N3" s="4">
        <f>STDEV(C3:L3)</f>
        <v>2.9555448924957402E-4</v>
      </c>
    </row>
    <row r="4" spans="1:14" x14ac:dyDescent="0.3">
      <c r="A4" s="24" t="s">
        <v>17</v>
      </c>
      <c r="B4" s="20" t="s">
        <v>12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4" t="e">
        <f t="shared" ref="M4:M7" si="0">AVERAGE(C4:L4)</f>
        <v>#DIV/0!</v>
      </c>
      <c r="N4" s="4" t="e">
        <f t="shared" ref="N4:N7" si="1">STDEV(C4:L4)</f>
        <v>#DIV/0!</v>
      </c>
    </row>
    <row r="5" spans="1:14" x14ac:dyDescent="0.3">
      <c r="A5" s="25"/>
      <c r="B5" s="20" t="s">
        <v>13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4" t="e">
        <f t="shared" si="0"/>
        <v>#DIV/0!</v>
      </c>
      <c r="N5" s="4" t="e">
        <f t="shared" si="1"/>
        <v>#DIV/0!</v>
      </c>
    </row>
    <row r="6" spans="1:14" x14ac:dyDescent="0.3">
      <c r="A6" s="26" t="s">
        <v>5</v>
      </c>
      <c r="B6" s="20" t="s">
        <v>12</v>
      </c>
      <c r="C6" s="12">
        <v>3.12664026963697E-4</v>
      </c>
      <c r="D6" s="13">
        <v>3.1847145290182002E-4</v>
      </c>
      <c r="E6" s="13">
        <v>3.3041216783447899E-4</v>
      </c>
      <c r="F6" s="13">
        <v>3.7838102091994601E-4</v>
      </c>
      <c r="G6" s="13"/>
      <c r="H6" s="13"/>
      <c r="I6" s="13"/>
      <c r="J6" s="13"/>
      <c r="K6" s="13"/>
      <c r="L6" s="13"/>
      <c r="M6" s="4">
        <f>AVERAGE(C6:L6)</f>
        <v>3.3498216715498549E-4</v>
      </c>
      <c r="N6" s="4">
        <f t="shared" si="1"/>
        <v>2.9861058636344126E-5</v>
      </c>
    </row>
    <row r="7" spans="1:14" x14ac:dyDescent="0.3">
      <c r="A7" s="26"/>
      <c r="B7" s="20" t="s">
        <v>13</v>
      </c>
      <c r="C7" s="12">
        <v>0.89036131974292199</v>
      </c>
      <c r="D7" s="13">
        <v>0.89302111635835602</v>
      </c>
      <c r="E7" s="13">
        <v>0.89008226531004497</v>
      </c>
      <c r="F7" s="13">
        <v>0.90236323713872402</v>
      </c>
      <c r="G7" s="13"/>
      <c r="H7" s="13"/>
      <c r="I7" s="13"/>
      <c r="J7" s="13"/>
      <c r="K7" s="13"/>
      <c r="L7" s="13"/>
      <c r="M7" s="4">
        <f t="shared" si="0"/>
        <v>0.89395698463751172</v>
      </c>
      <c r="N7" s="4">
        <f t="shared" si="1"/>
        <v>5.7585642438284105E-3</v>
      </c>
    </row>
    <row r="9" spans="1:14" x14ac:dyDescent="0.3">
      <c r="A9" s="1"/>
      <c r="B9" s="21" t="s">
        <v>15</v>
      </c>
      <c r="C9" s="22"/>
      <c r="D9" s="22"/>
      <c r="E9" s="23"/>
      <c r="F9" s="21" t="s">
        <v>16</v>
      </c>
      <c r="G9" s="22"/>
      <c r="H9" s="22"/>
      <c r="I9" s="23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3.0414505295958199E-5</v>
      </c>
      <c r="C11" s="4">
        <f>M2</f>
        <v>8.3376728403556746E-6</v>
      </c>
      <c r="D11" s="4">
        <f>N2</f>
        <v>1.6436193345148142E-7</v>
      </c>
      <c r="E11" s="15">
        <f>(B11-C11)/B11</f>
        <v>0.72586524885993553</v>
      </c>
      <c r="F11" s="13">
        <v>0.88650760674955298</v>
      </c>
      <c r="G11" s="4">
        <f>M3</f>
        <v>0.89131105343802153</v>
      </c>
      <c r="H11" s="4">
        <f>N3</f>
        <v>2.9555448924957402E-4</v>
      </c>
      <c r="I11" s="15">
        <f>(F11-G11)/F11</f>
        <v>-5.418393087545801E-3</v>
      </c>
    </row>
    <row r="12" spans="1:14" x14ac:dyDescent="0.3">
      <c r="A12" s="1" t="s">
        <v>4</v>
      </c>
      <c r="B12" s="13"/>
      <c r="C12" s="4" t="e">
        <f>M4</f>
        <v>#DIV/0!</v>
      </c>
      <c r="D12" s="4" t="e">
        <f>N4</f>
        <v>#DIV/0!</v>
      </c>
      <c r="E12" s="15" t="e">
        <f t="shared" ref="E12:E13" si="2">(B12-C12)/B12</f>
        <v>#DIV/0!</v>
      </c>
      <c r="F12" s="13"/>
      <c r="G12" s="4" t="e">
        <f>M5</f>
        <v>#DIV/0!</v>
      </c>
      <c r="H12" s="4" t="e">
        <f>N5</f>
        <v>#DIV/0!</v>
      </c>
      <c r="I12" s="15" t="e">
        <f>(F12-G12)/F12</f>
        <v>#DIV/0!</v>
      </c>
    </row>
    <row r="13" spans="1:14" x14ac:dyDescent="0.3">
      <c r="A13" s="1" t="s">
        <v>5</v>
      </c>
      <c r="B13" s="13">
        <v>5.1480959214682499E-3</v>
      </c>
      <c r="C13" s="4">
        <f>M6</f>
        <v>3.3498216715498549E-4</v>
      </c>
      <c r="D13" s="4">
        <f>N6</f>
        <v>2.9861058636344126E-5</v>
      </c>
      <c r="E13" s="15">
        <f t="shared" si="2"/>
        <v>0.93493086137768633</v>
      </c>
      <c r="F13" s="13">
        <v>0.88681105545843597</v>
      </c>
      <c r="G13" s="4">
        <f>M7</f>
        <v>0.89395698463751172</v>
      </c>
      <c r="H13" s="4">
        <f>N7</f>
        <v>5.7585642438284105E-3</v>
      </c>
      <c r="I13" s="15">
        <f>(F13-G13)/F13</f>
        <v>-8.0580064209750633E-3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tabSelected="1" zoomScale="107" zoomScaleNormal="107" workbookViewId="0"/>
  </sheetViews>
  <sheetFormatPr defaultRowHeight="14.4" x14ac:dyDescent="0.3"/>
  <cols>
    <col min="1" max="1" width="10.5546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4" t="s">
        <v>2</v>
      </c>
      <c r="B2" s="20" t="s">
        <v>12</v>
      </c>
      <c r="C2" s="12">
        <v>8.4818431850452605E-6</v>
      </c>
      <c r="D2" s="13">
        <v>8.2855263030627795E-6</v>
      </c>
      <c r="E2" s="13">
        <v>8.7389812151491708E-6</v>
      </c>
      <c r="F2" s="13"/>
      <c r="G2" s="13"/>
      <c r="H2" s="13"/>
      <c r="I2" s="13"/>
      <c r="J2" s="13"/>
      <c r="K2" s="13"/>
      <c r="L2" s="13"/>
      <c r="M2" s="4">
        <f>AVERAGE(C2:L2)</f>
        <v>8.502116901085738E-6</v>
      </c>
      <c r="N2" s="4">
        <f>STDEV(C2:L2)</f>
        <v>2.2740625979815645E-7</v>
      </c>
    </row>
    <row r="3" spans="1:14" x14ac:dyDescent="0.3">
      <c r="A3" s="25"/>
      <c r="B3" s="20" t="s">
        <v>13</v>
      </c>
      <c r="C3" s="12">
        <v>0.89096498866520701</v>
      </c>
      <c r="D3" s="13">
        <v>0.89106667114075799</v>
      </c>
      <c r="E3" s="13">
        <v>0.89105762163492597</v>
      </c>
      <c r="F3" s="13"/>
      <c r="G3" s="13"/>
      <c r="H3" s="13"/>
      <c r="I3" s="13"/>
      <c r="J3" s="13"/>
      <c r="K3" s="13"/>
      <c r="L3" s="13"/>
      <c r="M3" s="4">
        <f>AVERAGE(C3:L3)</f>
        <v>0.89102976048029703</v>
      </c>
      <c r="N3" s="4">
        <f>STDEV(C3:L3)</f>
        <v>5.627623309611835E-5</v>
      </c>
    </row>
    <row r="4" spans="1:14" x14ac:dyDescent="0.3">
      <c r="A4" s="24" t="s">
        <v>17</v>
      </c>
      <c r="B4" s="20" t="s">
        <v>12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4" t="e">
        <f t="shared" ref="M4:M7" si="0">AVERAGE(C4:L4)</f>
        <v>#DIV/0!</v>
      </c>
      <c r="N4" s="4" t="e">
        <f t="shared" ref="N4:N7" si="1">STDEV(C4:L4)</f>
        <v>#DIV/0!</v>
      </c>
    </row>
    <row r="5" spans="1:14" x14ac:dyDescent="0.3">
      <c r="A5" s="25"/>
      <c r="B5" s="20" t="s">
        <v>13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4" t="e">
        <f t="shared" si="0"/>
        <v>#DIV/0!</v>
      </c>
      <c r="N5" s="4" t="e">
        <f t="shared" si="1"/>
        <v>#DIV/0!</v>
      </c>
    </row>
    <row r="6" spans="1:14" x14ac:dyDescent="0.3">
      <c r="A6" s="26" t="s">
        <v>5</v>
      </c>
      <c r="B6" s="20" t="s">
        <v>12</v>
      </c>
      <c r="C6" s="12">
        <v>4.0331678032408798E-4</v>
      </c>
      <c r="D6" s="13">
        <v>3.06360824256422E-4</v>
      </c>
      <c r="E6" s="13"/>
      <c r="F6" s="13"/>
      <c r="G6" s="13"/>
      <c r="H6" s="13"/>
      <c r="I6" s="13"/>
      <c r="J6" s="13"/>
      <c r="K6" s="13"/>
      <c r="L6" s="13"/>
      <c r="M6" s="4">
        <f>AVERAGE(C6:L6)</f>
        <v>3.5483880229025496E-4</v>
      </c>
      <c r="N6" s="4">
        <f t="shared" si="1"/>
        <v>6.8558214011871596E-5</v>
      </c>
    </row>
    <row r="7" spans="1:14" x14ac:dyDescent="0.3">
      <c r="A7" s="26"/>
      <c r="B7" s="20" t="s">
        <v>13</v>
      </c>
      <c r="C7" s="12">
        <v>0.89815871886829501</v>
      </c>
      <c r="D7" s="13">
        <v>0.89611369493041104</v>
      </c>
      <c r="E7" s="13"/>
      <c r="F7" s="13"/>
      <c r="G7" s="13"/>
      <c r="H7" s="13"/>
      <c r="I7" s="13"/>
      <c r="J7" s="13"/>
      <c r="K7" s="13"/>
      <c r="L7" s="13"/>
      <c r="M7" s="4">
        <f t="shared" si="0"/>
        <v>0.89713620689935303</v>
      </c>
      <c r="N7" s="4">
        <f t="shared" si="1"/>
        <v>1.4460502941665734E-3</v>
      </c>
    </row>
    <row r="9" spans="1:14" x14ac:dyDescent="0.3">
      <c r="A9" s="1"/>
      <c r="B9" s="21" t="s">
        <v>15</v>
      </c>
      <c r="C9" s="22"/>
      <c r="D9" s="22"/>
      <c r="E9" s="23"/>
      <c r="F9" s="21" t="s">
        <v>16</v>
      </c>
      <c r="G9" s="22"/>
      <c r="H9" s="22"/>
      <c r="I9" s="23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3.0414505295958199E-5</v>
      </c>
      <c r="C11" s="4">
        <f>M2</f>
        <v>8.502116901085738E-6</v>
      </c>
      <c r="D11" s="4">
        <f>N2</f>
        <v>2.2740625979815645E-7</v>
      </c>
      <c r="E11" s="15">
        <f>(B11-C11)/B11</f>
        <v>0.72045848458315742</v>
      </c>
      <c r="F11" s="13">
        <v>0.88650760674955298</v>
      </c>
      <c r="G11" s="4">
        <f>M3</f>
        <v>0.89102976048029703</v>
      </c>
      <c r="H11" s="4">
        <f>N3</f>
        <v>5.627623309611835E-5</v>
      </c>
      <c r="I11" s="15">
        <f>(F11-G11)/F11</f>
        <v>-5.1010884693080839E-3</v>
      </c>
    </row>
    <row r="12" spans="1:14" x14ac:dyDescent="0.3">
      <c r="A12" s="1" t="s">
        <v>4</v>
      </c>
      <c r="B12" s="13"/>
      <c r="C12" s="4" t="e">
        <f>M4</f>
        <v>#DIV/0!</v>
      </c>
      <c r="D12" s="4" t="e">
        <f>N4</f>
        <v>#DIV/0!</v>
      </c>
      <c r="E12" s="15" t="e">
        <f t="shared" ref="E12:E13" si="2">(B12-C12)/B12</f>
        <v>#DIV/0!</v>
      </c>
      <c r="F12" s="13"/>
      <c r="G12" s="4" t="e">
        <f>M5</f>
        <v>#DIV/0!</v>
      </c>
      <c r="H12" s="4" t="e">
        <f>N5</f>
        <v>#DIV/0!</v>
      </c>
      <c r="I12" s="15" t="e">
        <f>(F12-G12)/F12</f>
        <v>#DIV/0!</v>
      </c>
    </row>
    <row r="13" spans="1:14" x14ac:dyDescent="0.3">
      <c r="A13" s="1" t="s">
        <v>5</v>
      </c>
      <c r="B13" s="13">
        <v>5.1480959214682499E-3</v>
      </c>
      <c r="C13" s="4">
        <f>M6</f>
        <v>3.5483880229025496E-4</v>
      </c>
      <c r="D13" s="4">
        <f>N6</f>
        <v>6.8558214011871596E-5</v>
      </c>
      <c r="E13" s="15">
        <f t="shared" si="2"/>
        <v>0.93107377801362845</v>
      </c>
      <c r="F13" s="13">
        <v>0.88681105545843597</v>
      </c>
      <c r="G13" s="4">
        <f>M7</f>
        <v>0.89713620689935303</v>
      </c>
      <c r="H13" s="4">
        <f>N7</f>
        <v>1.4460502941665734E-3</v>
      </c>
      <c r="I13" s="15">
        <f>(F13-G13)/F13</f>
        <v>-1.1643011639699826E-2</v>
      </c>
    </row>
    <row r="15" spans="1:14" x14ac:dyDescent="0.3">
      <c r="B15" s="13">
        <f>3.01230634709285/10^6</f>
        <v>3.0123063470928503E-6</v>
      </c>
    </row>
    <row r="16" spans="1:14" x14ac:dyDescent="0.3">
      <c r="B16" s="13">
        <f>4.03106575355124/10^6</f>
        <v>4.0310657535512397E-6</v>
      </c>
    </row>
    <row r="17" spans="2:2" x14ac:dyDescent="0.3">
      <c r="B17" s="13"/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="210" zoomScaleNormal="210" workbookViewId="0">
      <selection activeCell="B2" sqref="B2:D2"/>
    </sheetView>
  </sheetViews>
  <sheetFormatPr defaultRowHeight="14.4" x14ac:dyDescent="0.3"/>
  <cols>
    <col min="1" max="1" width="10.5546875" bestFit="1" customWidth="1"/>
  </cols>
  <sheetData>
    <row r="1" spans="1:5" x14ac:dyDescent="0.3">
      <c r="A1" s="3" t="s">
        <v>3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3">
      <c r="A2" s="1" t="s">
        <v>2</v>
      </c>
      <c r="B2" s="8">
        <v>0.17324499128259896</v>
      </c>
      <c r="C2" s="8">
        <v>0.18995249900308445</v>
      </c>
      <c r="D2" s="16">
        <v>0.21620771427188687</v>
      </c>
      <c r="E2" s="16">
        <v>0.2</v>
      </c>
    </row>
    <row r="3" spans="1:5" x14ac:dyDescent="0.3">
      <c r="A3" s="1" t="s">
        <v>4</v>
      </c>
      <c r="B3" s="8">
        <v>4.9309592597784613E-2</v>
      </c>
      <c r="C3" s="8">
        <v>3.5368695455510864E-2</v>
      </c>
      <c r="D3" s="16">
        <v>4.0610609106030468E-2</v>
      </c>
      <c r="E3" s="16">
        <v>0.04</v>
      </c>
    </row>
    <row r="4" spans="1:5" x14ac:dyDescent="0.3">
      <c r="A4" s="1" t="s">
        <v>5</v>
      </c>
      <c r="B4" s="8">
        <v>0.22057710405607595</v>
      </c>
      <c r="C4" s="8">
        <v>0.30197315537476854</v>
      </c>
      <c r="D4" s="16">
        <v>0.37038765215374952</v>
      </c>
      <c r="E4" s="17">
        <v>0.43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G2-X03</vt:lpstr>
      <vt:lpstr>G2-X05</vt:lpstr>
      <vt:lpstr>G2-X10</vt:lpstr>
      <vt:lpstr>G2-X15</vt:lpstr>
      <vt:lpstr>G2-X20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Vargas</dc:creator>
  <cp:lastModifiedBy>Rafael Vargas</cp:lastModifiedBy>
  <dcterms:created xsi:type="dcterms:W3CDTF">2022-06-28T19:00:00Z</dcterms:created>
  <dcterms:modified xsi:type="dcterms:W3CDTF">2024-03-08T11:22:20Z</dcterms:modified>
</cp:coreProperties>
</file>