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ar\Desktop\recsys-algorithm-impartiality2\analysis\"/>
    </mc:Choice>
  </mc:AlternateContent>
  <xr:revisionPtr revIDLastSave="0" documentId="13_ncr:1_{826255F5-76BC-4209-B154-17F10EA8EB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2-X03" sheetId="1" r:id="rId1"/>
    <sheet name="G2-X05" sheetId="7" r:id="rId2"/>
    <sheet name="G2-X10" sheetId="8" r:id="rId3"/>
    <sheet name="G2-X15" sheetId="9" r:id="rId4"/>
    <sheet name="G2-X20" sheetId="10" r:id="rId5"/>
    <sheet name="G2-X03 (2)" sheetId="11" r:id="rId6"/>
    <sheet name="G2-X05 (2)" sheetId="12" r:id="rId7"/>
    <sheet name="G2-X10 (2)" sheetId="13" r:id="rId8"/>
    <sheet name="G2-X15 (2)" sheetId="14" r:id="rId9"/>
    <sheet name="G2-X20 (2)" sheetId="16" r:id="rId10"/>
    <sheet name="Resumo" sheetId="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2" i="16" l="1"/>
  <c r="I12" i="16" s="1"/>
  <c r="N7" i="16"/>
  <c r="H13" i="16" s="1"/>
  <c r="M7" i="16"/>
  <c r="G13" i="16" s="1"/>
  <c r="I13" i="16" s="1"/>
  <c r="N6" i="16"/>
  <c r="D13" i="16" s="1"/>
  <c r="M6" i="16"/>
  <c r="C13" i="16" s="1"/>
  <c r="E13" i="16" s="1"/>
  <c r="N5" i="16"/>
  <c r="H12" i="16" s="1"/>
  <c r="M5" i="16"/>
  <c r="N4" i="16"/>
  <c r="D12" i="16" s="1"/>
  <c r="M4" i="16"/>
  <c r="C12" i="16" s="1"/>
  <c r="E12" i="16" s="1"/>
  <c r="N3" i="16"/>
  <c r="H11" i="16" s="1"/>
  <c r="M3" i="16"/>
  <c r="G11" i="16" s="1"/>
  <c r="I11" i="16" s="1"/>
  <c r="N2" i="16"/>
  <c r="D11" i="16" s="1"/>
  <c r="M2" i="16"/>
  <c r="C11" i="16" s="1"/>
  <c r="E11" i="16" s="1"/>
  <c r="G13" i="1"/>
  <c r="I13" i="1" s="1"/>
  <c r="N7" i="14"/>
  <c r="H13" i="14" s="1"/>
  <c r="M7" i="14"/>
  <c r="G13" i="14" s="1"/>
  <c r="I13" i="14" s="1"/>
  <c r="N6" i="14"/>
  <c r="D13" i="14" s="1"/>
  <c r="M6" i="14"/>
  <c r="C13" i="14" s="1"/>
  <c r="E13" i="14" s="1"/>
  <c r="N5" i="14"/>
  <c r="H12" i="14" s="1"/>
  <c r="M5" i="14"/>
  <c r="G12" i="14" s="1"/>
  <c r="I12" i="14" s="1"/>
  <c r="N4" i="14"/>
  <c r="D12" i="14" s="1"/>
  <c r="M4" i="14"/>
  <c r="C12" i="14" s="1"/>
  <c r="E12" i="14" s="1"/>
  <c r="N3" i="14"/>
  <c r="H11" i="14" s="1"/>
  <c r="M3" i="14"/>
  <c r="G11" i="14" s="1"/>
  <c r="I11" i="14" s="1"/>
  <c r="N2" i="14"/>
  <c r="D11" i="14" s="1"/>
  <c r="M2" i="14"/>
  <c r="C11" i="14" s="1"/>
  <c r="E11" i="14" s="1"/>
  <c r="N7" i="13"/>
  <c r="H13" i="13" s="1"/>
  <c r="M7" i="13"/>
  <c r="G13" i="13" s="1"/>
  <c r="I13" i="13" s="1"/>
  <c r="N6" i="13"/>
  <c r="D13" i="13" s="1"/>
  <c r="M6" i="13"/>
  <c r="C13" i="13" s="1"/>
  <c r="E13" i="13" s="1"/>
  <c r="N5" i="13"/>
  <c r="H12" i="13" s="1"/>
  <c r="M5" i="13"/>
  <c r="G12" i="13" s="1"/>
  <c r="I12" i="13" s="1"/>
  <c r="N4" i="13"/>
  <c r="D12" i="13" s="1"/>
  <c r="M4" i="13"/>
  <c r="C12" i="13" s="1"/>
  <c r="E12" i="13" s="1"/>
  <c r="N3" i="13"/>
  <c r="H11" i="13" s="1"/>
  <c r="M3" i="13"/>
  <c r="G11" i="13" s="1"/>
  <c r="I11" i="13" s="1"/>
  <c r="N2" i="13"/>
  <c r="D11" i="13" s="1"/>
  <c r="M2" i="13"/>
  <c r="C11" i="13" s="1"/>
  <c r="E11" i="13" s="1"/>
  <c r="N7" i="12"/>
  <c r="H13" i="12" s="1"/>
  <c r="M7" i="12"/>
  <c r="G13" i="12" s="1"/>
  <c r="I13" i="12" s="1"/>
  <c r="N6" i="12"/>
  <c r="D13" i="12" s="1"/>
  <c r="M6" i="12"/>
  <c r="C13" i="12" s="1"/>
  <c r="E13" i="12" s="1"/>
  <c r="N5" i="12"/>
  <c r="H12" i="12" s="1"/>
  <c r="M5" i="12"/>
  <c r="G12" i="12" s="1"/>
  <c r="I12" i="12" s="1"/>
  <c r="N4" i="12"/>
  <c r="D12" i="12" s="1"/>
  <c r="M4" i="12"/>
  <c r="C12" i="12" s="1"/>
  <c r="E12" i="12" s="1"/>
  <c r="N3" i="12"/>
  <c r="H11" i="12" s="1"/>
  <c r="M3" i="12"/>
  <c r="G11" i="12" s="1"/>
  <c r="I11" i="12" s="1"/>
  <c r="N2" i="12"/>
  <c r="D11" i="12" s="1"/>
  <c r="M2" i="12"/>
  <c r="C11" i="12" s="1"/>
  <c r="E11" i="12" s="1"/>
  <c r="N7" i="11"/>
  <c r="H13" i="11" s="1"/>
  <c r="M7" i="11"/>
  <c r="G13" i="11" s="1"/>
  <c r="I13" i="11" s="1"/>
  <c r="N6" i="11"/>
  <c r="D13" i="11" s="1"/>
  <c r="M6" i="11"/>
  <c r="C13" i="11" s="1"/>
  <c r="E13" i="11" s="1"/>
  <c r="N5" i="11"/>
  <c r="H12" i="11" s="1"/>
  <c r="M5" i="11"/>
  <c r="G12" i="11" s="1"/>
  <c r="I12" i="11" s="1"/>
  <c r="N4" i="11"/>
  <c r="D12" i="11" s="1"/>
  <c r="N3" i="11"/>
  <c r="H11" i="11" s="1"/>
  <c r="M3" i="11"/>
  <c r="G11" i="11" s="1"/>
  <c r="I11" i="11" s="1"/>
  <c r="N2" i="11"/>
  <c r="D11" i="11" s="1"/>
  <c r="M2" i="11"/>
  <c r="C11" i="11" s="1"/>
  <c r="E11" i="11" s="1"/>
  <c r="B12" i="10"/>
  <c r="B12" i="9"/>
  <c r="B12" i="8"/>
  <c r="D4" i="7"/>
  <c r="C4" i="7"/>
  <c r="M4" i="7" s="1"/>
  <c r="C12" i="7" s="1"/>
  <c r="F12" i="7"/>
  <c r="B12" i="7"/>
  <c r="D4" i="1"/>
  <c r="M4" i="1" s="1"/>
  <c r="C12" i="1" s="1"/>
  <c r="C4" i="1"/>
  <c r="B12" i="1"/>
  <c r="N7" i="10"/>
  <c r="H13" i="10" s="1"/>
  <c r="M7" i="10"/>
  <c r="G13" i="10" s="1"/>
  <c r="I13" i="10" s="1"/>
  <c r="N6" i="10"/>
  <c r="D13" i="10" s="1"/>
  <c r="M6" i="10"/>
  <c r="C13" i="10" s="1"/>
  <c r="E13" i="10" s="1"/>
  <c r="N5" i="10"/>
  <c r="H12" i="10" s="1"/>
  <c r="M5" i="10"/>
  <c r="G12" i="10" s="1"/>
  <c r="I12" i="10" s="1"/>
  <c r="N4" i="10"/>
  <c r="D12" i="10" s="1"/>
  <c r="M4" i="10"/>
  <c r="C12" i="10" s="1"/>
  <c r="N3" i="10"/>
  <c r="H11" i="10" s="1"/>
  <c r="M3" i="10"/>
  <c r="G11" i="10" s="1"/>
  <c r="I11" i="10" s="1"/>
  <c r="N2" i="10"/>
  <c r="D11" i="10" s="1"/>
  <c r="M2" i="10"/>
  <c r="C11" i="10" s="1"/>
  <c r="E11" i="10" s="1"/>
  <c r="N7" i="9"/>
  <c r="H13" i="9" s="1"/>
  <c r="M7" i="9"/>
  <c r="G13" i="9" s="1"/>
  <c r="I13" i="9" s="1"/>
  <c r="N6" i="9"/>
  <c r="D13" i="9" s="1"/>
  <c r="M6" i="9"/>
  <c r="C13" i="9" s="1"/>
  <c r="E13" i="9" s="1"/>
  <c r="N5" i="9"/>
  <c r="H12" i="9" s="1"/>
  <c r="M5" i="9"/>
  <c r="G12" i="9" s="1"/>
  <c r="I12" i="9" s="1"/>
  <c r="N4" i="9"/>
  <c r="D12" i="9" s="1"/>
  <c r="M4" i="9"/>
  <c r="C12" i="9" s="1"/>
  <c r="E12" i="9" s="1"/>
  <c r="N3" i="9"/>
  <c r="H11" i="9" s="1"/>
  <c r="M3" i="9"/>
  <c r="G11" i="9" s="1"/>
  <c r="I11" i="9" s="1"/>
  <c r="N2" i="9"/>
  <c r="D11" i="9" s="1"/>
  <c r="M2" i="9"/>
  <c r="C11" i="9" s="1"/>
  <c r="E11" i="9" s="1"/>
  <c r="N7" i="8"/>
  <c r="H13" i="8" s="1"/>
  <c r="M7" i="8"/>
  <c r="G13" i="8" s="1"/>
  <c r="I13" i="8" s="1"/>
  <c r="N6" i="8"/>
  <c r="D13" i="8" s="1"/>
  <c r="M6" i="8"/>
  <c r="C13" i="8" s="1"/>
  <c r="E13" i="8" s="1"/>
  <c r="N5" i="8"/>
  <c r="H12" i="8" s="1"/>
  <c r="M5" i="8"/>
  <c r="G12" i="8" s="1"/>
  <c r="I12" i="8" s="1"/>
  <c r="N4" i="8"/>
  <c r="D12" i="8" s="1"/>
  <c r="M4" i="8"/>
  <c r="C12" i="8" s="1"/>
  <c r="N3" i="8"/>
  <c r="H11" i="8" s="1"/>
  <c r="M3" i="8"/>
  <c r="G11" i="8" s="1"/>
  <c r="I11" i="8" s="1"/>
  <c r="N2" i="8"/>
  <c r="D11" i="8" s="1"/>
  <c r="M2" i="8"/>
  <c r="C11" i="8" s="1"/>
  <c r="E11" i="8" s="1"/>
  <c r="N7" i="7"/>
  <c r="H13" i="7" s="1"/>
  <c r="M7" i="7"/>
  <c r="G13" i="7" s="1"/>
  <c r="I13" i="7" s="1"/>
  <c r="N6" i="7"/>
  <c r="D13" i="7" s="1"/>
  <c r="M6" i="7"/>
  <c r="C13" i="7" s="1"/>
  <c r="E13" i="7" s="1"/>
  <c r="N5" i="7"/>
  <c r="H12" i="7" s="1"/>
  <c r="M5" i="7"/>
  <c r="G12" i="7" s="1"/>
  <c r="N3" i="7"/>
  <c r="H11" i="7" s="1"/>
  <c r="M3" i="7"/>
  <c r="G11" i="7" s="1"/>
  <c r="I11" i="7" s="1"/>
  <c r="N2" i="7"/>
  <c r="D11" i="7" s="1"/>
  <c r="M2" i="7"/>
  <c r="C11" i="7" s="1"/>
  <c r="E11" i="7" s="1"/>
  <c r="M6" i="1"/>
  <c r="C13" i="1" s="1"/>
  <c r="E13" i="1" s="1"/>
  <c r="N5" i="1"/>
  <c r="H12" i="1" s="1"/>
  <c r="N6" i="1"/>
  <c r="D13" i="1" s="1"/>
  <c r="N7" i="1"/>
  <c r="H13" i="1" s="1"/>
  <c r="M5" i="1"/>
  <c r="G12" i="1" s="1"/>
  <c r="I12" i="1" s="1"/>
  <c r="M7" i="1"/>
  <c r="M3" i="1"/>
  <c r="G11" i="1" s="1"/>
  <c r="I11" i="1" s="1"/>
  <c r="N3" i="1"/>
  <c r="H11" i="1" s="1"/>
  <c r="N2" i="1"/>
  <c r="D11" i="1" s="1"/>
  <c r="M2" i="1"/>
  <c r="C11" i="1" s="1"/>
  <c r="E11" i="1" s="1"/>
  <c r="M4" i="11" l="1"/>
  <c r="C12" i="11" s="1"/>
  <c r="E12" i="11" s="1"/>
  <c r="E12" i="10"/>
  <c r="E12" i="8"/>
  <c r="N4" i="7"/>
  <c r="D12" i="7" s="1"/>
  <c r="I12" i="7"/>
  <c r="E12" i="7"/>
  <c r="N4" i="1"/>
  <c r="D12" i="1" s="1"/>
  <c r="E12" i="1"/>
</calcChain>
</file>

<file path=xl/sharedStrings.xml><?xml version="1.0" encoding="utf-8"?>
<sst xmlns="http://schemas.openxmlformats.org/spreadsheetml/2006/main" count="308" uniqueCount="25">
  <si>
    <t>Média</t>
  </si>
  <si>
    <t>Desvio</t>
  </si>
  <si>
    <t>MovieLens</t>
  </si>
  <si>
    <t>Dataset</t>
  </si>
  <si>
    <t>Books</t>
  </si>
  <si>
    <t>Songs</t>
  </si>
  <si>
    <t>X03</t>
  </si>
  <si>
    <t>X05</t>
  </si>
  <si>
    <t>X10</t>
  </si>
  <si>
    <t>X15</t>
  </si>
  <si>
    <t>Original</t>
  </si>
  <si>
    <t>Redução (%)</t>
  </si>
  <si>
    <t>Rgrp</t>
  </si>
  <si>
    <t>RMSE</t>
  </si>
  <si>
    <t>Medida</t>
  </si>
  <si>
    <t>Injustiça (Rgrp)</t>
  </si>
  <si>
    <t>Eficiência (RMSE)</t>
  </si>
  <si>
    <t>GoodBooks</t>
  </si>
  <si>
    <t>GoodsBooks</t>
  </si>
  <si>
    <t>Data_path = 'Data/MovieLens-1M'</t>
  </si>
  <si>
    <t>n_users=  300</t>
  </si>
  <si>
    <t>n_items= 1000</t>
  </si>
  <si>
    <t>top_users = True # True: to use users with more ratings; False: otherwise</t>
  </si>
  <si>
    <t>top_items = True # True: to use MovieLens with more ratings; False: otherwise</t>
  </si>
  <si>
    <r>
      <t xml:space="preserve">top_items = </t>
    </r>
    <r>
      <rPr>
        <b/>
        <sz val="11"/>
        <color rgb="FFFF0000"/>
        <rFont val="Calibri"/>
        <family val="2"/>
        <scheme val="minor"/>
      </rPr>
      <t>False</t>
    </r>
    <r>
      <rPr>
        <sz val="11"/>
        <color theme="1"/>
        <rFont val="Calibri"/>
        <family val="2"/>
        <scheme val="minor"/>
      </rPr>
      <t xml:space="preserve"> # True: to use MovieLens with more ratings; False: otherwise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</si>
</sst>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164" fontId="0" fillId="0" borderId="1" xfId="0" applyNumberForma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9" fontId="0" fillId="0" borderId="1" xfId="1" applyFont="1" applyBorder="1"/>
    <xf numFmtId="0" fontId="0" fillId="0" borderId="1" xfId="0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164" fontId="0" fillId="4" borderId="2" xfId="0" applyNumberFormat="1" applyFill="1" applyBorder="1"/>
    <xf numFmtId="164" fontId="0" fillId="4" borderId="1" xfId="0" applyNumberFormat="1" applyFill="1" applyBorder="1"/>
    <xf numFmtId="0" fontId="1" fillId="2" borderId="3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9" fontId="0" fillId="5" borderId="1" xfId="1" applyFont="1" applyFill="1" applyBorder="1"/>
    <xf numFmtId="9" fontId="3" fillId="5" borderId="1" xfId="1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107" zoomScaleNormal="107" workbookViewId="0"/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9" t="s">
        <v>12</v>
      </c>
      <c r="C2" s="12">
        <v>1.108408E-3</v>
      </c>
      <c r="D2" s="13">
        <v>1.0763909999999999E-3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1.0923994999999999E-3</v>
      </c>
      <c r="N2" s="4">
        <f>STDEV(C2:L2)</f>
        <v>2.2639437813249743E-5</v>
      </c>
    </row>
    <row r="3" spans="1:14" x14ac:dyDescent="0.3">
      <c r="A3" s="28"/>
      <c r="B3" s="9" t="s">
        <v>13</v>
      </c>
      <c r="C3" s="12">
        <v>0.87882870899999999</v>
      </c>
      <c r="D3" s="13">
        <v>0.878548632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0.87868867049999999</v>
      </c>
      <c r="N3" s="4">
        <f>STDEV(C3:L3)</f>
        <v>1.9804434595437737E-4</v>
      </c>
    </row>
    <row r="4" spans="1:14" x14ac:dyDescent="0.3">
      <c r="A4" s="27" t="s">
        <v>17</v>
      </c>
      <c r="B4" s="9" t="s">
        <v>12</v>
      </c>
      <c r="C4" s="12">
        <f>1.24873621354652/10^6</f>
        <v>1.24873621354652E-6</v>
      </c>
      <c r="D4" s="13">
        <f>1.41555292290705/10^6</f>
        <v>1.4155529229070501E-6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1.332144568226785E-6</v>
      </c>
      <c r="N4" s="4">
        <f t="shared" ref="N4:N7" si="1">STDEV(C4:L4)</f>
        <v>1.179572264040562E-7</v>
      </c>
    </row>
    <row r="5" spans="1:14" x14ac:dyDescent="0.3">
      <c r="A5" s="28"/>
      <c r="B5" s="9" t="s">
        <v>13</v>
      </c>
      <c r="C5" s="12">
        <v>0.85902810559793197</v>
      </c>
      <c r="D5" s="13">
        <v>0.85904124744300103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0.8590346765204665</v>
      </c>
      <c r="N5" s="4">
        <f t="shared" si="1"/>
        <v>9.2926877656385506E-6</v>
      </c>
    </row>
    <row r="6" spans="1:14" x14ac:dyDescent="0.3">
      <c r="A6" s="29" t="s">
        <v>5</v>
      </c>
      <c r="B6" s="9" t="s">
        <v>12</v>
      </c>
      <c r="C6" s="12">
        <v>3.7244900000000001E-4</v>
      </c>
      <c r="D6" s="13"/>
      <c r="E6" s="13"/>
      <c r="F6" s="13"/>
      <c r="G6" s="13"/>
      <c r="H6" s="13"/>
      <c r="I6" s="13"/>
      <c r="J6" s="13"/>
      <c r="K6" s="13"/>
      <c r="L6" s="13"/>
      <c r="M6" s="4">
        <f>AVERAGE(C6:L6)</f>
        <v>3.7244900000000001E-4</v>
      </c>
      <c r="N6" s="4" t="e">
        <f t="shared" si="1"/>
        <v>#DIV/0!</v>
      </c>
    </row>
    <row r="7" spans="1:14" x14ac:dyDescent="0.3">
      <c r="A7" s="29"/>
      <c r="B7" s="9" t="s">
        <v>13</v>
      </c>
      <c r="C7" s="12">
        <v>0.942909844</v>
      </c>
      <c r="D7" s="13"/>
      <c r="E7" s="13"/>
      <c r="F7" s="13"/>
      <c r="G7" s="13"/>
      <c r="H7" s="13"/>
      <c r="I7" s="13"/>
      <c r="J7" s="13"/>
      <c r="K7" s="13"/>
      <c r="L7" s="13"/>
      <c r="M7" s="4">
        <f t="shared" si="0"/>
        <v>0.942909844</v>
      </c>
      <c r="N7" s="4" t="e">
        <f t="shared" si="1"/>
        <v>#DIV/0!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1.296625E-3</v>
      </c>
      <c r="C11" s="4">
        <f>M2</f>
        <v>1.0923994999999999E-3</v>
      </c>
      <c r="D11" s="4">
        <f>N2</f>
        <v>2.2639437813249743E-5</v>
      </c>
      <c r="E11" s="15">
        <f>(B11-C11)/B11</f>
        <v>0.15750544683312453</v>
      </c>
      <c r="F11" s="13">
        <v>0.87513943900000002</v>
      </c>
      <c r="G11" s="4">
        <f>M3</f>
        <v>0.87868867049999999</v>
      </c>
      <c r="H11" s="4">
        <f>N3</f>
        <v>1.9804434595437737E-4</v>
      </c>
      <c r="I11" s="15">
        <f>(F11-G11)/F11</f>
        <v>-4.055618272735588E-3</v>
      </c>
    </row>
    <row r="12" spans="1:14" x14ac:dyDescent="0.3">
      <c r="A12" s="1" t="s">
        <v>17</v>
      </c>
      <c r="B12" s="13">
        <f>2.15988177854161/10^5</f>
        <v>2.1598817785416098E-5</v>
      </c>
      <c r="C12" s="4">
        <f>M4</f>
        <v>1.332144568226785E-6</v>
      </c>
      <c r="D12" s="4">
        <f>N4</f>
        <v>1.179572264040562E-7</v>
      </c>
      <c r="E12" s="15">
        <f t="shared" ref="E12:E13" si="2">(B12-C12)/B12</f>
        <v>0.93832326465912996</v>
      </c>
      <c r="F12" s="13">
        <v>0.85448614588884497</v>
      </c>
      <c r="G12" s="4">
        <f>M5</f>
        <v>0.8590346765204665</v>
      </c>
      <c r="H12" s="4">
        <f>N5</f>
        <v>9.2926877656385506E-6</v>
      </c>
      <c r="I12" s="15">
        <f>(F12-G12)/F12</f>
        <v>-5.3231180558113104E-3</v>
      </c>
    </row>
    <row r="13" spans="1:14" x14ac:dyDescent="0.3">
      <c r="A13" s="1" t="s">
        <v>5</v>
      </c>
      <c r="B13" s="13">
        <v>5.1480959999999996E-3</v>
      </c>
      <c r="C13" s="4">
        <f>M6</f>
        <v>3.7244900000000001E-4</v>
      </c>
      <c r="D13" s="4" t="e">
        <f>N6</f>
        <v>#DIV/0!</v>
      </c>
      <c r="E13" s="15">
        <f t="shared" si="2"/>
        <v>0.92765305852882296</v>
      </c>
      <c r="F13" s="13">
        <v>0.88681105500000001</v>
      </c>
      <c r="G13" s="4">
        <f>M7</f>
        <v>0.942909844</v>
      </c>
      <c r="H13" s="4" t="e">
        <f>N7</f>
        <v>#DIV/0!</v>
      </c>
      <c r="I13" s="15">
        <f>(F13-G13)/F13</f>
        <v>-6.3259009553055218E-2</v>
      </c>
    </row>
    <row r="15" spans="1:14" x14ac:dyDescent="0.3">
      <c r="A15" t="s">
        <v>19</v>
      </c>
    </row>
    <row r="16" spans="1:14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23</v>
      </c>
    </row>
  </sheetData>
  <mergeCells count="5">
    <mergeCell ref="B9:E9"/>
    <mergeCell ref="A2:A3"/>
    <mergeCell ref="A4:A5"/>
    <mergeCell ref="A6:A7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zoomScale="107" zoomScaleNormal="107" workbookViewId="0"/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18" t="s">
        <v>12</v>
      </c>
      <c r="C2" s="12">
        <v>9.7320200000000005E-4</v>
      </c>
      <c r="D2" s="13"/>
      <c r="E2" s="13"/>
      <c r="F2" s="13"/>
      <c r="G2" s="13"/>
      <c r="H2" s="13"/>
      <c r="I2" s="13"/>
      <c r="J2" s="13"/>
      <c r="K2" s="13"/>
      <c r="L2" s="13"/>
      <c r="M2" s="4">
        <f>AVERAGE(C2:L2)</f>
        <v>9.7320200000000005E-4</v>
      </c>
      <c r="N2" s="4" t="e">
        <f>STDEV(C2:L2)</f>
        <v>#DIV/0!</v>
      </c>
    </row>
    <row r="3" spans="1:14" x14ac:dyDescent="0.3">
      <c r="A3" s="28"/>
      <c r="B3" s="18" t="s">
        <v>13</v>
      </c>
      <c r="C3" s="12">
        <v>0.87790784099999997</v>
      </c>
      <c r="D3" s="13"/>
      <c r="E3" s="13"/>
      <c r="F3" s="13"/>
      <c r="G3" s="13"/>
      <c r="H3" s="13"/>
      <c r="I3" s="13"/>
      <c r="J3" s="13"/>
      <c r="K3" s="13"/>
      <c r="L3" s="13"/>
      <c r="M3" s="4">
        <f>AVERAGE(C3:L3)</f>
        <v>0.87790784099999997</v>
      </c>
      <c r="N3" s="4" t="e">
        <f>STDEV(C3:L3)</f>
        <v>#DIV/0!</v>
      </c>
    </row>
    <row r="4" spans="1:14" x14ac:dyDescent="0.3">
      <c r="A4" s="27" t="s">
        <v>17</v>
      </c>
      <c r="B4" s="18" t="s">
        <v>12</v>
      </c>
      <c r="C4" s="12">
        <f>1.23482183302872/10^6</f>
        <v>1.23482183302872E-6</v>
      </c>
      <c r="D4" s="13">
        <f>1.28551917866521/10^6</f>
        <v>1.28551917866521E-6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1.260170505846965E-6</v>
      </c>
      <c r="N4" s="4">
        <f t="shared" ref="N4:N7" si="1">STDEV(C4:L4)</f>
        <v>3.5848436887720298E-8</v>
      </c>
    </row>
    <row r="5" spans="1:14" x14ac:dyDescent="0.3">
      <c r="A5" s="28"/>
      <c r="B5" s="18" t="s">
        <v>13</v>
      </c>
      <c r="C5" s="12">
        <v>0.86039463328141796</v>
      </c>
      <c r="D5" s="13">
        <v>0.86109986783575998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0.86074725055858892</v>
      </c>
      <c r="N5" s="4">
        <f t="shared" si="1"/>
        <v>4.9867613570231211E-4</v>
      </c>
    </row>
    <row r="6" spans="1:14" x14ac:dyDescent="0.3">
      <c r="A6" s="29" t="s">
        <v>5</v>
      </c>
      <c r="B6" s="18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9"/>
      <c r="B7" s="18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1.296625E-3</v>
      </c>
      <c r="C11" s="4">
        <f>M2</f>
        <v>9.7320200000000005E-4</v>
      </c>
      <c r="D11" s="4" t="e">
        <f>N2</f>
        <v>#DIV/0!</v>
      </c>
      <c r="E11" s="15">
        <f>(B11-C11)/B11</f>
        <v>0.24943449339631735</v>
      </c>
      <c r="F11" s="13">
        <v>0.87513943900000002</v>
      </c>
      <c r="G11" s="4">
        <f>M3</f>
        <v>0.87790784099999997</v>
      </c>
      <c r="H11" s="4" t="e">
        <f>N3</f>
        <v>#DIV/0!</v>
      </c>
      <c r="I11" s="15">
        <f>(F11-G11)/F11</f>
        <v>-3.1633838867590421E-3</v>
      </c>
    </row>
    <row r="12" spans="1:14" x14ac:dyDescent="0.3">
      <c r="A12" s="1" t="s">
        <v>17</v>
      </c>
      <c r="B12" s="13">
        <f>2.15988177854161/10^5</f>
        <v>2.1598817785416098E-5</v>
      </c>
      <c r="C12" s="4">
        <f>M4</f>
        <v>1.260170505846965E-6</v>
      </c>
      <c r="D12" s="4">
        <f>N4</f>
        <v>3.5848436887720298E-8</v>
      </c>
      <c r="E12" s="15">
        <f t="shared" ref="E12:E13" si="2">(B12-C12)/B12</f>
        <v>0.94165557956149559</v>
      </c>
      <c r="F12" s="13">
        <f>0.854486145888845</f>
        <v>0.85448614588884497</v>
      </c>
      <c r="G12" s="4">
        <f>M5</f>
        <v>0.86074725055858892</v>
      </c>
      <c r="H12" s="4">
        <f>N5</f>
        <v>4.9867613570231211E-4</v>
      </c>
      <c r="I12" s="15">
        <f>(F12-G12)/F12</f>
        <v>-7.3273331579075292E-3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="107" zoomScaleNormal="107" workbookViewId="0"/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19" t="s">
        <v>12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4" t="e">
        <f>AVERAGE(C2:L2)</f>
        <v>#DIV/0!</v>
      </c>
      <c r="N2" s="4" t="e">
        <f>STDEV(C2:L2)</f>
        <v>#DIV/0!</v>
      </c>
    </row>
    <row r="3" spans="1:14" x14ac:dyDescent="0.3">
      <c r="A3" s="28"/>
      <c r="B3" s="19" t="s">
        <v>13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4" t="e">
        <f>AVERAGE(C3:L3)</f>
        <v>#DIV/0!</v>
      </c>
      <c r="N3" s="4" t="e">
        <f>STDEV(C3:L3)</f>
        <v>#DIV/0!</v>
      </c>
    </row>
    <row r="4" spans="1:14" x14ac:dyDescent="0.3">
      <c r="A4" s="27" t="s">
        <v>17</v>
      </c>
      <c r="B4" s="19" t="s">
        <v>12</v>
      </c>
      <c r="C4" s="12">
        <v>1.519E-6</v>
      </c>
      <c r="D4" s="13">
        <v>1.2920000000000001E-6</v>
      </c>
      <c r="E4" s="13">
        <v>1.395E-6</v>
      </c>
      <c r="F4" s="13">
        <v>1.2839999999999999E-6</v>
      </c>
      <c r="G4" s="13">
        <v>9.5300000000000002E-7</v>
      </c>
      <c r="H4" s="13"/>
      <c r="I4" s="13"/>
      <c r="J4" s="13"/>
      <c r="K4" s="13"/>
      <c r="L4" s="13"/>
      <c r="M4" s="4">
        <f t="shared" ref="M4:M7" si="0">AVERAGE(C4:L4)</f>
        <v>1.2886E-6</v>
      </c>
      <c r="N4" s="4">
        <f t="shared" ref="N4:N7" si="1">STDEV(C4:L4)</f>
        <v>2.1039557980147775E-7</v>
      </c>
    </row>
    <row r="5" spans="1:14" x14ac:dyDescent="0.3">
      <c r="A5" s="28"/>
      <c r="B5" s="19" t="s">
        <v>13</v>
      </c>
      <c r="C5" s="12">
        <v>0.86192435599999995</v>
      </c>
      <c r="D5" s="13">
        <v>0.86120191700000004</v>
      </c>
      <c r="E5" s="13">
        <v>0.86241962699999997</v>
      </c>
      <c r="F5" s="13">
        <v>0.86083978900000002</v>
      </c>
      <c r="G5" s="13">
        <v>0.86798028800000004</v>
      </c>
      <c r="H5" s="13"/>
      <c r="I5" s="13"/>
      <c r="J5" s="13"/>
      <c r="K5" s="13"/>
      <c r="L5" s="13"/>
      <c r="M5" s="4">
        <f t="shared" si="0"/>
        <v>0.86287319539999996</v>
      </c>
      <c r="N5" s="4">
        <f t="shared" si="1"/>
        <v>2.9204592277291578E-3</v>
      </c>
    </row>
    <row r="6" spans="1:14" x14ac:dyDescent="0.3">
      <c r="A6" s="29" t="s">
        <v>5</v>
      </c>
      <c r="B6" s="19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9"/>
      <c r="B7" s="19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/>
      <c r="C11" s="4" t="e">
        <f>M2</f>
        <v>#DIV/0!</v>
      </c>
      <c r="D11" s="4" t="e">
        <f>N2</f>
        <v>#DIV/0!</v>
      </c>
      <c r="E11" s="15" t="e">
        <f>(B11-C11)/B11</f>
        <v>#DIV/0!</v>
      </c>
      <c r="F11" s="13"/>
      <c r="G11" s="4" t="e">
        <f>M3</f>
        <v>#DIV/0!</v>
      </c>
      <c r="H11" s="4" t="e">
        <f>N3</f>
        <v>#DIV/0!</v>
      </c>
      <c r="I11" s="15" t="e">
        <f>(F11-G11)/F11</f>
        <v>#DIV/0!</v>
      </c>
    </row>
    <row r="12" spans="1:14" x14ac:dyDescent="0.3">
      <c r="A12" s="1" t="s">
        <v>17</v>
      </c>
      <c r="B12" s="13">
        <f>2.15988177854161/10^5</f>
        <v>2.1598817785416098E-5</v>
      </c>
      <c r="C12" s="4">
        <f>M4</f>
        <v>1.2886E-6</v>
      </c>
      <c r="D12" s="4">
        <f>N4</f>
        <v>2.1039557980147775E-7</v>
      </c>
      <c r="E12" s="15">
        <f t="shared" ref="E12:E13" si="2">(B12-C12)/B12</f>
        <v>0.94033932723530422</v>
      </c>
      <c r="F12" s="13">
        <v>0.85448614588884497</v>
      </c>
      <c r="G12" s="4">
        <f>M5</f>
        <v>0.86287319539999996</v>
      </c>
      <c r="H12" s="4">
        <f>N5</f>
        <v>2.9204592277291578E-3</v>
      </c>
      <c r="I12" s="15">
        <f>(F12-G12)/F12</f>
        <v>-9.8153136262153148E-3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3"/>
  <sheetViews>
    <sheetView zoomScale="107" zoomScaleNormal="107" workbookViewId="0">
      <selection activeCell="D16" sqref="D16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20" t="s">
        <v>12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4" t="e">
        <f>AVERAGE(C2:L2)</f>
        <v>#DIV/0!</v>
      </c>
      <c r="N2" s="4" t="e">
        <f>STDEV(C2:L2)</f>
        <v>#DIV/0!</v>
      </c>
    </row>
    <row r="3" spans="1:14" x14ac:dyDescent="0.3">
      <c r="A3" s="28"/>
      <c r="B3" s="20" t="s">
        <v>13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4" t="e">
        <f>AVERAGE(C3:L3)</f>
        <v>#DIV/0!</v>
      </c>
      <c r="N3" s="4" t="e">
        <f>STDEV(C3:L3)</f>
        <v>#DIV/0!</v>
      </c>
    </row>
    <row r="4" spans="1:14" x14ac:dyDescent="0.3">
      <c r="A4" s="27" t="s">
        <v>17</v>
      </c>
      <c r="B4" s="20" t="s">
        <v>12</v>
      </c>
      <c r="C4" s="12">
        <v>1.2359999999999999E-6</v>
      </c>
      <c r="D4" s="13">
        <v>1.3599999999999999E-6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1.2979999999999999E-6</v>
      </c>
      <c r="N4" s="4">
        <f t="shared" ref="N4:N7" si="1">STDEV(C4:L4)</f>
        <v>8.7681240867131901E-8</v>
      </c>
    </row>
    <row r="5" spans="1:14" x14ac:dyDescent="0.3">
      <c r="A5" s="28"/>
      <c r="B5" s="20" t="s">
        <v>13</v>
      </c>
      <c r="C5" s="12">
        <v>0.86198050000000004</v>
      </c>
      <c r="D5" s="13">
        <v>0.86089436500000005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0.86143743250000004</v>
      </c>
      <c r="N5" s="4">
        <f t="shared" si="1"/>
        <v>7.6801342378404237E-4</v>
      </c>
    </row>
    <row r="6" spans="1:14" x14ac:dyDescent="0.3">
      <c r="A6" s="29" t="s">
        <v>5</v>
      </c>
      <c r="B6" s="20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9"/>
      <c r="B7" s="20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/>
      <c r="C11" s="4" t="e">
        <f>M2</f>
        <v>#DIV/0!</v>
      </c>
      <c r="D11" s="4" t="e">
        <f>N2</f>
        <v>#DIV/0!</v>
      </c>
      <c r="E11" s="15" t="e">
        <f>(B11-C11)/B11</f>
        <v>#DIV/0!</v>
      </c>
      <c r="F11" s="13"/>
      <c r="G11" s="4" t="e">
        <f>M3</f>
        <v>#DIV/0!</v>
      </c>
      <c r="H11" s="4" t="e">
        <f>N3</f>
        <v>#DIV/0!</v>
      </c>
      <c r="I11" s="15" t="e">
        <f>(F11-G11)/F11</f>
        <v>#DIV/0!</v>
      </c>
    </row>
    <row r="12" spans="1:14" x14ac:dyDescent="0.3">
      <c r="A12" s="1" t="s">
        <v>17</v>
      </c>
      <c r="B12" s="13">
        <f>2.15988177854161/10^5</f>
        <v>2.1598817785416098E-5</v>
      </c>
      <c r="C12" s="4">
        <f>M4</f>
        <v>1.2979999999999999E-6</v>
      </c>
      <c r="D12" s="4">
        <f>N4</f>
        <v>8.7681240867131901E-8</v>
      </c>
      <c r="E12" s="15">
        <f t="shared" ref="E12:E13" si="2">(B12-C12)/B12</f>
        <v>0.9399041182301916</v>
      </c>
      <c r="F12" s="13">
        <v>0.85448614588884497</v>
      </c>
      <c r="G12" s="4">
        <f>M5</f>
        <v>0.86143743250000004</v>
      </c>
      <c r="H12" s="4">
        <f>N5</f>
        <v>7.6801342378404237E-4</v>
      </c>
      <c r="I12" s="15">
        <f>(F12-G12)/F12</f>
        <v>-8.1350489350816499E-3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3"/>
  <sheetViews>
    <sheetView zoomScale="107" zoomScaleNormal="107" workbookViewId="0"/>
  </sheetViews>
  <sheetFormatPr defaultRowHeight="14.4" x14ac:dyDescent="0.3"/>
  <cols>
    <col min="1" max="1" width="10.88671875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20" t="s">
        <v>12</v>
      </c>
      <c r="C2" s="12"/>
      <c r="D2" s="13"/>
      <c r="E2" s="13"/>
      <c r="F2" s="13"/>
      <c r="G2" s="13"/>
      <c r="H2" s="13"/>
      <c r="I2" s="13"/>
      <c r="J2" s="13"/>
      <c r="K2" s="13"/>
      <c r="L2" s="13"/>
      <c r="M2" s="4" t="e">
        <f>AVERAGE(C2:L2)</f>
        <v>#DIV/0!</v>
      </c>
      <c r="N2" s="4" t="e">
        <f>STDEV(C2:L2)</f>
        <v>#DIV/0!</v>
      </c>
    </row>
    <row r="3" spans="1:14" x14ac:dyDescent="0.3">
      <c r="A3" s="28"/>
      <c r="B3" s="20" t="s">
        <v>13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4" t="e">
        <f>AVERAGE(C3:L3)</f>
        <v>#DIV/0!</v>
      </c>
      <c r="N3" s="4" t="e">
        <f>STDEV(C3:L3)</f>
        <v>#DIV/0!</v>
      </c>
    </row>
    <row r="4" spans="1:14" x14ac:dyDescent="0.3">
      <c r="A4" s="27" t="s">
        <v>17</v>
      </c>
      <c r="B4" s="20" t="s">
        <v>12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4" t="e">
        <f t="shared" ref="M4:M7" si="0">AVERAGE(C4:L4)</f>
        <v>#DIV/0!</v>
      </c>
      <c r="N4" s="4" t="e">
        <f t="shared" ref="N4:N7" si="1">STDEV(C4:L4)</f>
        <v>#DIV/0!</v>
      </c>
    </row>
    <row r="5" spans="1:14" x14ac:dyDescent="0.3">
      <c r="A5" s="28"/>
      <c r="B5" s="20" t="s">
        <v>13</v>
      </c>
      <c r="C5" s="12"/>
      <c r="D5" s="13"/>
      <c r="E5" s="13"/>
      <c r="F5" s="13"/>
      <c r="G5" s="13"/>
      <c r="H5" s="13"/>
      <c r="I5" s="13"/>
      <c r="J5" s="13"/>
      <c r="K5" s="13"/>
      <c r="L5" s="13"/>
      <c r="M5" s="4" t="e">
        <f t="shared" si="0"/>
        <v>#DIV/0!</v>
      </c>
      <c r="N5" s="4" t="e">
        <f t="shared" si="1"/>
        <v>#DIV/0!</v>
      </c>
    </row>
    <row r="6" spans="1:14" x14ac:dyDescent="0.3">
      <c r="A6" s="29" t="s">
        <v>5</v>
      </c>
      <c r="B6" s="20" t="s">
        <v>12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4" t="e">
        <f>AVERAGE(C6:L6)</f>
        <v>#DIV/0!</v>
      </c>
      <c r="N6" s="4" t="e">
        <f t="shared" si="1"/>
        <v>#DIV/0!</v>
      </c>
    </row>
    <row r="7" spans="1:14" x14ac:dyDescent="0.3">
      <c r="A7" s="29"/>
      <c r="B7" s="20" t="s">
        <v>13</v>
      </c>
      <c r="C7" s="12"/>
      <c r="D7" s="13"/>
      <c r="E7" s="13"/>
      <c r="F7" s="13"/>
      <c r="G7" s="13"/>
      <c r="H7" s="13"/>
      <c r="I7" s="13"/>
      <c r="J7" s="13"/>
      <c r="K7" s="13"/>
      <c r="L7" s="13"/>
      <c r="M7" s="4" t="e">
        <f t="shared" si="0"/>
        <v>#DIV/0!</v>
      </c>
      <c r="N7" s="4" t="e">
        <f t="shared" si="1"/>
        <v>#DIV/0!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/>
      <c r="C11" s="4" t="e">
        <f>M2</f>
        <v>#DIV/0!</v>
      </c>
      <c r="D11" s="4" t="e">
        <f>N2</f>
        <v>#DIV/0!</v>
      </c>
      <c r="E11" s="15" t="e">
        <f>(B11-C11)/B11</f>
        <v>#DIV/0!</v>
      </c>
      <c r="F11" s="13"/>
      <c r="G11" s="4" t="e">
        <f>M3</f>
        <v>#DIV/0!</v>
      </c>
      <c r="H11" s="4" t="e">
        <f>N3</f>
        <v>#DIV/0!</v>
      </c>
      <c r="I11" s="15" t="e">
        <f>(F11-G11)/F11</f>
        <v>#DIV/0!</v>
      </c>
    </row>
    <row r="12" spans="1:14" x14ac:dyDescent="0.3">
      <c r="A12" s="1" t="s">
        <v>18</v>
      </c>
      <c r="B12" s="13">
        <f>2.15988177854161/10^5</f>
        <v>2.1598817785416098E-5</v>
      </c>
      <c r="C12" s="4" t="e">
        <f>M4</f>
        <v>#DIV/0!</v>
      </c>
      <c r="D12" s="4" t="e">
        <f>N4</f>
        <v>#DIV/0!</v>
      </c>
      <c r="E12" s="15" t="e">
        <f t="shared" ref="E12:E13" si="2">(B12-C12)/B12</f>
        <v>#DIV/0!</v>
      </c>
      <c r="F12" s="13">
        <v>0.85448614588884497</v>
      </c>
      <c r="G12" s="4" t="e">
        <f>M5</f>
        <v>#DIV/0!</v>
      </c>
      <c r="H12" s="4" t="e">
        <f>N5</f>
        <v>#DIV/0!</v>
      </c>
      <c r="I12" s="15" t="e">
        <f>(F12-G12)/F12</f>
        <v>#DIV/0!</v>
      </c>
    </row>
    <row r="13" spans="1:14" x14ac:dyDescent="0.3">
      <c r="A13" s="1" t="s">
        <v>5</v>
      </c>
      <c r="B13" s="13"/>
      <c r="C13" s="4" t="e">
        <f>M6</f>
        <v>#DIV/0!</v>
      </c>
      <c r="D13" s="4" t="e">
        <f>N6</f>
        <v>#DIV/0!</v>
      </c>
      <c r="E13" s="15" t="e">
        <f t="shared" si="2"/>
        <v>#DIV/0!</v>
      </c>
      <c r="F13" s="13"/>
      <c r="G13" s="4" t="e">
        <f>M7</f>
        <v>#DIV/0!</v>
      </c>
      <c r="H13" s="4" t="e">
        <f>N7</f>
        <v>#DIV/0!</v>
      </c>
      <c r="I13" s="15" t="e">
        <f>(F13-G13)/F13</f>
        <v>#DIV/0!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5E86-6BBC-473E-89B9-E496133F705B}">
  <dimension ref="A1:N19"/>
  <sheetViews>
    <sheetView zoomScale="107" zoomScaleNormal="107" workbookViewId="0">
      <selection activeCell="I12" sqref="I12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21" t="s">
        <v>12</v>
      </c>
      <c r="C2" s="12">
        <v>9.3749999999999992E-6</v>
      </c>
      <c r="D2" s="13">
        <v>9.3309999999999993E-6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9.3530000000000001E-6</v>
      </c>
      <c r="N2" s="4">
        <f>STDEV(C2:L2)</f>
        <v>3.1112698372208034E-8</v>
      </c>
    </row>
    <row r="3" spans="1:14" x14ac:dyDescent="0.3">
      <c r="A3" s="28"/>
      <c r="B3" s="21" t="s">
        <v>13</v>
      </c>
      <c r="C3" s="12">
        <v>0.89053067299999999</v>
      </c>
      <c r="D3" s="13">
        <v>0.89049997700000005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0.89051532499999997</v>
      </c>
      <c r="N3" s="4">
        <f>STDEV(C3:L3)</f>
        <v>2.1705349755260693E-5</v>
      </c>
    </row>
    <row r="4" spans="1:14" x14ac:dyDescent="0.3">
      <c r="A4" s="27" t="s">
        <v>17</v>
      </c>
      <c r="B4" s="21" t="s">
        <v>12</v>
      </c>
      <c r="C4" s="12">
        <v>2.4097499999999999E-4</v>
      </c>
      <c r="D4" s="13">
        <v>2.2044600000000001E-4</v>
      </c>
      <c r="E4" s="13">
        <v>2.12339E-4</v>
      </c>
      <c r="F4" s="13"/>
      <c r="G4" s="13"/>
      <c r="H4" s="13"/>
      <c r="I4" s="13"/>
      <c r="J4" s="13"/>
      <c r="K4" s="13"/>
      <c r="L4" s="13"/>
      <c r="M4" s="4">
        <f t="shared" ref="M4:M7" si="0">AVERAGE(C4:L4)</f>
        <v>2.2458666666666668E-4</v>
      </c>
      <c r="N4" s="4">
        <f t="shared" ref="N4:N7" si="1">STDEV(C4:L4)</f>
        <v>1.476021559237307E-5</v>
      </c>
    </row>
    <row r="5" spans="1:14" x14ac:dyDescent="0.3">
      <c r="A5" s="28"/>
      <c r="B5" s="21" t="s">
        <v>13</v>
      </c>
      <c r="C5" s="12">
        <v>0.81379011499999998</v>
      </c>
      <c r="D5" s="13">
        <v>0.80963074499999999</v>
      </c>
      <c r="E5" s="13">
        <v>0.82198199999999999</v>
      </c>
      <c r="F5" s="13"/>
      <c r="G5" s="13"/>
      <c r="H5" s="13"/>
      <c r="I5" s="13"/>
      <c r="J5" s="13"/>
      <c r="K5" s="13"/>
      <c r="L5" s="13"/>
      <c r="M5" s="4">
        <f t="shared" si="0"/>
        <v>0.81513428666666654</v>
      </c>
      <c r="N5" s="4">
        <f t="shared" si="1"/>
        <v>6.2843832729121783E-3</v>
      </c>
    </row>
    <row r="6" spans="1:14" x14ac:dyDescent="0.3">
      <c r="A6" s="29" t="s">
        <v>5</v>
      </c>
      <c r="B6" s="21" t="s">
        <v>12</v>
      </c>
      <c r="C6" s="13">
        <v>3.6560199999999997E-4</v>
      </c>
      <c r="D6" s="13">
        <v>1.20925E-4</v>
      </c>
      <c r="E6" s="13">
        <v>2.5655799999999999E-4</v>
      </c>
      <c r="F6" s="13">
        <v>3.6414100000000001E-4</v>
      </c>
      <c r="G6" s="13"/>
      <c r="H6" s="13"/>
      <c r="I6" s="13"/>
      <c r="J6" s="13"/>
      <c r="K6" s="13"/>
      <c r="L6" s="13"/>
      <c r="M6" s="4">
        <f>AVERAGE(C6:L6)</f>
        <v>2.7680649999999995E-4</v>
      </c>
      <c r="N6" s="4">
        <f t="shared" si="1"/>
        <v>1.1578859976267093E-4</v>
      </c>
    </row>
    <row r="7" spans="1:14" x14ac:dyDescent="0.3">
      <c r="A7" s="29"/>
      <c r="B7" s="21" t="s">
        <v>13</v>
      </c>
      <c r="C7" s="13">
        <v>0.74266021199999999</v>
      </c>
      <c r="D7" s="13">
        <v>0.74120717899999999</v>
      </c>
      <c r="E7" s="13">
        <v>0.74184952500000001</v>
      </c>
      <c r="F7" s="13">
        <v>0.74215875399999998</v>
      </c>
      <c r="G7" s="13"/>
      <c r="H7" s="13"/>
      <c r="I7" s="13"/>
      <c r="J7" s="13"/>
      <c r="K7" s="13"/>
      <c r="L7" s="13"/>
      <c r="M7" s="4">
        <f t="shared" si="0"/>
        <v>0.74196891750000005</v>
      </c>
      <c r="N7" s="4">
        <f t="shared" si="1"/>
        <v>6.0784485243658981E-4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3.0414999999999999E-5</v>
      </c>
      <c r="C11" s="4">
        <f>M2</f>
        <v>9.3530000000000001E-6</v>
      </c>
      <c r="D11" s="4">
        <f>N2</f>
        <v>3.1112698372208034E-8</v>
      </c>
      <c r="E11" s="15">
        <f>(B11-C11)/B11</f>
        <v>0.69248725957586721</v>
      </c>
      <c r="F11" s="13">
        <v>0.88650760699999998</v>
      </c>
      <c r="G11" s="4">
        <f>M3</f>
        <v>0.89051532499999997</v>
      </c>
      <c r="H11" s="4">
        <f>N3</f>
        <v>2.1705349755260693E-5</v>
      </c>
      <c r="I11" s="15">
        <f>(F11-G11)/F11</f>
        <v>-4.5207936946670708E-3</v>
      </c>
    </row>
    <row r="12" spans="1:14" x14ac:dyDescent="0.3">
      <c r="A12" s="1" t="s">
        <v>17</v>
      </c>
      <c r="B12" s="13">
        <v>3.4550599999999998E-4</v>
      </c>
      <c r="C12" s="4">
        <f>M4</f>
        <v>2.2458666666666668E-4</v>
      </c>
      <c r="D12" s="4">
        <f>N4</f>
        <v>1.476021559237307E-5</v>
      </c>
      <c r="E12" s="15">
        <f t="shared" ref="E12:E13" si="2">(B12-C12)/B12</f>
        <v>0.34997752089206358</v>
      </c>
      <c r="F12" s="13">
        <v>0.80963074499999999</v>
      </c>
      <c r="G12" s="4">
        <f>M5</f>
        <v>0.81513428666666654</v>
      </c>
      <c r="H12" s="4">
        <f>N5</f>
        <v>6.2843832729121783E-3</v>
      </c>
      <c r="I12" s="15">
        <f>(F12-G12)/F12</f>
        <v>-6.7975947067901383E-3</v>
      </c>
    </row>
    <row r="13" spans="1:14" x14ac:dyDescent="0.3">
      <c r="A13" s="1" t="s">
        <v>5</v>
      </c>
      <c r="B13" s="13">
        <v>1.7133420000000001E-3</v>
      </c>
      <c r="C13" s="4">
        <f>M6</f>
        <v>2.7680649999999995E-4</v>
      </c>
      <c r="D13" s="4">
        <f>N6</f>
        <v>1.1578859976267093E-4</v>
      </c>
      <c r="E13" s="15">
        <f t="shared" si="2"/>
        <v>0.8384406032187387</v>
      </c>
      <c r="F13" s="13">
        <v>0.70490001099999999</v>
      </c>
      <c r="G13" s="4">
        <f>M7</f>
        <v>0.74196891750000005</v>
      </c>
      <c r="H13" s="4">
        <f>N7</f>
        <v>6.0784485243658981E-4</v>
      </c>
      <c r="I13" s="15">
        <f>(F13-G13)/F13</f>
        <v>-5.2587467614609036E-2</v>
      </c>
    </row>
    <row r="15" spans="1:14" x14ac:dyDescent="0.3">
      <c r="A15" t="s">
        <v>19</v>
      </c>
    </row>
    <row r="16" spans="1:14" x14ac:dyDescent="0.3">
      <c r="A16" t="s">
        <v>20</v>
      </c>
    </row>
    <row r="17" spans="1:1" x14ac:dyDescent="0.3">
      <c r="A17" t="s">
        <v>21</v>
      </c>
    </row>
    <row r="18" spans="1:1" x14ac:dyDescent="0.3">
      <c r="A18" t="s">
        <v>22</v>
      </c>
    </row>
    <row r="19" spans="1:1" x14ac:dyDescent="0.3">
      <c r="A19" t="s">
        <v>24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C13A-669E-403B-ABC1-4BFC30CAC56B}">
  <dimension ref="A1:N21"/>
  <sheetViews>
    <sheetView zoomScale="107" zoomScaleNormal="107" workbookViewId="0">
      <selection activeCell="H12" sqref="H12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21" t="s">
        <v>12</v>
      </c>
      <c r="C2" s="13">
        <v>8.4849999999999992E-6</v>
      </c>
      <c r="D2" s="13">
        <v>8.7849999999999997E-6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8.6349999999999995E-6</v>
      </c>
      <c r="N2" s="4">
        <f>STDEV(C2:L2)</f>
        <v>2.1213203435596462E-7</v>
      </c>
    </row>
    <row r="3" spans="1:14" x14ac:dyDescent="0.3">
      <c r="A3" s="28"/>
      <c r="B3" s="21" t="s">
        <v>13</v>
      </c>
      <c r="C3" s="13">
        <v>0.89132241599999995</v>
      </c>
      <c r="D3" s="13">
        <v>0.89052351900000004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0.8909229675</v>
      </c>
      <c r="N3" s="4">
        <f>STDEV(C3:L3)</f>
        <v>5.6490548616952531E-4</v>
      </c>
    </row>
    <row r="4" spans="1:14" x14ac:dyDescent="0.3">
      <c r="A4" s="27" t="s">
        <v>17</v>
      </c>
      <c r="B4" s="21" t="s">
        <v>12</v>
      </c>
      <c r="C4" s="12">
        <v>1.5394399999999999E-4</v>
      </c>
      <c r="D4" s="13">
        <v>1.3839399999999999E-4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1.4616899999999998E-4</v>
      </c>
      <c r="N4" s="4">
        <f t="shared" ref="N4:N7" si="1">STDEV(C4:L4)</f>
        <v>1.0995510447450813E-5</v>
      </c>
    </row>
    <row r="5" spans="1:14" x14ac:dyDescent="0.3">
      <c r="A5" s="28"/>
      <c r="B5" s="21" t="s">
        <v>13</v>
      </c>
      <c r="C5" s="12">
        <v>0.81484362600000004</v>
      </c>
      <c r="D5" s="13">
        <v>0.82306537999999996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0.81895450300000006</v>
      </c>
      <c r="N5" s="4">
        <f t="shared" si="1"/>
        <v>5.8136580066475612E-3</v>
      </c>
    </row>
    <row r="6" spans="1:14" x14ac:dyDescent="0.3">
      <c r="A6" s="29" t="s">
        <v>5</v>
      </c>
      <c r="B6" s="21" t="s">
        <v>12</v>
      </c>
      <c r="C6" s="12">
        <v>5.5776000000000003E-5</v>
      </c>
      <c r="D6" s="13">
        <v>5.0311E-5</v>
      </c>
      <c r="E6" s="13">
        <v>7.3920999999999999E-5</v>
      </c>
      <c r="F6" s="13">
        <v>5.3245000000000003E-5</v>
      </c>
      <c r="G6" s="13"/>
      <c r="H6" s="13"/>
      <c r="I6" s="13"/>
      <c r="J6" s="13"/>
      <c r="K6" s="13"/>
      <c r="L6" s="13"/>
      <c r="M6" s="4">
        <f>AVERAGE(C6:L6)</f>
        <v>5.8313249999999999E-5</v>
      </c>
      <c r="N6" s="4">
        <f t="shared" si="1"/>
        <v>1.0642096609691154E-5</v>
      </c>
    </row>
    <row r="7" spans="1:14" x14ac:dyDescent="0.3">
      <c r="A7" s="29"/>
      <c r="B7" s="21" t="s">
        <v>13</v>
      </c>
      <c r="C7" s="12">
        <v>0.74636104299999995</v>
      </c>
      <c r="D7" s="13">
        <v>0.74753192899999998</v>
      </c>
      <c r="E7" s="13">
        <v>0.74574803199999995</v>
      </c>
      <c r="F7" s="13">
        <v>0.74517888799999998</v>
      </c>
      <c r="G7" s="13"/>
      <c r="H7" s="13"/>
      <c r="I7" s="13"/>
      <c r="J7" s="13"/>
      <c r="K7" s="13"/>
      <c r="L7" s="13"/>
      <c r="M7" s="4">
        <f t="shared" si="0"/>
        <v>0.74620497299999988</v>
      </c>
      <c r="N7" s="4">
        <f t="shared" si="1"/>
        <v>1.0077723908935689E-3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3.0414999999999999E-5</v>
      </c>
      <c r="C11" s="4">
        <f>M2</f>
        <v>8.6349999999999995E-6</v>
      </c>
      <c r="D11" s="4">
        <f>N2</f>
        <v>2.1213203435596462E-7</v>
      </c>
      <c r="E11" s="15">
        <f>(B11-C11)/B11</f>
        <v>0.7160940325497287</v>
      </c>
      <c r="F11" s="13">
        <v>0.88650760699999998</v>
      </c>
      <c r="G11" s="4">
        <f>M3</f>
        <v>0.8909229675</v>
      </c>
      <c r="H11" s="4">
        <f>N3</f>
        <v>5.6490548616952531E-4</v>
      </c>
      <c r="I11" s="15">
        <f>(F11-G11)/F11</f>
        <v>-4.9806233642392429E-3</v>
      </c>
    </row>
    <row r="12" spans="1:14" x14ac:dyDescent="0.3">
      <c r="A12" s="1" t="s">
        <v>17</v>
      </c>
      <c r="B12" s="13">
        <v>3.4550599999999998E-4</v>
      </c>
      <c r="C12" s="4">
        <f>M4</f>
        <v>1.4616899999999998E-4</v>
      </c>
      <c r="D12" s="4">
        <f>N4</f>
        <v>1.0995510447450813E-5</v>
      </c>
      <c r="E12" s="15">
        <f t="shared" ref="E12:E13" si="2">(B12-C12)/B12</f>
        <v>0.5769422238687606</v>
      </c>
      <c r="F12" s="13">
        <v>0.80963074499999999</v>
      </c>
      <c r="G12" s="4">
        <f>M5</f>
        <v>0.81895450300000006</v>
      </c>
      <c r="H12" s="4">
        <f>N5</f>
        <v>5.8136580066475612E-3</v>
      </c>
      <c r="I12" s="15">
        <f>(F12-G12)/F12</f>
        <v>-1.1516062177209033E-2</v>
      </c>
    </row>
    <row r="13" spans="1:14" x14ac:dyDescent="0.3">
      <c r="A13" s="1" t="s">
        <v>5</v>
      </c>
      <c r="B13" s="13">
        <v>1.7133420000000001E-3</v>
      </c>
      <c r="C13" s="4">
        <f>M6</f>
        <v>5.8313249999999999E-5</v>
      </c>
      <c r="D13" s="4">
        <f>N6</f>
        <v>1.0642096609691154E-5</v>
      </c>
      <c r="E13" s="15">
        <f t="shared" si="2"/>
        <v>0.96596520134333952</v>
      </c>
      <c r="F13" s="13">
        <v>0.70490001099999999</v>
      </c>
      <c r="G13" s="4">
        <f>M7</f>
        <v>0.74620497299999988</v>
      </c>
      <c r="H13" s="4">
        <f>N7</f>
        <v>1.0077723908935689E-3</v>
      </c>
      <c r="I13" s="15">
        <f>(F13-G13)/F13</f>
        <v>-5.8596909285620495E-2</v>
      </c>
    </row>
    <row r="15" spans="1:14" x14ac:dyDescent="0.3">
      <c r="A15" t="s">
        <v>19</v>
      </c>
    </row>
    <row r="16" spans="1:14" x14ac:dyDescent="0.3">
      <c r="A16" t="s">
        <v>20</v>
      </c>
    </row>
    <row r="17" spans="1:2" x14ac:dyDescent="0.3">
      <c r="A17" t="s">
        <v>21</v>
      </c>
    </row>
    <row r="18" spans="1:2" x14ac:dyDescent="0.3">
      <c r="A18" t="s">
        <v>22</v>
      </c>
    </row>
    <row r="19" spans="1:2" x14ac:dyDescent="0.3">
      <c r="A19" t="s">
        <v>24</v>
      </c>
    </row>
    <row r="21" spans="1:2" x14ac:dyDescent="0.3">
      <c r="B21">
        <v>3.0414999999999999E-5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963D-FB4B-411A-9128-079E6456B130}">
  <dimension ref="A1:N21"/>
  <sheetViews>
    <sheetView zoomScale="107" zoomScaleNormal="107" workbookViewId="0">
      <selection activeCell="H12" sqref="H12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22" t="s">
        <v>12</v>
      </c>
      <c r="C2" s="13">
        <v>7.8210000000000002E-6</v>
      </c>
      <c r="D2" s="13">
        <v>7.9410000000000007E-6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7.8810000000000013E-6</v>
      </c>
      <c r="N2" s="4">
        <f>STDEV(C2:L2)</f>
        <v>8.4852813742386085E-8</v>
      </c>
    </row>
    <row r="3" spans="1:14" x14ac:dyDescent="0.3">
      <c r="A3" s="28"/>
      <c r="B3" s="22" t="s">
        <v>13</v>
      </c>
      <c r="C3" s="13">
        <v>0.89701836999999995</v>
      </c>
      <c r="D3" s="13">
        <v>0.89709000100000003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0.89705418550000005</v>
      </c>
      <c r="N3" s="4">
        <f>STDEV(C3:L3)</f>
        <v>5.0650765843224461E-5</v>
      </c>
    </row>
    <row r="4" spans="1:14" x14ac:dyDescent="0.3">
      <c r="A4" s="27" t="s">
        <v>17</v>
      </c>
      <c r="B4" s="22" t="s">
        <v>12</v>
      </c>
      <c r="C4" s="12">
        <v>1.05018E-4</v>
      </c>
      <c r="D4" s="13">
        <v>1.0069900000000001E-4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1.028585E-4</v>
      </c>
      <c r="N4" s="4">
        <f t="shared" ref="N4:N7" si="1">STDEV(C4:L4)</f>
        <v>3.0539941879446968E-6</v>
      </c>
    </row>
    <row r="5" spans="1:14" x14ac:dyDescent="0.3">
      <c r="A5" s="28"/>
      <c r="B5" s="22" t="s">
        <v>13</v>
      </c>
      <c r="C5" s="12">
        <v>0.82421538599999999</v>
      </c>
      <c r="D5" s="13">
        <v>0.82414504099999997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0.82418021350000004</v>
      </c>
      <c r="N5" s="4">
        <f t="shared" si="1"/>
        <v>4.9741426522586913E-5</v>
      </c>
    </row>
    <row r="6" spans="1:14" x14ac:dyDescent="0.3">
      <c r="A6" s="29" t="s">
        <v>5</v>
      </c>
      <c r="B6" s="22" t="s">
        <v>12</v>
      </c>
      <c r="C6" s="12">
        <v>5.9636999999999998E-5</v>
      </c>
      <c r="D6" s="13">
        <v>4.3614E-5</v>
      </c>
      <c r="E6" s="13">
        <v>6.0877E-5</v>
      </c>
      <c r="F6" s="13">
        <v>3.8469E-5</v>
      </c>
      <c r="G6" s="13"/>
      <c r="H6" s="13"/>
      <c r="I6" s="13"/>
      <c r="J6" s="13"/>
      <c r="K6" s="13"/>
      <c r="L6" s="13"/>
      <c r="M6" s="4">
        <f>AVERAGE(C6:L6)</f>
        <v>5.064925E-5</v>
      </c>
      <c r="N6" s="4">
        <f t="shared" si="1"/>
        <v>1.1302503450563507E-5</v>
      </c>
    </row>
    <row r="7" spans="1:14" x14ac:dyDescent="0.3">
      <c r="A7" s="29"/>
      <c r="B7" s="22" t="s">
        <v>13</v>
      </c>
      <c r="C7" s="12">
        <v>0.74845880499999995</v>
      </c>
      <c r="D7" s="13">
        <v>0.74931815999999996</v>
      </c>
      <c r="E7" s="13">
        <v>0.75143491399999995</v>
      </c>
      <c r="F7" s="13">
        <v>0.746470042</v>
      </c>
      <c r="G7" s="13"/>
      <c r="H7" s="13"/>
      <c r="I7" s="13"/>
      <c r="J7" s="13"/>
      <c r="K7" s="13"/>
      <c r="L7" s="13"/>
      <c r="M7" s="4">
        <f t="shared" si="0"/>
        <v>0.74892048024999991</v>
      </c>
      <c r="N7" s="4">
        <f t="shared" si="1"/>
        <v>2.0573703215694648E-3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3.0414999999999999E-5</v>
      </c>
      <c r="C11" s="4">
        <f>M2</f>
        <v>7.8810000000000013E-6</v>
      </c>
      <c r="D11" s="4">
        <f>N2</f>
        <v>8.4852813742386085E-8</v>
      </c>
      <c r="E11" s="15">
        <f>(B11-C11)/B11</f>
        <v>0.74088443202367249</v>
      </c>
      <c r="F11" s="13">
        <v>0.88650760699999998</v>
      </c>
      <c r="G11" s="4">
        <f>M3</f>
        <v>0.89705418550000005</v>
      </c>
      <c r="H11" s="4">
        <f>N3</f>
        <v>5.0650765843224461E-5</v>
      </c>
      <c r="I11" s="15">
        <f>(F11-G11)/F11</f>
        <v>-1.1896771575023913E-2</v>
      </c>
    </row>
    <row r="12" spans="1:14" x14ac:dyDescent="0.3">
      <c r="A12" s="1" t="s">
        <v>17</v>
      </c>
      <c r="B12" s="13">
        <v>3.4550599999999998E-4</v>
      </c>
      <c r="C12" s="4">
        <f>M4</f>
        <v>1.028585E-4</v>
      </c>
      <c r="D12" s="4">
        <f>N4</f>
        <v>3.0539941879446968E-6</v>
      </c>
      <c r="E12" s="15">
        <f t="shared" ref="E12:E13" si="2">(B12-C12)/B12</f>
        <v>0.70229605274582785</v>
      </c>
      <c r="F12" s="13">
        <v>0.80963074499999999</v>
      </c>
      <c r="G12" s="4">
        <f>M5</f>
        <v>0.82418021350000004</v>
      </c>
      <c r="H12" s="4">
        <f>N5</f>
        <v>4.9741426522586913E-5</v>
      </c>
      <c r="I12" s="15">
        <f>(F12-G12)/F12</f>
        <v>-1.7970499008162111E-2</v>
      </c>
    </row>
    <row r="13" spans="1:14" x14ac:dyDescent="0.3">
      <c r="A13" s="1" t="s">
        <v>5</v>
      </c>
      <c r="B13" s="13">
        <v>1.7133420000000001E-3</v>
      </c>
      <c r="C13" s="4">
        <f>M6</f>
        <v>5.064925E-5</v>
      </c>
      <c r="D13" s="4">
        <f>N6</f>
        <v>1.1302503450563507E-5</v>
      </c>
      <c r="E13" s="15">
        <f t="shared" si="2"/>
        <v>0.97043833046758909</v>
      </c>
      <c r="F13" s="13">
        <v>0.70490001099999999</v>
      </c>
      <c r="G13" s="4">
        <f>M7</f>
        <v>0.74892048024999991</v>
      </c>
      <c r="H13" s="4">
        <f>N7</f>
        <v>2.0573703215694648E-3</v>
      </c>
      <c r="I13" s="15">
        <f>(F13-G13)/F13</f>
        <v>-6.2449238988591699E-2</v>
      </c>
    </row>
    <row r="15" spans="1:14" x14ac:dyDescent="0.3">
      <c r="A15" t="s">
        <v>19</v>
      </c>
    </row>
    <row r="16" spans="1:14" x14ac:dyDescent="0.3">
      <c r="A16" t="s">
        <v>20</v>
      </c>
    </row>
    <row r="17" spans="1:2" x14ac:dyDescent="0.3">
      <c r="A17" t="s">
        <v>21</v>
      </c>
    </row>
    <row r="18" spans="1:2" x14ac:dyDescent="0.3">
      <c r="A18" t="s">
        <v>22</v>
      </c>
    </row>
    <row r="19" spans="1:2" x14ac:dyDescent="0.3">
      <c r="A19" t="s">
        <v>24</v>
      </c>
    </row>
    <row r="21" spans="1:2" x14ac:dyDescent="0.3">
      <c r="B21">
        <v>3.0414999999999999E-5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DF35-6DB2-4F4A-B18F-F83322C94168}">
  <dimension ref="A1:N21"/>
  <sheetViews>
    <sheetView zoomScale="107" zoomScaleNormal="107" workbookViewId="0">
      <selection activeCell="G22" sqref="G22"/>
    </sheetView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22" t="s">
        <v>12</v>
      </c>
      <c r="C2" s="13">
        <v>7.452E-6</v>
      </c>
      <c r="D2" s="13">
        <v>7.5739999999999998E-6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7.5129999999999999E-6</v>
      </c>
      <c r="N2" s="4">
        <f>STDEV(C2:L2)</f>
        <v>8.6267027304758689E-8</v>
      </c>
    </row>
    <row r="3" spans="1:14" x14ac:dyDescent="0.3">
      <c r="A3" s="28"/>
      <c r="B3" s="22" t="s">
        <v>13</v>
      </c>
      <c r="C3" s="13">
        <v>0.89689099500000002</v>
      </c>
      <c r="D3" s="13">
        <v>0.89724067699999999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0.89706583600000001</v>
      </c>
      <c r="N3" s="4">
        <f>STDEV(C3:L3)</f>
        <v>2.4726251345884764E-4</v>
      </c>
    </row>
    <row r="4" spans="1:14" x14ac:dyDescent="0.3">
      <c r="A4" s="27" t="s">
        <v>17</v>
      </c>
      <c r="B4" s="22" t="s">
        <v>12</v>
      </c>
      <c r="C4" s="12">
        <v>5.5111999999999997E-5</v>
      </c>
      <c r="D4" s="13">
        <v>6.8355999999999994E-5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6.1734000000000002E-5</v>
      </c>
      <c r="N4" s="4">
        <f t="shared" ref="N4:N7" si="1">STDEV(C4:L4)</f>
        <v>9.3649222100346341E-6</v>
      </c>
    </row>
    <row r="5" spans="1:14" x14ac:dyDescent="0.3">
      <c r="A5" s="28"/>
      <c r="B5" s="22" t="s">
        <v>13</v>
      </c>
      <c r="C5" s="12">
        <v>0.82490952299999998</v>
      </c>
      <c r="D5" s="13">
        <v>0.82525471800000005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0.82508212050000007</v>
      </c>
      <c r="N5" s="4">
        <f t="shared" si="1"/>
        <v>2.4408972533174393E-4</v>
      </c>
    </row>
    <row r="6" spans="1:14" x14ac:dyDescent="0.3">
      <c r="A6" s="29" t="s">
        <v>5</v>
      </c>
      <c r="B6" s="22" t="s">
        <v>12</v>
      </c>
      <c r="C6" s="12">
        <v>4.6001999999999998E-5</v>
      </c>
      <c r="D6" s="13">
        <v>8.3123999999999999E-5</v>
      </c>
      <c r="E6" s="13">
        <v>5.7358999999999997E-5</v>
      </c>
      <c r="F6" s="13"/>
      <c r="G6" s="13"/>
      <c r="H6" s="13"/>
      <c r="I6" s="13"/>
      <c r="J6" s="13"/>
      <c r="K6" s="13"/>
      <c r="L6" s="13"/>
      <c r="M6" s="4">
        <f>AVERAGE(C6:L6)</f>
        <v>6.2161666666666658E-5</v>
      </c>
      <c r="N6" s="4">
        <f t="shared" si="1"/>
        <v>1.9021301909525893E-5</v>
      </c>
    </row>
    <row r="7" spans="1:14" x14ac:dyDescent="0.3">
      <c r="A7" s="29"/>
      <c r="B7" s="22" t="s">
        <v>13</v>
      </c>
      <c r="C7" s="12">
        <v>0.74663566299999995</v>
      </c>
      <c r="D7" s="13">
        <v>0.75316513399999996</v>
      </c>
      <c r="E7" s="13">
        <v>0.74983213100000001</v>
      </c>
      <c r="F7" s="13"/>
      <c r="G7" s="13"/>
      <c r="H7" s="13"/>
      <c r="I7" s="13"/>
      <c r="J7" s="13"/>
      <c r="K7" s="13"/>
      <c r="L7" s="13"/>
      <c r="M7" s="4">
        <f t="shared" si="0"/>
        <v>0.74987764266666657</v>
      </c>
      <c r="N7" s="4">
        <f t="shared" si="1"/>
        <v>3.264973410123329E-3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3.0414999999999999E-5</v>
      </c>
      <c r="C11" s="4">
        <f>M2</f>
        <v>7.5129999999999999E-6</v>
      </c>
      <c r="D11" s="4">
        <f>N2</f>
        <v>8.6267027304758689E-8</v>
      </c>
      <c r="E11" s="15">
        <f>(B11-C11)/B11</f>
        <v>0.75298372513562384</v>
      </c>
      <c r="F11" s="13">
        <v>0.88650760699999998</v>
      </c>
      <c r="G11" s="4">
        <f>M3</f>
        <v>0.89706583600000001</v>
      </c>
      <c r="H11" s="4">
        <f>N3</f>
        <v>2.4726251345884764E-4</v>
      </c>
      <c r="I11" s="15">
        <f>(F11-G11)/F11</f>
        <v>-1.1909913594232734E-2</v>
      </c>
    </row>
    <row r="12" spans="1:14" x14ac:dyDescent="0.3">
      <c r="A12" s="1" t="s">
        <v>17</v>
      </c>
      <c r="B12" s="13">
        <v>3.4550599999999998E-4</v>
      </c>
      <c r="C12" s="4">
        <f>M4</f>
        <v>6.1734000000000002E-5</v>
      </c>
      <c r="D12" s="4">
        <f>N4</f>
        <v>9.3649222100346341E-6</v>
      </c>
      <c r="E12" s="15">
        <f t="shared" ref="E12:E13" si="2">(B12-C12)/B12</f>
        <v>0.82132292926895611</v>
      </c>
      <c r="F12" s="13">
        <v>0.80963074499999999</v>
      </c>
      <c r="G12" s="4">
        <f>M5</f>
        <v>0.82508212050000007</v>
      </c>
      <c r="H12" s="4">
        <f>N5</f>
        <v>2.4408972533174393E-4</v>
      </c>
      <c r="I12" s="15">
        <f>(F12-G12)/F12</f>
        <v>-1.9084472267663313E-2</v>
      </c>
    </row>
    <row r="13" spans="1:14" x14ac:dyDescent="0.3">
      <c r="A13" s="1" t="s">
        <v>5</v>
      </c>
      <c r="B13" s="13">
        <v>1.7133420000000001E-3</v>
      </c>
      <c r="C13" s="4">
        <f>M6</f>
        <v>6.2161666666666658E-5</v>
      </c>
      <c r="D13" s="4">
        <f>N6</f>
        <v>1.9021301909525893E-5</v>
      </c>
      <c r="E13" s="15">
        <f t="shared" si="2"/>
        <v>0.96371905511762013</v>
      </c>
      <c r="F13" s="13">
        <v>0.70490001099999999</v>
      </c>
      <c r="G13" s="4">
        <f>M7</f>
        <v>0.74987764266666657</v>
      </c>
      <c r="H13" s="4">
        <f>N7</f>
        <v>3.264973410123329E-3</v>
      </c>
      <c r="I13" s="15">
        <f>(F13-G13)/F13</f>
        <v>-6.3807108759807607E-2</v>
      </c>
    </row>
    <row r="15" spans="1:14" x14ac:dyDescent="0.3">
      <c r="A15" t="s">
        <v>19</v>
      </c>
    </row>
    <row r="16" spans="1:14" x14ac:dyDescent="0.3">
      <c r="A16" t="s">
        <v>20</v>
      </c>
    </row>
    <row r="17" spans="1:2" x14ac:dyDescent="0.3">
      <c r="A17" t="s">
        <v>21</v>
      </c>
    </row>
    <row r="18" spans="1:2" x14ac:dyDescent="0.3">
      <c r="A18" t="s">
        <v>22</v>
      </c>
    </row>
    <row r="19" spans="1:2" x14ac:dyDescent="0.3">
      <c r="A19" t="s">
        <v>24</v>
      </c>
    </row>
    <row r="21" spans="1:2" x14ac:dyDescent="0.3">
      <c r="B21">
        <v>3.0414999999999999E-5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6EC7-F9D7-4368-89A0-14A14079E2D3}">
  <dimension ref="A1:N21"/>
  <sheetViews>
    <sheetView zoomScale="107" zoomScaleNormal="107" workbookViewId="0"/>
  </sheetViews>
  <sheetFormatPr defaultRowHeight="14.4" x14ac:dyDescent="0.3"/>
  <cols>
    <col min="1" max="1" width="10.88671875" bestFit="1" customWidth="1"/>
    <col min="2" max="12" width="12.6640625" customWidth="1"/>
    <col min="13" max="14" width="12.88671875" bestFit="1" customWidth="1"/>
  </cols>
  <sheetData>
    <row r="1" spans="1:14" x14ac:dyDescent="0.3">
      <c r="A1" s="2" t="s">
        <v>3</v>
      </c>
      <c r="B1" s="14" t="s">
        <v>14</v>
      </c>
      <c r="C1" s="5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7">
        <v>10</v>
      </c>
      <c r="M1" s="2" t="s">
        <v>0</v>
      </c>
      <c r="N1" s="2" t="s">
        <v>1</v>
      </c>
    </row>
    <row r="2" spans="1:14" x14ac:dyDescent="0.3">
      <c r="A2" s="27" t="s">
        <v>2</v>
      </c>
      <c r="B2" s="23" t="s">
        <v>12</v>
      </c>
      <c r="C2" s="13">
        <v>7.7309999999999993E-6</v>
      </c>
      <c r="D2" s="13">
        <v>7.4549999999999998E-6</v>
      </c>
      <c r="E2" s="13"/>
      <c r="F2" s="13"/>
      <c r="G2" s="13"/>
      <c r="H2" s="13"/>
      <c r="I2" s="13"/>
      <c r="J2" s="13"/>
      <c r="K2" s="13"/>
      <c r="L2" s="13"/>
      <c r="M2" s="4">
        <f>AVERAGE(C2:L2)</f>
        <v>7.593E-6</v>
      </c>
      <c r="N2" s="4">
        <f>STDEV(C2:L2)</f>
        <v>1.9516147160748681E-7</v>
      </c>
    </row>
    <row r="3" spans="1:14" x14ac:dyDescent="0.3">
      <c r="A3" s="28"/>
      <c r="B3" s="23" t="s">
        <v>13</v>
      </c>
      <c r="C3" s="13">
        <v>0.88681059200000001</v>
      </c>
      <c r="D3" s="13">
        <v>0.89903276700000001</v>
      </c>
      <c r="E3" s="13"/>
      <c r="F3" s="13"/>
      <c r="G3" s="13"/>
      <c r="H3" s="13"/>
      <c r="I3" s="13"/>
      <c r="J3" s="13"/>
      <c r="K3" s="13"/>
      <c r="L3" s="13"/>
      <c r="M3" s="4">
        <f>AVERAGE(C3:L3)</f>
        <v>0.89292167950000001</v>
      </c>
      <c r="N3" s="4">
        <f>STDEV(C3:L3)</f>
        <v>8.6423828233486918E-3</v>
      </c>
    </row>
    <row r="4" spans="1:14" x14ac:dyDescent="0.3">
      <c r="A4" s="27" t="s">
        <v>17</v>
      </c>
      <c r="B4" s="23" t="s">
        <v>12</v>
      </c>
      <c r="C4" s="12">
        <v>5.6331E-5</v>
      </c>
      <c r="D4" s="13">
        <v>6.6477999999999996E-5</v>
      </c>
      <c r="E4" s="13"/>
      <c r="F4" s="13"/>
      <c r="G4" s="13"/>
      <c r="H4" s="13"/>
      <c r="I4" s="13"/>
      <c r="J4" s="13"/>
      <c r="K4" s="13"/>
      <c r="L4" s="13"/>
      <c r="M4" s="4">
        <f t="shared" ref="M4:M7" si="0">AVERAGE(C4:L4)</f>
        <v>6.1404499999999991E-5</v>
      </c>
      <c r="N4" s="4">
        <f t="shared" ref="N4:N7" si="1">STDEV(C4:L4)</f>
        <v>7.1750125086998948E-6</v>
      </c>
    </row>
    <row r="5" spans="1:14" x14ac:dyDescent="0.3">
      <c r="A5" s="28"/>
      <c r="B5" s="23" t="s">
        <v>13</v>
      </c>
      <c r="C5" s="12">
        <v>0.81931847199999996</v>
      </c>
      <c r="D5" s="13">
        <v>0.82417782900000003</v>
      </c>
      <c r="E5" s="13"/>
      <c r="F5" s="13"/>
      <c r="G5" s="13"/>
      <c r="H5" s="13"/>
      <c r="I5" s="13"/>
      <c r="J5" s="13"/>
      <c r="K5" s="13"/>
      <c r="L5" s="13"/>
      <c r="M5" s="4">
        <f t="shared" si="0"/>
        <v>0.82174815049999994</v>
      </c>
      <c r="N5" s="4">
        <f t="shared" si="1"/>
        <v>3.4360842869063635E-3</v>
      </c>
    </row>
    <row r="6" spans="1:14" x14ac:dyDescent="0.3">
      <c r="A6" s="29" t="s">
        <v>5</v>
      </c>
      <c r="B6" s="23" t="s">
        <v>12</v>
      </c>
      <c r="C6" s="12">
        <v>6.7503999999999996E-5</v>
      </c>
      <c r="D6" s="13">
        <v>7.2997999999999995E-5</v>
      </c>
      <c r="E6" s="13">
        <v>6.8969999999999999E-5</v>
      </c>
      <c r="F6" s="13"/>
      <c r="G6" s="13"/>
      <c r="H6" s="13"/>
      <c r="I6" s="13"/>
      <c r="J6" s="13"/>
      <c r="K6" s="13"/>
      <c r="L6" s="13"/>
      <c r="M6" s="4">
        <f>AVERAGE(C6:L6)</f>
        <v>6.9824000000000001E-5</v>
      </c>
      <c r="N6" s="4">
        <f t="shared" si="1"/>
        <v>2.844819150666698E-6</v>
      </c>
    </row>
    <row r="7" spans="1:14" x14ac:dyDescent="0.3">
      <c r="A7" s="29"/>
      <c r="B7" s="23" t="s">
        <v>13</v>
      </c>
      <c r="C7" s="12">
        <v>0.75786908099999994</v>
      </c>
      <c r="D7" s="13">
        <v>0.75598149000000003</v>
      </c>
      <c r="E7" s="13">
        <v>0.74277857199999997</v>
      </c>
      <c r="F7" s="13"/>
      <c r="G7" s="13"/>
      <c r="H7" s="13"/>
      <c r="I7" s="13"/>
      <c r="J7" s="13"/>
      <c r="K7" s="13"/>
      <c r="L7" s="13"/>
      <c r="M7" s="4">
        <f t="shared" si="0"/>
        <v>0.75220971433333317</v>
      </c>
      <c r="N7" s="4">
        <f t="shared" si="1"/>
        <v>8.2219574451291352E-3</v>
      </c>
    </row>
    <row r="9" spans="1:14" x14ac:dyDescent="0.3">
      <c r="A9" s="1"/>
      <c r="B9" s="24" t="s">
        <v>15</v>
      </c>
      <c r="C9" s="25"/>
      <c r="D9" s="25"/>
      <c r="E9" s="26"/>
      <c r="F9" s="24" t="s">
        <v>16</v>
      </c>
      <c r="G9" s="25"/>
      <c r="H9" s="25"/>
      <c r="I9" s="26"/>
    </row>
    <row r="10" spans="1:14" x14ac:dyDescent="0.3">
      <c r="A10" s="10" t="s">
        <v>3</v>
      </c>
      <c r="B10" s="11" t="s">
        <v>10</v>
      </c>
      <c r="C10" s="11" t="s">
        <v>0</v>
      </c>
      <c r="D10" s="11" t="s">
        <v>1</v>
      </c>
      <c r="E10" s="11" t="s">
        <v>11</v>
      </c>
      <c r="F10" s="11" t="s">
        <v>10</v>
      </c>
      <c r="G10" s="11" t="s">
        <v>0</v>
      </c>
      <c r="H10" s="11" t="s">
        <v>1</v>
      </c>
      <c r="I10" s="11" t="s">
        <v>11</v>
      </c>
    </row>
    <row r="11" spans="1:14" x14ac:dyDescent="0.3">
      <c r="A11" s="1" t="s">
        <v>2</v>
      </c>
      <c r="B11" s="13">
        <v>3.0414999999999999E-5</v>
      </c>
      <c r="C11" s="4">
        <f>M2</f>
        <v>7.593E-6</v>
      </c>
      <c r="D11" s="4">
        <f>N2</f>
        <v>1.9516147160748681E-7</v>
      </c>
      <c r="E11" s="15">
        <f>(B11-C11)/B11</f>
        <v>0.75035344402433013</v>
      </c>
      <c r="F11" s="13">
        <v>0.88650760699999998</v>
      </c>
      <c r="G11" s="4">
        <f>M3</f>
        <v>0.89292167950000001</v>
      </c>
      <c r="H11" s="4">
        <f>N3</f>
        <v>8.6423828233486918E-3</v>
      </c>
      <c r="I11" s="15">
        <f>(F11-G11)/F11</f>
        <v>-7.2352142828257023E-3</v>
      </c>
    </row>
    <row r="12" spans="1:14" x14ac:dyDescent="0.3">
      <c r="A12" s="1" t="s">
        <v>17</v>
      </c>
      <c r="B12" s="13">
        <v>3.4550599999999998E-4</v>
      </c>
      <c r="C12" s="4">
        <f>M4</f>
        <v>6.1404499999999991E-5</v>
      </c>
      <c r="D12" s="4">
        <f>N4</f>
        <v>7.1750125086998948E-6</v>
      </c>
      <c r="E12" s="15">
        <f t="shared" ref="E12:E13" si="2">(B12-C12)/B12</f>
        <v>0.82227660301123573</v>
      </c>
      <c r="F12" s="13">
        <v>0.80963074499999999</v>
      </c>
      <c r="G12" s="4">
        <f>M5</f>
        <v>0.82174815049999994</v>
      </c>
      <c r="H12" s="4">
        <f>N5</f>
        <v>3.4360842869063635E-3</v>
      </c>
      <c r="I12" s="15">
        <f>(F12-G12)/F12</f>
        <v>-1.4966582698140937E-2</v>
      </c>
    </row>
    <row r="13" spans="1:14" x14ac:dyDescent="0.3">
      <c r="A13" s="1" t="s">
        <v>5</v>
      </c>
      <c r="B13" s="13">
        <v>1.7133420000000001E-3</v>
      </c>
      <c r="C13" s="4">
        <f>M6</f>
        <v>6.9824000000000001E-5</v>
      </c>
      <c r="D13" s="4">
        <f>N6</f>
        <v>2.844819150666698E-6</v>
      </c>
      <c r="E13" s="15">
        <f t="shared" si="2"/>
        <v>0.95924689875109581</v>
      </c>
      <c r="F13" s="13">
        <v>0.70490001099999999</v>
      </c>
      <c r="G13" s="4">
        <f>M7</f>
        <v>0.75220971433333317</v>
      </c>
      <c r="H13" s="4">
        <f>N7</f>
        <v>8.2219574451291352E-3</v>
      </c>
      <c r="I13" s="15">
        <f>(F13-G13)/F13</f>
        <v>-6.7115481054139434E-2</v>
      </c>
    </row>
    <row r="15" spans="1:14" x14ac:dyDescent="0.3">
      <c r="A15" t="s">
        <v>19</v>
      </c>
    </row>
    <row r="16" spans="1:14" x14ac:dyDescent="0.3">
      <c r="A16" t="s">
        <v>20</v>
      </c>
    </row>
    <row r="17" spans="1:2" x14ac:dyDescent="0.3">
      <c r="A17" t="s">
        <v>21</v>
      </c>
    </row>
    <row r="18" spans="1:2" x14ac:dyDescent="0.3">
      <c r="A18" t="s">
        <v>22</v>
      </c>
    </row>
    <row r="19" spans="1:2" x14ac:dyDescent="0.3">
      <c r="A19" t="s">
        <v>24</v>
      </c>
    </row>
    <row r="21" spans="1:2" x14ac:dyDescent="0.3">
      <c r="B21">
        <v>3.0414999999999999E-5</v>
      </c>
    </row>
  </sheetData>
  <mergeCells count="5">
    <mergeCell ref="A2:A3"/>
    <mergeCell ref="A4:A5"/>
    <mergeCell ref="A6:A7"/>
    <mergeCell ref="B9:E9"/>
    <mergeCell ref="F9:I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="210" zoomScaleNormal="210" workbookViewId="0"/>
  </sheetViews>
  <sheetFormatPr defaultRowHeight="14.4" x14ac:dyDescent="0.3"/>
  <cols>
    <col min="1" max="1" width="10.5546875" bestFit="1" customWidth="1"/>
  </cols>
  <sheetData>
    <row r="1" spans="1:5" x14ac:dyDescent="0.3">
      <c r="A1" s="3" t="s">
        <v>3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">
      <c r="A2" s="1" t="s">
        <v>2</v>
      </c>
      <c r="B2" s="8">
        <v>0.17324499128259896</v>
      </c>
      <c r="C2" s="8">
        <v>0.18995249900308445</v>
      </c>
      <c r="D2" s="16">
        <v>0.21620771427188687</v>
      </c>
      <c r="E2" s="16">
        <v>0.2</v>
      </c>
    </row>
    <row r="3" spans="1:5" x14ac:dyDescent="0.3">
      <c r="A3" s="1" t="s">
        <v>4</v>
      </c>
      <c r="B3" s="8">
        <v>4.9309592597784613E-2</v>
      </c>
      <c r="C3" s="8">
        <v>3.5368695455510864E-2</v>
      </c>
      <c r="D3" s="16">
        <v>4.0610609106030468E-2</v>
      </c>
      <c r="E3" s="16">
        <v>0.04</v>
      </c>
    </row>
    <row r="4" spans="1:5" x14ac:dyDescent="0.3">
      <c r="A4" s="1" t="s">
        <v>5</v>
      </c>
      <c r="B4" s="8">
        <v>0.22057710405607595</v>
      </c>
      <c r="C4" s="8">
        <v>0.30197315537476854</v>
      </c>
      <c r="D4" s="16">
        <v>0.37038765215374952</v>
      </c>
      <c r="E4" s="17">
        <v>0.43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G2-X03</vt:lpstr>
      <vt:lpstr>G2-X05</vt:lpstr>
      <vt:lpstr>G2-X10</vt:lpstr>
      <vt:lpstr>G2-X15</vt:lpstr>
      <vt:lpstr>G2-X20</vt:lpstr>
      <vt:lpstr>G2-X03 (2)</vt:lpstr>
      <vt:lpstr>G2-X05 (2)</vt:lpstr>
      <vt:lpstr>G2-X10 (2)</vt:lpstr>
      <vt:lpstr>G2-X15 (2)</vt:lpstr>
      <vt:lpstr>G2-X20 (2)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Vargas</dc:creator>
  <cp:lastModifiedBy>Rafael Vargas</cp:lastModifiedBy>
  <dcterms:created xsi:type="dcterms:W3CDTF">2022-06-28T19:00:00Z</dcterms:created>
  <dcterms:modified xsi:type="dcterms:W3CDTF">2024-03-26T19:21:47Z</dcterms:modified>
</cp:coreProperties>
</file>