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pequeno\conferir\"/>
    </mc:Choice>
  </mc:AlternateContent>
  <xr:revisionPtr revIDLastSave="0" documentId="13_ncr:1_{5D966CAE-04AC-4809-B90B-A22C77032A40}" xr6:coauthVersionLast="47" xr6:coauthVersionMax="47" xr10:uidLastSave="{00000000-0000-0000-0000-000000000000}"/>
  <bookViews>
    <workbookView xWindow="-108" yWindow="-108" windowWidth="23256" windowHeight="12456" tabRatio="775" activeTab="7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-avaliacoes-inicial" sheetId="17" r:id="rId5"/>
    <sheet name="Rindv" sheetId="18" r:id="rId6"/>
    <sheet name="RgrpNR" sheetId="21" r:id="rId7"/>
    <sheet name="Eficacia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3" l="1"/>
  <c r="L7" i="23"/>
  <c r="L6" i="23"/>
  <c r="L5" i="23"/>
  <c r="L4" i="23"/>
  <c r="L3" i="23"/>
  <c r="L7" i="21"/>
  <c r="L6" i="21"/>
  <c r="L5" i="21"/>
  <c r="L4" i="21"/>
  <c r="L3" i="21"/>
  <c r="L7" i="18"/>
  <c r="L5" i="18"/>
  <c r="L6" i="18"/>
  <c r="L4" i="18"/>
  <c r="L3" i="18"/>
  <c r="L21" i="18"/>
  <c r="C9" i="17"/>
  <c r="B9" i="17"/>
  <c r="D9" i="17"/>
  <c r="C9" i="21"/>
  <c r="B9" i="21"/>
  <c r="L9" i="23" l="1"/>
  <c r="O16" i="18"/>
  <c r="M5" i="21"/>
  <c r="M3" i="21"/>
  <c r="P15" i="21" s="1"/>
  <c r="O11" i="23" l="1"/>
  <c r="K9" i="17"/>
  <c r="J9" i="17"/>
  <c r="I9" i="17"/>
  <c r="H9" i="17"/>
  <c r="G9" i="17"/>
  <c r="F9" i="17"/>
  <c r="E9" i="17"/>
  <c r="K9" i="21"/>
  <c r="J9" i="21"/>
  <c r="I9" i="21"/>
  <c r="H9" i="21"/>
  <c r="G9" i="21"/>
  <c r="F9" i="21"/>
  <c r="E9" i="21"/>
  <c r="D9" i="21"/>
  <c r="N23" i="17" l="1"/>
  <c r="L9" i="21"/>
  <c r="L4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9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L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N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M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P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P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9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<sst xmlns="http://schemas.openxmlformats.org/spreadsheetml/2006/main" count="117" uniqueCount="67">
  <si>
    <t>ITEM</t>
  </si>
  <si>
    <t>USER</t>
  </si>
  <si>
    <t>USERS</t>
  </si>
  <si>
    <t>M</t>
  </si>
  <si>
    <t>F</t>
  </si>
  <si>
    <t>SPI</t>
  </si>
  <si>
    <t>MA</t>
  </si>
  <si>
    <t>MR</t>
  </si>
  <si>
    <t>ITEMS</t>
  </si>
  <si>
    <t>Média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</si>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</sst>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FE9C7F-71D5-4F88-BC88-A5E8D202AC9D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BBC2D4-18B9-44F2-BBFB-CA526E3BE7E8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8</xdr:row>
      <xdr:rowOff>60961</xdr:rowOff>
    </xdr:from>
    <xdr:to>
      <xdr:col>11</xdr:col>
      <xdr:colOff>7620</xdr:colOff>
      <xdr:row>15</xdr:row>
      <xdr:rowOff>131343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433F6A-8463-4AC1-90DC-4A0EBA53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7341"/>
          <a:ext cx="3063240" cy="13505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8467</xdr:colOff>
      <xdr:row>4</xdr:row>
      <xdr:rowOff>16934</xdr:rowOff>
    </xdr:from>
    <xdr:to>
      <xdr:col>19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16933</xdr:colOff>
      <xdr:row>8</xdr:row>
      <xdr:rowOff>194733</xdr:rowOff>
    </xdr:from>
    <xdr:to>
      <xdr:col>18</xdr:col>
      <xdr:colOff>115952</xdr:colOff>
      <xdr:row>12</xdr:row>
      <xdr:rowOff>126278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16932</xdr:colOff>
      <xdr:row>14</xdr:row>
      <xdr:rowOff>16934</xdr:rowOff>
    </xdr:from>
    <xdr:to>
      <xdr:col>22</xdr:col>
      <xdr:colOff>554844</xdr:colOff>
      <xdr:row>21</xdr:row>
      <xdr:rowOff>49108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41</xdr:row>
      <xdr:rowOff>160865</xdr:rowOff>
    </xdr:from>
    <xdr:to>
      <xdr:col>14</xdr:col>
      <xdr:colOff>524509</xdr:colOff>
      <xdr:row>45</xdr:row>
      <xdr:rowOff>106593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16933</xdr:colOff>
      <xdr:row>9</xdr:row>
      <xdr:rowOff>25402</xdr:rowOff>
    </xdr:from>
    <xdr:to>
      <xdr:col>19</xdr:col>
      <xdr:colOff>85905</xdr:colOff>
      <xdr:row>13</xdr:row>
      <xdr:rowOff>38947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16934</xdr:colOff>
      <xdr:row>4</xdr:row>
      <xdr:rowOff>16935</xdr:rowOff>
    </xdr:from>
    <xdr:to>
      <xdr:col>16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13</xdr:row>
      <xdr:rowOff>152400</xdr:rowOff>
    </xdr:from>
    <xdr:to>
      <xdr:col>11</xdr:col>
      <xdr:colOff>30480</xdr:colOff>
      <xdr:row>22</xdr:row>
      <xdr:rowOff>46921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5790101-AB02-4016-86C0-F0831BCB9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21280"/>
          <a:ext cx="3543300" cy="15709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16934</xdr:colOff>
      <xdr:row>41</xdr:row>
      <xdr:rowOff>166792</xdr:rowOff>
    </xdr:from>
    <xdr:to>
      <xdr:col>14</xdr:col>
      <xdr:colOff>587163</xdr:colOff>
      <xdr:row>45</xdr:row>
      <xdr:rowOff>113366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8464</xdr:colOff>
      <xdr:row>9</xdr:row>
      <xdr:rowOff>16934</xdr:rowOff>
    </xdr:from>
    <xdr:to>
      <xdr:col>20</xdr:col>
      <xdr:colOff>4399</xdr:colOff>
      <xdr:row>13</xdr:row>
      <xdr:rowOff>48261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14</xdr:col>
      <xdr:colOff>8467</xdr:colOff>
      <xdr:row>5</xdr:row>
      <xdr:rowOff>67735</xdr:rowOff>
    </xdr:from>
    <xdr:to>
      <xdr:col>17</xdr:col>
      <xdr:colOff>179667</xdr:colOff>
      <xdr:row>8</xdr:row>
      <xdr:rowOff>129250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8468</xdr:colOff>
      <xdr:row>4</xdr:row>
      <xdr:rowOff>16849</xdr:rowOff>
    </xdr:from>
    <xdr:to>
      <xdr:col>17</xdr:col>
      <xdr:colOff>474135</xdr:colOff>
      <xdr:row>8</xdr:row>
      <xdr:rowOff>39792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22"/>
  <sheetViews>
    <sheetView zoomScale="90" zoomScaleNormal="90" workbookViewId="0">
      <selection activeCell="B1" sqref="B1:G1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3" t="s">
        <v>2</v>
      </c>
      <c r="C1" s="34"/>
      <c r="D1" s="34"/>
      <c r="E1" s="34"/>
      <c r="F1" s="34"/>
      <c r="G1" s="34"/>
      <c r="I1" s="2"/>
      <c r="J1" s="33" t="s">
        <v>8</v>
      </c>
      <c r="K1" s="34"/>
      <c r="L1" s="34"/>
    </row>
    <row r="2" spans="1:12" ht="15" thickBot="1" x14ac:dyDescent="0.35">
      <c r="A2" s="3" t="s">
        <v>1</v>
      </c>
      <c r="B2" s="3" t="s">
        <v>64</v>
      </c>
      <c r="C2" s="3" t="s">
        <v>65</v>
      </c>
      <c r="D2" s="3" t="s">
        <v>66</v>
      </c>
      <c r="E2" s="3" t="s">
        <v>5</v>
      </c>
      <c r="F2" s="3" t="s">
        <v>6</v>
      </c>
      <c r="G2" s="3" t="s">
        <v>7</v>
      </c>
      <c r="I2" s="3" t="s">
        <v>0</v>
      </c>
      <c r="J2" s="3" t="s">
        <v>47</v>
      </c>
      <c r="K2" s="3" t="s">
        <v>49</v>
      </c>
      <c r="L2" s="3" t="s">
        <v>48</v>
      </c>
    </row>
    <row r="3" spans="1:12" ht="15" thickBot="1" x14ac:dyDescent="0.35">
      <c r="A3" s="1">
        <v>1</v>
      </c>
      <c r="B3" s="2" t="s">
        <v>3</v>
      </c>
      <c r="C3" s="2">
        <v>20</v>
      </c>
      <c r="D3" s="7">
        <v>12</v>
      </c>
      <c r="E3" s="2">
        <v>530</v>
      </c>
      <c r="F3" s="8">
        <v>2.0833333333333335</v>
      </c>
      <c r="G3" s="8">
        <v>2.375</v>
      </c>
      <c r="I3" s="1">
        <v>1</v>
      </c>
      <c r="J3" s="2" t="s">
        <v>27</v>
      </c>
      <c r="K3" s="2" t="s">
        <v>50</v>
      </c>
      <c r="L3" s="2">
        <v>5</v>
      </c>
    </row>
    <row r="4" spans="1:12" ht="15" thickBot="1" x14ac:dyDescent="0.35">
      <c r="A4" s="1">
        <v>2</v>
      </c>
      <c r="B4" s="2" t="s">
        <v>4</v>
      </c>
      <c r="C4" s="2">
        <v>24</v>
      </c>
      <c r="D4" s="7">
        <v>12</v>
      </c>
      <c r="E4" s="7">
        <v>570</v>
      </c>
      <c r="F4" s="8">
        <v>3</v>
      </c>
      <c r="G4" s="8">
        <v>2.75</v>
      </c>
      <c r="I4" s="1">
        <v>2</v>
      </c>
      <c r="J4" s="2" t="s">
        <v>28</v>
      </c>
      <c r="K4" s="2" t="s">
        <v>51</v>
      </c>
      <c r="L4" s="2">
        <v>10</v>
      </c>
    </row>
    <row r="5" spans="1:12" ht="15" thickBot="1" x14ac:dyDescent="0.35">
      <c r="A5" s="1">
        <v>3</v>
      </c>
      <c r="B5" s="2" t="s">
        <v>3</v>
      </c>
      <c r="C5" s="2">
        <v>30</v>
      </c>
      <c r="D5" s="2">
        <v>11</v>
      </c>
      <c r="E5" s="7">
        <v>600</v>
      </c>
      <c r="F5" s="8">
        <v>3.1818181818181817</v>
      </c>
      <c r="G5" s="8">
        <v>2.8888888888888888</v>
      </c>
      <c r="I5" s="1">
        <v>3</v>
      </c>
      <c r="J5" s="2" t="s">
        <v>29</v>
      </c>
      <c r="K5" s="2" t="s">
        <v>52</v>
      </c>
      <c r="L5" s="2">
        <v>15</v>
      </c>
    </row>
    <row r="6" spans="1:12" ht="15" thickBot="1" x14ac:dyDescent="0.35">
      <c r="A6" s="1">
        <v>4</v>
      </c>
      <c r="B6" s="2" t="s">
        <v>4</v>
      </c>
      <c r="C6" s="2">
        <v>17</v>
      </c>
      <c r="D6" s="2">
        <v>10</v>
      </c>
      <c r="E6" s="2">
        <v>550</v>
      </c>
      <c r="F6" s="8">
        <v>2.5</v>
      </c>
      <c r="G6" s="8">
        <v>2.9</v>
      </c>
      <c r="I6" s="1">
        <v>4</v>
      </c>
      <c r="J6" s="2" t="s">
        <v>30</v>
      </c>
      <c r="K6" s="2" t="s">
        <v>53</v>
      </c>
      <c r="L6" s="2">
        <v>20</v>
      </c>
    </row>
    <row r="7" spans="1:12" ht="15" thickBot="1" x14ac:dyDescent="0.35">
      <c r="A7" s="1">
        <v>5</v>
      </c>
      <c r="B7" s="2" t="s">
        <v>3</v>
      </c>
      <c r="C7" s="2">
        <v>51</v>
      </c>
      <c r="D7" s="2">
        <v>10</v>
      </c>
      <c r="E7" s="2">
        <v>500</v>
      </c>
      <c r="F7" s="9">
        <v>3.6</v>
      </c>
      <c r="G7" s="8">
        <v>3.2</v>
      </c>
      <c r="I7" s="1">
        <v>5</v>
      </c>
      <c r="J7" s="2" t="s">
        <v>31</v>
      </c>
      <c r="K7" s="2" t="s">
        <v>54</v>
      </c>
      <c r="L7" s="2">
        <v>25</v>
      </c>
    </row>
    <row r="8" spans="1:12" ht="15" thickBot="1" x14ac:dyDescent="0.35">
      <c r="A8" s="1">
        <v>6</v>
      </c>
      <c r="B8" s="2" t="s">
        <v>4</v>
      </c>
      <c r="C8" s="2">
        <v>47</v>
      </c>
      <c r="D8" s="2">
        <v>10</v>
      </c>
      <c r="E8" s="2">
        <v>550</v>
      </c>
      <c r="F8" s="8">
        <v>2.7</v>
      </c>
      <c r="G8" s="8">
        <v>3.3</v>
      </c>
      <c r="I8" s="1">
        <v>6</v>
      </c>
      <c r="J8" s="2" t="s">
        <v>32</v>
      </c>
      <c r="K8" s="2" t="s">
        <v>55</v>
      </c>
      <c r="L8" s="2">
        <v>30</v>
      </c>
    </row>
    <row r="9" spans="1:12" ht="15" thickBot="1" x14ac:dyDescent="0.35">
      <c r="A9" s="1">
        <v>7</v>
      </c>
      <c r="B9" s="2" t="s">
        <v>3</v>
      </c>
      <c r="C9" s="2">
        <v>41</v>
      </c>
      <c r="D9" s="2">
        <v>10</v>
      </c>
      <c r="E9" s="2">
        <v>500</v>
      </c>
      <c r="F9" s="8">
        <v>2.5</v>
      </c>
      <c r="G9" s="8">
        <v>2.7</v>
      </c>
      <c r="I9" s="1">
        <v>7</v>
      </c>
      <c r="J9" s="2" t="s">
        <v>33</v>
      </c>
      <c r="K9" s="2" t="s">
        <v>52</v>
      </c>
      <c r="L9" s="2">
        <v>35</v>
      </c>
    </row>
    <row r="10" spans="1:12" ht="15" thickBot="1" x14ac:dyDescent="0.35">
      <c r="A10" s="1">
        <v>8</v>
      </c>
      <c r="B10" s="2" t="s">
        <v>4</v>
      </c>
      <c r="C10" s="2">
        <v>38</v>
      </c>
      <c r="D10" s="2">
        <v>10</v>
      </c>
      <c r="E10" s="2">
        <v>550</v>
      </c>
      <c r="F10" s="8">
        <v>3.3</v>
      </c>
      <c r="G10" s="8">
        <v>2.6</v>
      </c>
      <c r="I10" s="1">
        <v>8</v>
      </c>
      <c r="J10" s="2" t="s">
        <v>34</v>
      </c>
      <c r="K10" s="2" t="s">
        <v>56</v>
      </c>
      <c r="L10" s="2">
        <v>40</v>
      </c>
    </row>
    <row r="11" spans="1:12" ht="15" thickBot="1" x14ac:dyDescent="0.35">
      <c r="A11" s="1">
        <v>9</v>
      </c>
      <c r="B11" s="2" t="s">
        <v>3</v>
      </c>
      <c r="C11" s="2">
        <v>21</v>
      </c>
      <c r="D11" s="2">
        <v>10</v>
      </c>
      <c r="E11" s="2">
        <v>500</v>
      </c>
      <c r="F11" s="8">
        <v>3.4</v>
      </c>
      <c r="G11" s="8">
        <v>3.2</v>
      </c>
      <c r="I11" s="1">
        <v>9</v>
      </c>
      <c r="J11" s="2" t="s">
        <v>35</v>
      </c>
      <c r="K11" s="2" t="s">
        <v>57</v>
      </c>
      <c r="L11" s="2">
        <v>45</v>
      </c>
    </row>
    <row r="12" spans="1:12" ht="15" thickBot="1" x14ac:dyDescent="0.35">
      <c r="A12" s="1">
        <v>10</v>
      </c>
      <c r="B12" s="2" t="s">
        <v>4</v>
      </c>
      <c r="C12" s="2">
        <v>18</v>
      </c>
      <c r="D12" s="2">
        <v>10</v>
      </c>
      <c r="E12" s="2">
        <v>550</v>
      </c>
      <c r="F12" s="8">
        <v>3</v>
      </c>
      <c r="G12" s="8">
        <v>2.8</v>
      </c>
      <c r="I12" s="1">
        <v>10</v>
      </c>
      <c r="J12" s="2" t="s">
        <v>36</v>
      </c>
      <c r="K12" s="2" t="s">
        <v>58</v>
      </c>
      <c r="L12" s="2">
        <v>50</v>
      </c>
    </row>
    <row r="13" spans="1:12" ht="15" thickBot="1" x14ac:dyDescent="0.35">
      <c r="I13" s="1">
        <v>11</v>
      </c>
      <c r="J13" s="2" t="s">
        <v>37</v>
      </c>
      <c r="K13" s="2" t="s">
        <v>57</v>
      </c>
      <c r="L13" s="2">
        <v>55</v>
      </c>
    </row>
    <row r="14" spans="1:12" ht="15" thickBot="1" x14ac:dyDescent="0.35">
      <c r="I14" s="1">
        <v>12</v>
      </c>
      <c r="J14" s="2" t="s">
        <v>38</v>
      </c>
      <c r="K14" s="2" t="s">
        <v>59</v>
      </c>
      <c r="L14" s="2">
        <v>60</v>
      </c>
    </row>
    <row r="15" spans="1:12" ht="15" thickBot="1" x14ac:dyDescent="0.35">
      <c r="I15" s="1">
        <v>13</v>
      </c>
      <c r="J15" s="2" t="s">
        <v>39</v>
      </c>
      <c r="K15" s="2" t="s">
        <v>60</v>
      </c>
      <c r="L15" s="2">
        <v>65</v>
      </c>
    </row>
    <row r="16" spans="1:12" ht="15" thickBot="1" x14ac:dyDescent="0.35">
      <c r="I16" s="1">
        <v>14</v>
      </c>
      <c r="J16" s="2" t="s">
        <v>40</v>
      </c>
      <c r="K16" s="2" t="s">
        <v>61</v>
      </c>
      <c r="L16" s="2">
        <v>70</v>
      </c>
    </row>
    <row r="17" spans="9:12" ht="15" thickBot="1" x14ac:dyDescent="0.35">
      <c r="I17" s="1">
        <v>15</v>
      </c>
      <c r="J17" s="2" t="s">
        <v>41</v>
      </c>
      <c r="K17" s="2" t="s">
        <v>57</v>
      </c>
      <c r="L17" s="2">
        <v>75</v>
      </c>
    </row>
    <row r="18" spans="9:12" ht="15" thickBot="1" x14ac:dyDescent="0.35">
      <c r="I18" s="1">
        <v>16</v>
      </c>
      <c r="J18" s="2" t="s">
        <v>42</v>
      </c>
      <c r="K18" s="2" t="s">
        <v>52</v>
      </c>
      <c r="L18" s="2">
        <v>80</v>
      </c>
    </row>
    <row r="19" spans="9:12" ht="15" thickBot="1" x14ac:dyDescent="0.35">
      <c r="I19" s="1">
        <v>17</v>
      </c>
      <c r="J19" s="2" t="s">
        <v>43</v>
      </c>
      <c r="K19" s="2" t="s">
        <v>57</v>
      </c>
      <c r="L19" s="2">
        <v>85</v>
      </c>
    </row>
    <row r="20" spans="9:12" ht="15" thickBot="1" x14ac:dyDescent="0.35">
      <c r="I20" s="1">
        <v>18</v>
      </c>
      <c r="J20" s="2" t="s">
        <v>44</v>
      </c>
      <c r="K20" s="2" t="s">
        <v>62</v>
      </c>
      <c r="L20" s="2">
        <v>90</v>
      </c>
    </row>
    <row r="21" spans="9:12" ht="15" thickBot="1" x14ac:dyDescent="0.35">
      <c r="I21" s="1">
        <v>19</v>
      </c>
      <c r="J21" s="2" t="s">
        <v>45</v>
      </c>
      <c r="K21" s="2" t="s">
        <v>63</v>
      </c>
      <c r="L21" s="2">
        <v>95</v>
      </c>
    </row>
    <row r="22" spans="9:12" ht="15" thickBot="1" x14ac:dyDescent="0.35">
      <c r="I22" s="1">
        <v>20</v>
      </c>
      <c r="J22" s="2" t="s">
        <v>46</v>
      </c>
      <c r="K22" s="2" t="s">
        <v>57</v>
      </c>
      <c r="L22" s="2">
        <v>100</v>
      </c>
    </row>
  </sheetData>
  <mergeCells count="2">
    <mergeCell ref="J1:L1"/>
    <mergeCell ref="B1:G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C120-06DE-4FEE-B2B1-46DBCAC8B812}">
  <dimension ref="A1:R7"/>
  <sheetViews>
    <sheetView zoomScaleNormal="100" workbookViewId="0">
      <selection activeCell="J18" sqref="J18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</row>
    <row r="5" spans="1:1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N5" t="s">
        <v>24</v>
      </c>
    </row>
    <row r="6" spans="1:1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</row>
    <row r="7" spans="1:1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</row>
  </sheetData>
  <mergeCells count="4">
    <mergeCell ref="B1:K1"/>
    <mergeCell ref="M1:R1"/>
    <mergeCell ref="N2:R2"/>
    <mergeCell ref="N3:R3"/>
  </mergeCells>
  <conditionalFormatting sqref="B3:K7">
    <cfRule type="containsBlanks" dxfId="1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R13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thickBot="1" x14ac:dyDescent="0.35">
      <c r="A2" s="18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>
        <v>1</v>
      </c>
      <c r="H3" s="2">
        <v>1</v>
      </c>
      <c r="I3" s="2">
        <v>1</v>
      </c>
      <c r="J3" s="2">
        <v>2</v>
      </c>
      <c r="K3" s="4">
        <v>0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0</v>
      </c>
      <c r="G4" s="2">
        <v>4</v>
      </c>
      <c r="H4" s="2">
        <v>1</v>
      </c>
      <c r="I4" s="2">
        <v>2</v>
      </c>
      <c r="J4" s="2">
        <v>1</v>
      </c>
      <c r="K4" s="2">
        <v>3</v>
      </c>
    </row>
    <row r="5" spans="1:18" ht="15" thickBot="1" x14ac:dyDescent="0.35">
      <c r="A5" s="1">
        <v>3</v>
      </c>
      <c r="B5" s="2">
        <v>5</v>
      </c>
      <c r="C5" s="2">
        <v>1</v>
      </c>
      <c r="D5" s="2">
        <v>1</v>
      </c>
      <c r="E5" s="4">
        <v>0</v>
      </c>
      <c r="F5" s="2">
        <v>4</v>
      </c>
      <c r="G5" s="4">
        <v>0</v>
      </c>
      <c r="H5" s="2">
        <v>1</v>
      </c>
      <c r="I5" s="2">
        <v>1</v>
      </c>
      <c r="J5" s="2">
        <v>2</v>
      </c>
      <c r="K5" s="4">
        <v>0</v>
      </c>
      <c r="N5" t="s">
        <v>24</v>
      </c>
    </row>
    <row r="6" spans="1:18" ht="15" thickBot="1" x14ac:dyDescent="0.35">
      <c r="A6" s="1">
        <v>4</v>
      </c>
      <c r="B6" s="2">
        <v>1</v>
      </c>
      <c r="C6" s="2">
        <v>1</v>
      </c>
      <c r="D6" s="4">
        <v>0</v>
      </c>
      <c r="E6" s="2">
        <v>1</v>
      </c>
      <c r="F6" s="4">
        <v>0</v>
      </c>
      <c r="G6" s="2">
        <v>2</v>
      </c>
      <c r="H6" s="2">
        <v>1</v>
      </c>
      <c r="I6" s="2">
        <v>5</v>
      </c>
      <c r="J6" s="4">
        <v>0</v>
      </c>
      <c r="K6" s="2">
        <v>3</v>
      </c>
    </row>
    <row r="7" spans="1:18" ht="15" thickBot="1" x14ac:dyDescent="0.35">
      <c r="A7" s="1">
        <v>5</v>
      </c>
      <c r="B7" s="2">
        <v>2</v>
      </c>
      <c r="C7" s="4">
        <v>0</v>
      </c>
      <c r="D7" s="2">
        <v>4</v>
      </c>
      <c r="E7" s="2">
        <v>1</v>
      </c>
      <c r="F7" s="2">
        <v>4</v>
      </c>
      <c r="G7" s="4">
        <v>0</v>
      </c>
      <c r="H7" s="2">
        <v>4</v>
      </c>
      <c r="I7" s="4">
        <v>0</v>
      </c>
      <c r="J7" s="2">
        <v>5</v>
      </c>
      <c r="K7" s="2">
        <v>1</v>
      </c>
    </row>
    <row r="9" spans="1:18" x14ac:dyDescent="0.3">
      <c r="B9">
        <v>2</v>
      </c>
      <c r="C9">
        <v>3</v>
      </c>
      <c r="D9">
        <v>3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v>0</v>
      </c>
    </row>
    <row r="10" spans="1:18" x14ac:dyDescent="0.3">
      <c r="B10">
        <v>2</v>
      </c>
      <c r="C10">
        <v>3</v>
      </c>
      <c r="D10">
        <v>4</v>
      </c>
      <c r="E10">
        <v>3</v>
      </c>
      <c r="F10">
        <v>0</v>
      </c>
      <c r="G10">
        <v>4</v>
      </c>
      <c r="H10">
        <v>1</v>
      </c>
      <c r="I10">
        <v>2</v>
      </c>
      <c r="J10">
        <v>1</v>
      </c>
      <c r="K10">
        <v>3</v>
      </c>
    </row>
    <row r="11" spans="1:18" x14ac:dyDescent="0.3">
      <c r="B11">
        <v>5</v>
      </c>
      <c r="C11">
        <v>1</v>
      </c>
      <c r="D11">
        <v>1</v>
      </c>
      <c r="E11">
        <v>0</v>
      </c>
      <c r="F11">
        <v>4</v>
      </c>
      <c r="G11">
        <v>0</v>
      </c>
      <c r="H11">
        <v>1</v>
      </c>
      <c r="I11">
        <v>1</v>
      </c>
      <c r="J11">
        <v>2</v>
      </c>
      <c r="K11">
        <v>0</v>
      </c>
    </row>
    <row r="12" spans="1:18" x14ac:dyDescent="0.3">
      <c r="B12">
        <v>1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5</v>
      </c>
      <c r="J12">
        <v>0</v>
      </c>
      <c r="K12">
        <v>3</v>
      </c>
    </row>
    <row r="13" spans="1:18" x14ac:dyDescent="0.3">
      <c r="B13">
        <v>2</v>
      </c>
      <c r="C13">
        <v>0</v>
      </c>
      <c r="D13">
        <v>4</v>
      </c>
      <c r="E13">
        <v>1</v>
      </c>
      <c r="F13">
        <v>4</v>
      </c>
      <c r="G13">
        <v>0</v>
      </c>
      <c r="H13">
        <v>4</v>
      </c>
      <c r="I13">
        <v>0</v>
      </c>
      <c r="J13">
        <v>5</v>
      </c>
      <c r="K13">
        <v>1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R7"/>
  <sheetViews>
    <sheetView zoomScaleNormal="100" workbookViewId="0">
      <selection activeCell="B3" sqref="B3:K7"/>
    </sheetView>
  </sheetViews>
  <sheetFormatPr defaultRowHeight="14.4" x14ac:dyDescent="0.3"/>
  <cols>
    <col min="1" max="1" width="6.77734375" customWidth="1"/>
    <col min="2" max="11" width="3.77734375" customWidth="1"/>
    <col min="12" max="16" width="8.21875" customWidth="1"/>
  </cols>
  <sheetData>
    <row r="1" spans="1:18" ht="15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2.0879111289978032</v>
      </c>
      <c r="C3" s="2">
        <v>2.014556884765625</v>
      </c>
      <c r="D3" s="2">
        <v>3.1459724903106689</v>
      </c>
      <c r="E3" s="2">
        <v>2.473514080047607</v>
      </c>
      <c r="F3" s="2">
        <v>2.5556502342224121</v>
      </c>
      <c r="G3" s="2">
        <v>1.5024832487106321</v>
      </c>
      <c r="H3" s="2">
        <v>1.945626020431519</v>
      </c>
      <c r="I3" s="2">
        <v>1.581422090530396</v>
      </c>
      <c r="J3" s="2">
        <v>2.531682968139648</v>
      </c>
      <c r="K3" s="4">
        <v>1.52799928188324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2">
        <v>1.4767694473266599</v>
      </c>
      <c r="C4" s="2">
        <v>1.687139630317688</v>
      </c>
      <c r="D4" s="2">
        <v>3.1969814300537109</v>
      </c>
      <c r="E4" s="2">
        <v>1.7648675441741939</v>
      </c>
      <c r="F4" s="4">
        <v>1.997295618057251</v>
      </c>
      <c r="G4" s="2">
        <v>1.661143898963928</v>
      </c>
      <c r="H4" s="2">
        <v>1.674369335174561</v>
      </c>
      <c r="I4" s="2">
        <v>1.8936765193939209</v>
      </c>
      <c r="J4" s="2">
        <v>1.7393233776092529</v>
      </c>
      <c r="K4" s="2">
        <v>1.6060835123062129</v>
      </c>
    </row>
    <row r="5" spans="1:18" ht="15" thickBot="1" x14ac:dyDescent="0.35">
      <c r="A5" s="1">
        <v>3</v>
      </c>
      <c r="B5" s="2">
        <v>2.8294448852539058</v>
      </c>
      <c r="C5" s="2">
        <v>1.2817157506942749</v>
      </c>
      <c r="D5" s="2">
        <v>2.0386030673980708</v>
      </c>
      <c r="E5" s="4">
        <v>1.3360657691955571</v>
      </c>
      <c r="F5" s="2">
        <v>2.90398120880127</v>
      </c>
      <c r="G5" s="4">
        <v>1.2862027883529661</v>
      </c>
      <c r="H5" s="2">
        <v>1.8756799697875981</v>
      </c>
      <c r="I5" s="2">
        <v>1.6813914775848391</v>
      </c>
      <c r="J5" s="2">
        <v>3.6971554756164551</v>
      </c>
      <c r="K5" s="4">
        <v>1.259246945381165</v>
      </c>
      <c r="N5" t="s">
        <v>25</v>
      </c>
    </row>
    <row r="6" spans="1:18" ht="15" thickBot="1" x14ac:dyDescent="0.35">
      <c r="A6" s="1">
        <v>4</v>
      </c>
      <c r="B6" s="2">
        <v>1.7530820369720459</v>
      </c>
      <c r="C6" s="2">
        <v>1.538394451141357</v>
      </c>
      <c r="D6" s="4">
        <v>2.0822305679321289</v>
      </c>
      <c r="E6" s="2">
        <v>1.5285687446594241</v>
      </c>
      <c r="F6" s="4">
        <v>1.7460505962371831</v>
      </c>
      <c r="G6" s="2">
        <v>1.7452342510223391</v>
      </c>
      <c r="H6" s="2">
        <v>1.8987265825271611</v>
      </c>
      <c r="I6" s="2">
        <v>2.8312416076660161</v>
      </c>
      <c r="J6" s="4">
        <v>2.0851635932922359</v>
      </c>
      <c r="K6" s="2">
        <v>2.3050603866577148</v>
      </c>
    </row>
    <row r="7" spans="1:18" ht="15" thickBot="1" x14ac:dyDescent="0.35">
      <c r="A7" s="1">
        <v>5</v>
      </c>
      <c r="B7" s="2">
        <v>2.590036153793335</v>
      </c>
      <c r="C7" s="4">
        <v>1.4528968334198</v>
      </c>
      <c r="D7" s="2">
        <v>2.8969869613647461</v>
      </c>
      <c r="E7" s="2">
        <v>1.7088794708251951</v>
      </c>
      <c r="F7" s="2">
        <v>3.0767180919647221</v>
      </c>
      <c r="G7" s="4">
        <v>1.243628144264221</v>
      </c>
      <c r="H7" s="2">
        <v>2.1068294048309331</v>
      </c>
      <c r="I7" s="4">
        <v>1.4900434017181401</v>
      </c>
      <c r="J7" s="2">
        <v>3.6523418426513672</v>
      </c>
      <c r="K7" s="2">
        <v>1.3216679096221919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R44"/>
  <sheetViews>
    <sheetView zoomScaleNormal="100" workbookViewId="0">
      <selection activeCell="N23" sqref="N23"/>
    </sheetView>
  </sheetViews>
  <sheetFormatPr defaultRowHeight="14.4" x14ac:dyDescent="0.3"/>
  <cols>
    <col min="1" max="1" width="6.77734375" customWidth="1"/>
    <col min="2" max="11" width="4.44140625" customWidth="1"/>
    <col min="12" max="13" width="8.21875" customWidth="1"/>
  </cols>
  <sheetData>
    <row r="1" spans="1:18" ht="16.8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35" t="s">
        <v>21</v>
      </c>
      <c r="N1" s="36"/>
      <c r="O1" s="36"/>
      <c r="P1" s="36"/>
      <c r="Q1" s="36"/>
      <c r="R1" s="37"/>
    </row>
    <row r="2" spans="1:1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M2" s="2"/>
      <c r="N2" s="38" t="s">
        <v>22</v>
      </c>
      <c r="O2" s="39"/>
      <c r="P2" s="39"/>
      <c r="Q2" s="39"/>
      <c r="R2" s="40"/>
    </row>
    <row r="3" spans="1:18" ht="15" customHeight="1" thickBot="1" x14ac:dyDescent="0.35">
      <c r="A3" s="1">
        <v>1</v>
      </c>
      <c r="B3" s="2">
        <v>2.0879111289978032</v>
      </c>
      <c r="C3" s="2">
        <v>2.014556884765625</v>
      </c>
      <c r="D3" s="2">
        <v>3.1459724903106689</v>
      </c>
      <c r="E3" s="2">
        <v>2.473514080047607</v>
      </c>
      <c r="F3" s="2">
        <v>2.5556502342224121</v>
      </c>
      <c r="G3" s="2">
        <v>1.5024832487106321</v>
      </c>
      <c r="H3" s="2">
        <v>1.945626020431519</v>
      </c>
      <c r="I3" s="2">
        <v>1.581422090530396</v>
      </c>
      <c r="J3" s="2">
        <v>2.531682968139648</v>
      </c>
      <c r="K3" s="4">
        <v>1.52799928188324</v>
      </c>
      <c r="M3" s="4"/>
      <c r="N3" s="38" t="s">
        <v>23</v>
      </c>
      <c r="O3" s="39"/>
      <c r="P3" s="39"/>
      <c r="Q3" s="39"/>
      <c r="R3" s="40"/>
    </row>
    <row r="4" spans="1:18" ht="15" thickBot="1" x14ac:dyDescent="0.35">
      <c r="A4" s="1">
        <v>2</v>
      </c>
      <c r="B4" s="2">
        <v>1.4767694473266599</v>
      </c>
      <c r="C4" s="2">
        <v>1.687139630317688</v>
      </c>
      <c r="D4" s="2">
        <v>3.1969814300537109</v>
      </c>
      <c r="E4" s="2">
        <v>1.7648675441741939</v>
      </c>
      <c r="F4" s="4">
        <v>1.997295618057251</v>
      </c>
      <c r="G4" s="2">
        <v>1.661143898963928</v>
      </c>
      <c r="H4" s="2">
        <v>1.674369335174561</v>
      </c>
      <c r="I4" s="2">
        <v>1.8936765193939209</v>
      </c>
      <c r="J4" s="2">
        <v>1.7393233776092529</v>
      </c>
      <c r="K4" s="2">
        <v>1.6060835123062129</v>
      </c>
    </row>
    <row r="5" spans="1:18" ht="15" thickBot="1" x14ac:dyDescent="0.35">
      <c r="A5" s="1">
        <v>3</v>
      </c>
      <c r="B5" s="2">
        <v>2.8294448852539058</v>
      </c>
      <c r="C5" s="2">
        <v>1.2817157506942749</v>
      </c>
      <c r="D5" s="2">
        <v>2.0386030673980708</v>
      </c>
      <c r="E5" s="4">
        <v>1.3360657691955571</v>
      </c>
      <c r="F5" s="2">
        <v>2.90398120880127</v>
      </c>
      <c r="G5" s="4">
        <v>1.2862027883529661</v>
      </c>
      <c r="H5" s="2">
        <v>1.8756799697875981</v>
      </c>
      <c r="I5" s="2">
        <v>1.6813914775848391</v>
      </c>
      <c r="J5" s="2">
        <v>3.6971554756164551</v>
      </c>
      <c r="K5" s="4">
        <v>1.259246945381165</v>
      </c>
    </row>
    <row r="6" spans="1:18" ht="15" thickBot="1" x14ac:dyDescent="0.35">
      <c r="A6" s="1">
        <v>4</v>
      </c>
      <c r="B6" s="2">
        <v>1.7530820369720459</v>
      </c>
      <c r="C6" s="2">
        <v>1.538394451141357</v>
      </c>
      <c r="D6" s="4">
        <v>2.0822305679321289</v>
      </c>
      <c r="E6" s="2">
        <v>1.5285687446594241</v>
      </c>
      <c r="F6" s="4">
        <v>1.7460505962371831</v>
      </c>
      <c r="G6" s="2">
        <v>1.7452342510223391</v>
      </c>
      <c r="H6" s="2">
        <v>1.8987265825271611</v>
      </c>
      <c r="I6" s="2">
        <v>2.8312416076660161</v>
      </c>
      <c r="J6" s="4">
        <v>2.0851635932922359</v>
      </c>
      <c r="K6" s="2">
        <v>2.3050603866577148</v>
      </c>
    </row>
    <row r="7" spans="1:18" ht="15" thickBot="1" x14ac:dyDescent="0.35">
      <c r="A7" s="1">
        <v>5</v>
      </c>
      <c r="B7" s="2">
        <v>2.590036153793335</v>
      </c>
      <c r="C7" s="4">
        <v>1.4528968334198</v>
      </c>
      <c r="D7" s="2">
        <v>2.8969869613647461</v>
      </c>
      <c r="E7" s="2">
        <v>1.7088794708251951</v>
      </c>
      <c r="F7" s="2">
        <v>3.0767180919647221</v>
      </c>
      <c r="G7" s="4">
        <v>1.243628144264221</v>
      </c>
      <c r="H7" s="2">
        <v>2.1068294048309331</v>
      </c>
      <c r="I7" s="4">
        <v>1.4900434017181401</v>
      </c>
      <c r="J7" s="2">
        <v>3.6523418426513672</v>
      </c>
      <c r="K7" s="2">
        <v>1.3216679096221919</v>
      </c>
    </row>
    <row r="8" spans="1:18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8" ht="16.2" x14ac:dyDescent="0.3">
      <c r="A9" s="6" t="s">
        <v>11</v>
      </c>
      <c r="B9" s="22">
        <f>_xlfn.VAR.P(B3:B7)</f>
        <v>0.25397657963825165</v>
      </c>
      <c r="C9" s="22">
        <f>_xlfn.VAR.P(C3:C7)</f>
        <v>6.1212438485918598E-2</v>
      </c>
      <c r="D9" s="22">
        <f>_xlfn.VAR.P(D3:D7)</f>
        <v>0.25997881870250694</v>
      </c>
      <c r="E9" s="22">
        <f t="shared" ref="E9:K9" si="0">_xlfn.VAR.P(E3:E7)</f>
        <v>0.1489983401619247</v>
      </c>
      <c r="F9" s="22">
        <f t="shared" si="0"/>
        <v>0.2620692259429836</v>
      </c>
      <c r="G9" s="22">
        <f t="shared" si="0"/>
        <v>3.935948212909153E-2</v>
      </c>
      <c r="H9" s="22">
        <f t="shared" si="0"/>
        <v>1.9272423117615744E-2</v>
      </c>
      <c r="I9" s="22">
        <f t="shared" si="0"/>
        <v>0.23689962238822773</v>
      </c>
      <c r="J9" s="22">
        <f t="shared" si="0"/>
        <v>0.64441364534127277</v>
      </c>
      <c r="K9" s="22">
        <f t="shared" si="0"/>
        <v>0.1391664386341887</v>
      </c>
    </row>
    <row r="10" spans="1:18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8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8" x14ac:dyDescent="0.3">
      <c r="B12" s="11">
        <v>2</v>
      </c>
      <c r="C12" s="11">
        <v>3</v>
      </c>
      <c r="D12" s="11">
        <v>3</v>
      </c>
      <c r="E12" s="11">
        <v>4</v>
      </c>
      <c r="F12" s="11">
        <v>2</v>
      </c>
      <c r="G12" s="11"/>
      <c r="H12" s="11">
        <v>1</v>
      </c>
      <c r="I12" s="11"/>
      <c r="J12" s="11">
        <v>2</v>
      </c>
      <c r="K12" s="11"/>
    </row>
    <row r="13" spans="1:18" x14ac:dyDescent="0.3">
      <c r="B13" s="11">
        <v>2</v>
      </c>
      <c r="C13" s="11">
        <v>3</v>
      </c>
      <c r="D13" s="11">
        <v>4</v>
      </c>
      <c r="E13" s="11">
        <v>3</v>
      </c>
      <c r="F13" s="11"/>
      <c r="G13" s="11">
        <v>4</v>
      </c>
      <c r="H13" s="11"/>
      <c r="I13" s="11">
        <v>2</v>
      </c>
      <c r="J13" s="11"/>
      <c r="K13" s="11">
        <v>3</v>
      </c>
    </row>
    <row r="14" spans="1:18" x14ac:dyDescent="0.3">
      <c r="B14" s="11">
        <v>5</v>
      </c>
      <c r="C14" s="11"/>
      <c r="D14" s="11">
        <v>1</v>
      </c>
      <c r="E14" s="11"/>
      <c r="F14" s="11">
        <v>4</v>
      </c>
      <c r="G14" s="11"/>
      <c r="H14" s="11">
        <v>1</v>
      </c>
      <c r="I14" s="11"/>
      <c r="J14" s="11">
        <v>2</v>
      </c>
      <c r="K14" s="11"/>
    </row>
    <row r="15" spans="1:18" x14ac:dyDescent="0.3">
      <c r="C15">
        <v>1</v>
      </c>
      <c r="E15">
        <v>1</v>
      </c>
      <c r="G15">
        <v>2</v>
      </c>
      <c r="I15">
        <v>5</v>
      </c>
      <c r="K15">
        <v>3</v>
      </c>
    </row>
    <row r="16" spans="1:18" x14ac:dyDescent="0.3">
      <c r="B16">
        <v>2</v>
      </c>
      <c r="D16">
        <v>4</v>
      </c>
      <c r="F16">
        <v>4</v>
      </c>
      <c r="H16">
        <v>4</v>
      </c>
      <c r="J16">
        <v>5</v>
      </c>
    </row>
    <row r="22" spans="13:14" ht="15" thickBot="1" x14ac:dyDescent="0.35"/>
    <row r="23" spans="13:14" ht="16.2" thickBot="1" x14ac:dyDescent="0.35">
      <c r="M23" s="3" t="s">
        <v>15</v>
      </c>
      <c r="N23" s="16">
        <f>AVERAGE(B9:K9)</f>
        <v>0.20653470145419822</v>
      </c>
    </row>
    <row r="44" spans="12:12" x14ac:dyDescent="0.3">
      <c r="L44" s="23">
        <f>AVERAGE(B9:K9)</f>
        <v>0.20653470145419822</v>
      </c>
    </row>
  </sheetData>
  <mergeCells count="4">
    <mergeCell ref="B1:K1"/>
    <mergeCell ref="M1:R1"/>
    <mergeCell ref="N2:R2"/>
    <mergeCell ref="N3:R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S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5" width="8.21875" customWidth="1"/>
  </cols>
  <sheetData>
    <row r="1" spans="1:19" ht="16.8" customHeight="1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N1" s="35" t="s">
        <v>21</v>
      </c>
      <c r="O1" s="36"/>
      <c r="P1" s="36"/>
      <c r="Q1" s="36"/>
      <c r="R1" s="36"/>
      <c r="S1" s="37"/>
    </row>
    <row r="2" spans="1:1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29" t="s">
        <v>10</v>
      </c>
      <c r="M2" s="6"/>
      <c r="N2" s="2"/>
      <c r="O2" s="38" t="s">
        <v>22</v>
      </c>
      <c r="P2" s="39"/>
      <c r="Q2" s="39"/>
      <c r="R2" s="39"/>
      <c r="S2" s="40"/>
    </row>
    <row r="3" spans="1:19" ht="15" customHeight="1" thickBot="1" x14ac:dyDescent="0.35">
      <c r="A3" s="1">
        <v>1</v>
      </c>
      <c r="B3" s="2">
        <v>2.0879111289978032</v>
      </c>
      <c r="C3" s="2">
        <v>2.014556884765625</v>
      </c>
      <c r="D3" s="2">
        <v>3.1459724903106689</v>
      </c>
      <c r="E3" s="2">
        <v>2.473514080047607</v>
      </c>
      <c r="F3" s="2">
        <v>2.5556502342224121</v>
      </c>
      <c r="G3" s="2">
        <v>1.5024832487106321</v>
      </c>
      <c r="H3" s="2">
        <v>1.945626020431519</v>
      </c>
      <c r="I3" s="2">
        <v>1.581422090530396</v>
      </c>
      <c r="J3" s="2">
        <v>2.531682968139648</v>
      </c>
      <c r="K3" s="4">
        <v>1.52799928188324</v>
      </c>
      <c r="L3" s="10">
        <f>((B3-'X-avaliacoes'!B3)^2+(C3-'X-avaliacoes'!C3)^2+(D3-'X-avaliacoes'!D3)^2+(E3-'X-avaliacoes'!E3)^2+(F3-'X-avaliacoes'!F3)^2+(G3-'X-avaliacoes'!G3)^2+(H3-'X-avaliacoes'!H3)^2+(J3-'X-avaliacoes'!J3)^2+(I3-'X-avaliacoes'!I3)^2)/9</f>
        <v>0.60071970291275401</v>
      </c>
      <c r="M3" s="10"/>
      <c r="N3" s="4"/>
      <c r="O3" s="38" t="s">
        <v>23</v>
      </c>
      <c r="P3" s="39"/>
      <c r="Q3" s="39"/>
      <c r="R3" s="39"/>
      <c r="S3" s="40"/>
    </row>
    <row r="4" spans="1:19" ht="15" thickBot="1" x14ac:dyDescent="0.35">
      <c r="A4" s="1">
        <v>2</v>
      </c>
      <c r="B4" s="2">
        <v>1.4767694473266599</v>
      </c>
      <c r="C4" s="2">
        <v>1.687139630317688</v>
      </c>
      <c r="D4" s="2">
        <v>3.1969814300537109</v>
      </c>
      <c r="E4" s="2">
        <v>1.7648675441741939</v>
      </c>
      <c r="F4" s="4">
        <v>1.997295618057251</v>
      </c>
      <c r="G4" s="2">
        <v>1.661143898963928</v>
      </c>
      <c r="H4" s="2">
        <v>1.674369335174561</v>
      </c>
      <c r="I4" s="2">
        <v>1.8936765193939209</v>
      </c>
      <c r="J4" s="2">
        <v>1.7393233776092529</v>
      </c>
      <c r="K4" s="2">
        <v>1.6060835123062129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1.3992991493439844</v>
      </c>
      <c r="M4" s="10"/>
    </row>
    <row r="5" spans="1:19" ht="15" thickBot="1" x14ac:dyDescent="0.35">
      <c r="A5" s="1">
        <v>3</v>
      </c>
      <c r="B5" s="2">
        <v>2.8294448852539058</v>
      </c>
      <c r="C5" s="2">
        <v>1.2817157506942749</v>
      </c>
      <c r="D5" s="2">
        <v>2.0386030673980708</v>
      </c>
      <c r="E5" s="4">
        <v>1.3360657691955571</v>
      </c>
      <c r="F5" s="2">
        <v>2.90398120880127</v>
      </c>
      <c r="G5" s="4">
        <v>1.2862027883529661</v>
      </c>
      <c r="H5" s="2">
        <v>1.8756799697875981</v>
      </c>
      <c r="I5" s="2">
        <v>1.6813914775848391</v>
      </c>
      <c r="J5" s="2">
        <v>3.6971554756164551</v>
      </c>
      <c r="K5" s="4">
        <v>1.259246945381165</v>
      </c>
      <c r="L5" s="10">
        <f>((B5-'X-avaliacoes'!B5)^2+(C5-'X-avaliacoes'!C5)^2+(D5-'X-avaliacoes'!D5)^2+(F5-'X-avaliacoes'!F5)^2+(H5-'X-avaliacoes'!H5)^2+(I5-'X-avaliacoes'!I5)^2+(J5-'X-avaliacoes'!J5)^2)/7</f>
        <v>1.5974390366052074</v>
      </c>
      <c r="M5" s="10"/>
      <c r="R5" t="s">
        <v>26</v>
      </c>
    </row>
    <row r="6" spans="1:19" ht="15" thickBot="1" x14ac:dyDescent="0.35">
      <c r="A6" s="1">
        <v>4</v>
      </c>
      <c r="B6" s="2">
        <v>1.7530820369720459</v>
      </c>
      <c r="C6" s="2">
        <v>1.538394451141357</v>
      </c>
      <c r="D6" s="4">
        <v>2.0822305679321289</v>
      </c>
      <c r="E6" s="2">
        <v>1.5285687446594241</v>
      </c>
      <c r="F6" s="4">
        <v>1.7460505962371831</v>
      </c>
      <c r="G6" s="2">
        <v>1.7452342510223391</v>
      </c>
      <c r="H6" s="2">
        <v>1.8987265825271611</v>
      </c>
      <c r="I6" s="2">
        <v>2.8312416076660161</v>
      </c>
      <c r="J6" s="4">
        <v>2.0851635932922359</v>
      </c>
      <c r="K6" s="2">
        <v>2.3050603866577148</v>
      </c>
      <c r="L6" s="10">
        <f>((B6-'X-avaliacoes'!B6)^2+(C6-'X-avaliacoes'!C6)^2+(E6-'X-avaliacoes'!E6)^2+(G6-'X-avaliacoes'!G6)^2+(H6-'X-avaliacoes'!H6)^2+(I6-'X-avaliacoes'!I6)^2+(K6-'X-avaliacoes'!K6)^2)/7</f>
        <v>1.0279221635378739</v>
      </c>
      <c r="M6" s="10"/>
    </row>
    <row r="7" spans="1:19" ht="15" thickBot="1" x14ac:dyDescent="0.35">
      <c r="A7" s="1">
        <v>5</v>
      </c>
      <c r="B7" s="2">
        <v>2.590036153793335</v>
      </c>
      <c r="C7" s="4">
        <v>1.4528968334198</v>
      </c>
      <c r="D7" s="2">
        <v>2.8969869613647461</v>
      </c>
      <c r="E7" s="2">
        <v>1.7088794708251951</v>
      </c>
      <c r="F7" s="2">
        <v>3.0767180919647221</v>
      </c>
      <c r="G7" s="4">
        <v>1.243628144264221</v>
      </c>
      <c r="H7" s="2">
        <v>2.1068294048309331</v>
      </c>
      <c r="I7" s="4">
        <v>1.4900434017181401</v>
      </c>
      <c r="J7" s="2">
        <v>3.6523418426513672</v>
      </c>
      <c r="K7" s="2">
        <v>1.3216679096221919</v>
      </c>
      <c r="L7" s="10">
        <f>((B7-'X-avaliacoes'!B7)^2+(D7-'X-avaliacoes'!D7)^2+(E7-'X-avaliacoes'!E7)^2+(F7-'X-avaliacoes'!F7)^2+(H7-'X-avaliacoes'!H7)^2+(K7-'X-avaliacoes'!K7)^2+(J7-'X-avaliacoes'!J7)^2)/7</f>
        <v>1.2033553810867288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M8" s="10"/>
    </row>
    <row r="9" spans="1:19" x14ac:dyDescent="0.3">
      <c r="B9" s="11">
        <v>1.921192407608032</v>
      </c>
      <c r="C9" s="11">
        <v>1.505523800849915</v>
      </c>
      <c r="D9" s="11">
        <v>2.8199033737182622</v>
      </c>
      <c r="E9" s="11">
        <v>1.917661786079407</v>
      </c>
      <c r="F9" s="11">
        <v>1.9972984790802</v>
      </c>
      <c r="G9" s="11">
        <v>2.7010021209716801</v>
      </c>
      <c r="H9" s="11">
        <v>1.68854284286499</v>
      </c>
      <c r="I9" s="11">
        <v>1.9385533332824709</v>
      </c>
      <c r="J9" s="11">
        <v>2.4161968231201172</v>
      </c>
      <c r="K9" s="11">
        <v>2.4690477848052979</v>
      </c>
      <c r="M9" s="10"/>
    </row>
    <row r="10" spans="1:19" x14ac:dyDescent="0.3">
      <c r="B10" s="11">
        <v>1.6849620342254641</v>
      </c>
      <c r="C10" s="11">
        <v>1.4094376564025879</v>
      </c>
      <c r="D10" s="11">
        <v>2.6634881496429439</v>
      </c>
      <c r="E10" s="11">
        <v>1.5463395118713379</v>
      </c>
      <c r="F10" s="11">
        <v>1.783186197280884</v>
      </c>
      <c r="G10" s="11">
        <v>2.8582091331481929</v>
      </c>
      <c r="H10" s="11">
        <v>1.30037522315979</v>
      </c>
      <c r="I10" s="11">
        <v>1.724037885665894</v>
      </c>
      <c r="J10" s="11">
        <v>2.5662884712219238</v>
      </c>
      <c r="K10" s="11">
        <v>2.356785774230957</v>
      </c>
      <c r="M10" s="10"/>
    </row>
    <row r="11" spans="1:19" x14ac:dyDescent="0.3">
      <c r="B11" s="11">
        <v>2.3476510047912602</v>
      </c>
      <c r="C11" s="11">
        <v>1.7356975078582759</v>
      </c>
      <c r="D11" s="11">
        <v>3.358381032943726</v>
      </c>
      <c r="E11" s="11">
        <v>1.90013062953949</v>
      </c>
      <c r="F11" s="11">
        <v>2.686357736587524</v>
      </c>
      <c r="G11" s="11">
        <v>3.032196044921875</v>
      </c>
      <c r="H11" s="11">
        <v>1.853899240493774</v>
      </c>
      <c r="I11" s="11">
        <v>1.860104560852051</v>
      </c>
      <c r="J11" s="11">
        <v>2.136487483978271</v>
      </c>
      <c r="K11" s="11">
        <v>2.2508735656738281</v>
      </c>
      <c r="M11" s="10"/>
    </row>
    <row r="12" spans="1:19" x14ac:dyDescent="0.3">
      <c r="B12" s="11">
        <v>2.0237951278686519</v>
      </c>
      <c r="C12" s="11">
        <v>1.743559837341309</v>
      </c>
      <c r="D12" s="11">
        <v>2.8312058448791499</v>
      </c>
      <c r="E12" s="11">
        <v>1.8309123516082759</v>
      </c>
      <c r="F12" s="11">
        <v>2.2353675365447998</v>
      </c>
      <c r="G12" s="11">
        <v>2.9510030746459961</v>
      </c>
      <c r="H12" s="11">
        <v>1.6156269311904909</v>
      </c>
      <c r="I12" s="11">
        <v>1.8343842029571531</v>
      </c>
      <c r="J12" s="11">
        <v>2.183186531066895</v>
      </c>
      <c r="K12" s="11">
        <v>2.5052604675292969</v>
      </c>
      <c r="M12" s="10"/>
    </row>
    <row r="13" spans="1:19" x14ac:dyDescent="0.3">
      <c r="B13">
        <v>2.844993114471436</v>
      </c>
      <c r="C13">
        <v>1.954315662384033</v>
      </c>
      <c r="D13">
        <v>3.1871812343597412</v>
      </c>
      <c r="E13">
        <v>1.7591555118560791</v>
      </c>
      <c r="F13">
        <v>3.275699138641357</v>
      </c>
      <c r="G13">
        <v>2.7311863899230961</v>
      </c>
      <c r="H13">
        <v>1.612253069877625</v>
      </c>
      <c r="I13">
        <v>1.8244550228118901</v>
      </c>
      <c r="J13">
        <v>2.554590225219727</v>
      </c>
      <c r="K13">
        <v>1.892719149589539</v>
      </c>
      <c r="M13" s="10"/>
    </row>
    <row r="14" spans="1:19" x14ac:dyDescent="0.3">
      <c r="M14" s="10"/>
    </row>
    <row r="15" spans="1:19" ht="15" thickBot="1" x14ac:dyDescent="0.35">
      <c r="M15" s="10"/>
    </row>
    <row r="16" spans="1:19" ht="16.2" thickBot="1" x14ac:dyDescent="0.35">
      <c r="M16" s="10"/>
      <c r="N16" s="3" t="s">
        <v>12</v>
      </c>
      <c r="O16" s="25">
        <f>_xlfn.VAR.P(L3:L7)</f>
        <v>0.1161141086518009</v>
      </c>
    </row>
    <row r="17" spans="12:13" x14ac:dyDescent="0.3">
      <c r="M17" s="10"/>
    </row>
    <row r="18" spans="12:13" x14ac:dyDescent="0.3">
      <c r="M18" s="10"/>
    </row>
    <row r="19" spans="12:13" x14ac:dyDescent="0.3">
      <c r="M19" s="10"/>
    </row>
    <row r="20" spans="12:13" x14ac:dyDescent="0.3">
      <c r="M20" s="10"/>
    </row>
    <row r="21" spans="12:13" x14ac:dyDescent="0.3">
      <c r="L21" s="10">
        <f>((B21-'X-avaliacoes'!B21)^2+(C21-'X-avaliacoes'!C21)^2+(D21-'X-avaliacoes'!D21)^2+(E21-'X-avaliacoes'!E21)^2+(F21-'X-avaliacoes'!F21)^2+(G21-'X-avaliacoes'!G21)^2+(H21-'X-avaliacoes'!H21)^2+(I21-'X-avaliacoes'!I21)^2+(J21-'X-avaliacoes'!J21)^2+(K21-'X-avaliacoes'!K21)^2)/10</f>
        <v>0</v>
      </c>
      <c r="M21" s="10"/>
    </row>
    <row r="22" spans="12:13" x14ac:dyDescent="0.3">
      <c r="M22" s="10"/>
    </row>
    <row r="23" spans="12:13" x14ac:dyDescent="0.3">
      <c r="M23" s="10"/>
    </row>
    <row r="24" spans="12:13" x14ac:dyDescent="0.3">
      <c r="M24" s="10"/>
    </row>
    <row r="25" spans="12:13" x14ac:dyDescent="0.3">
      <c r="M25" s="10"/>
    </row>
    <row r="26" spans="12:13" x14ac:dyDescent="0.3">
      <c r="M26" s="10"/>
    </row>
    <row r="27" spans="12:13" x14ac:dyDescent="0.3">
      <c r="M27" s="10"/>
    </row>
    <row r="28" spans="12:13" x14ac:dyDescent="0.3">
      <c r="M28" s="10"/>
    </row>
    <row r="29" spans="12:13" x14ac:dyDescent="0.3">
      <c r="M29" s="10"/>
    </row>
    <row r="30" spans="12:13" x14ac:dyDescent="0.3">
      <c r="M30" s="10"/>
    </row>
    <row r="31" spans="12:13" x14ac:dyDescent="0.3">
      <c r="M31" s="10"/>
    </row>
    <row r="32" spans="12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T42"/>
  <sheetViews>
    <sheetView zoomScaleNormal="100" workbookViewId="0">
      <selection activeCell="L3" sqref="L3:L7"/>
    </sheetView>
  </sheetViews>
  <sheetFormatPr defaultRowHeight="14.4" x14ac:dyDescent="0.3"/>
  <cols>
    <col min="1" max="1" width="6.77734375" customWidth="1"/>
    <col min="2" max="11" width="4.44140625" customWidth="1"/>
    <col min="12" max="12" width="8.21875" customWidth="1"/>
    <col min="13" max="13" width="8.21875" style="31" customWidth="1"/>
    <col min="14" max="14" width="8.21875" customWidth="1"/>
  </cols>
  <sheetData>
    <row r="1" spans="1:20" ht="15" thickBot="1" x14ac:dyDescent="0.35">
      <c r="A1" s="12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M1"/>
      <c r="O1" s="35" t="s">
        <v>21</v>
      </c>
      <c r="P1" s="36"/>
      <c r="Q1" s="36"/>
      <c r="R1" s="36"/>
      <c r="S1" s="36"/>
      <c r="T1" s="37"/>
    </row>
    <row r="2" spans="1:2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 t="s">
        <v>10</v>
      </c>
      <c r="M2" s="29" t="s">
        <v>14</v>
      </c>
      <c r="O2" s="2"/>
      <c r="P2" s="49" t="s">
        <v>22</v>
      </c>
      <c r="Q2" s="50"/>
      <c r="R2" s="50"/>
      <c r="S2" s="50"/>
      <c r="T2" s="51"/>
    </row>
    <row r="3" spans="1:20" ht="15" customHeight="1" thickBot="1" x14ac:dyDescent="0.35">
      <c r="A3" s="15">
        <v>1</v>
      </c>
      <c r="B3" s="2">
        <v>2.0879111289978032</v>
      </c>
      <c r="C3" s="2">
        <v>2.014556884765625</v>
      </c>
      <c r="D3" s="2">
        <v>3.1459724903106689</v>
      </c>
      <c r="E3" s="2">
        <v>2.473514080047607</v>
      </c>
      <c r="F3" s="2">
        <v>2.5556502342224121</v>
      </c>
      <c r="G3" s="2">
        <v>1.5024832487106321</v>
      </c>
      <c r="H3" s="2">
        <v>1.945626020431519</v>
      </c>
      <c r="I3" s="2">
        <v>1.581422090530396</v>
      </c>
      <c r="J3" s="2">
        <v>2.531682968139648</v>
      </c>
      <c r="K3" s="4">
        <v>1.52799928188324</v>
      </c>
      <c r="L3" s="10">
        <f>((B3-'X-avaliacoes'!B3)^2+(C3-'X-avaliacoes'!C3)^2+(D3-'X-avaliacoes'!D3)^2+(E3-'X-avaliacoes'!E3)^2+(F3-'X-avaliacoes'!F3)^2+(G3-'X-avaliacoes'!G3)^2+(H3-'X-avaliacoes'!H3)^2+(J3-'X-avaliacoes'!J3)^2+(I3-'X-avaliacoes'!I3)^2)/9</f>
        <v>0.60071970291275401</v>
      </c>
      <c r="M3" s="47">
        <f>AVERAGE(L3:L4)</f>
        <v>1.0000094261283692</v>
      </c>
      <c r="O3" s="4"/>
      <c r="P3" s="49" t="s">
        <v>23</v>
      </c>
      <c r="Q3" s="50"/>
      <c r="R3" s="50"/>
      <c r="S3" s="50"/>
      <c r="T3" s="51"/>
    </row>
    <row r="4" spans="1:20" ht="15" thickBot="1" x14ac:dyDescent="0.35">
      <c r="A4" s="15">
        <v>2</v>
      </c>
      <c r="B4" s="2">
        <v>1.4767694473266599</v>
      </c>
      <c r="C4" s="2">
        <v>1.687139630317688</v>
      </c>
      <c r="D4" s="2">
        <v>3.1969814300537109</v>
      </c>
      <c r="E4" s="2">
        <v>1.7648675441741939</v>
      </c>
      <c r="F4" s="4">
        <v>1.997295618057251</v>
      </c>
      <c r="G4" s="2">
        <v>1.661143898963928</v>
      </c>
      <c r="H4" s="2">
        <v>1.674369335174561</v>
      </c>
      <c r="I4" s="2">
        <v>1.8936765193939209</v>
      </c>
      <c r="J4" s="2">
        <v>1.7393233776092529</v>
      </c>
      <c r="K4" s="2">
        <v>1.6060835123062129</v>
      </c>
      <c r="L4" s="10">
        <f>((B4-'X-avaliacoes'!B4)^2+(C4-'X-avaliacoes'!C4)^2+(D4-'X-avaliacoes'!D4)^2+(E4-'X-avaliacoes'!E4)^2+(G4-'X-avaliacoes'!G4)^2+(H4-'X-avaliacoes'!H4)^2+(I4-'X-avaliacoes'!I4)^2+(J4-'X-avaliacoes'!J4)^2+(K4-'X-avaliacoes'!K4)^2)/9</f>
        <v>1.3992991493439844</v>
      </c>
      <c r="M4" s="48"/>
      <c r="O4" s="17"/>
      <c r="P4" s="49" t="s">
        <v>18</v>
      </c>
      <c r="Q4" s="50"/>
      <c r="R4" s="50"/>
      <c r="S4" s="50"/>
      <c r="T4" s="51"/>
    </row>
    <row r="5" spans="1:20" ht="15" thickBot="1" x14ac:dyDescent="0.35">
      <c r="A5" s="21">
        <v>3</v>
      </c>
      <c r="B5" s="2">
        <v>2.8294448852539058</v>
      </c>
      <c r="C5" s="2">
        <v>1.2817157506942749</v>
      </c>
      <c r="D5" s="2">
        <v>2.0386030673980708</v>
      </c>
      <c r="E5" s="4">
        <v>1.3360657691955571</v>
      </c>
      <c r="F5" s="2">
        <v>2.90398120880127</v>
      </c>
      <c r="G5" s="4">
        <v>1.2862027883529661</v>
      </c>
      <c r="H5" s="2">
        <v>1.8756799697875981</v>
      </c>
      <c r="I5" s="2">
        <v>1.6813914775848391</v>
      </c>
      <c r="J5" s="2">
        <v>3.6971554756164551</v>
      </c>
      <c r="K5" s="4">
        <v>1.259246945381165</v>
      </c>
      <c r="L5" s="10">
        <f>((B5-'X-avaliacoes'!B5)^2+(C5-'X-avaliacoes'!C5)^2+(D5-'X-avaliacoes'!D5)^2+(F5-'X-avaliacoes'!F5)^2+(H5-'X-avaliacoes'!H5)^2+(I5-'X-avaliacoes'!I5)^2+(J5-'X-avaliacoes'!J5)^2)/7</f>
        <v>1.5974390366052074</v>
      </c>
      <c r="M5" s="52">
        <f>AVERAGE(L5:L7)</f>
        <v>1.2762388604099366</v>
      </c>
      <c r="O5" s="24"/>
      <c r="P5" s="49" t="s">
        <v>19</v>
      </c>
      <c r="Q5" s="50"/>
      <c r="R5" s="50"/>
      <c r="S5" s="50"/>
      <c r="T5" s="51"/>
    </row>
    <row r="6" spans="1:20" ht="15" thickBot="1" x14ac:dyDescent="0.35">
      <c r="A6" s="21">
        <v>4</v>
      </c>
      <c r="B6" s="2">
        <v>1.7530820369720459</v>
      </c>
      <c r="C6" s="2">
        <v>1.538394451141357</v>
      </c>
      <c r="D6" s="4">
        <v>2.0822305679321289</v>
      </c>
      <c r="E6" s="2">
        <v>1.5285687446594241</v>
      </c>
      <c r="F6" s="4">
        <v>1.7460505962371831</v>
      </c>
      <c r="G6" s="2">
        <v>1.7452342510223391</v>
      </c>
      <c r="H6" s="2">
        <v>1.8987265825271611</v>
      </c>
      <c r="I6" s="2">
        <v>2.8312416076660161</v>
      </c>
      <c r="J6" s="4">
        <v>2.0851635932922359</v>
      </c>
      <c r="K6" s="2">
        <v>2.3050603866577148</v>
      </c>
      <c r="L6" s="10">
        <f>((B6-'X-avaliacoes'!B6)^2+(C6-'X-avaliacoes'!C6)^2+(E6-'X-avaliacoes'!E6)^2+(G6-'X-avaliacoes'!G6)^2+(H6-'X-avaliacoes'!H6)^2+(I6-'X-avaliacoes'!I6)^2+(K6-'X-avaliacoes'!K6)^2)/7</f>
        <v>1.0279221635378739</v>
      </c>
      <c r="M6" s="52"/>
    </row>
    <row r="7" spans="1:20" ht="15" thickBot="1" x14ac:dyDescent="0.35">
      <c r="A7" s="21">
        <v>5</v>
      </c>
      <c r="B7" s="2">
        <v>2.590036153793335</v>
      </c>
      <c r="C7" s="4">
        <v>1.4528968334198</v>
      </c>
      <c r="D7" s="2">
        <v>2.8969869613647461</v>
      </c>
      <c r="E7" s="2">
        <v>1.7088794708251951</v>
      </c>
      <c r="F7" s="2">
        <v>3.0767180919647221</v>
      </c>
      <c r="G7" s="4">
        <v>1.243628144264221</v>
      </c>
      <c r="H7" s="2">
        <v>2.1068294048309331</v>
      </c>
      <c r="I7" s="4">
        <v>1.4900434017181401</v>
      </c>
      <c r="J7" s="2">
        <v>3.6523418426513672</v>
      </c>
      <c r="K7" s="2">
        <v>1.3216679096221919</v>
      </c>
      <c r="L7" s="10">
        <f>((B7-'X-avaliacoes'!B7)^2+(D7-'X-avaliacoes'!D7)^2+(E7-'X-avaliacoes'!E7)^2+(F7-'X-avaliacoes'!F7)^2+(H7-'X-avaliacoes'!H7)^2+(K7-'X-avaliacoes'!K7)^2+(J7-'X-avaliacoes'!J7)^2)/7</f>
        <v>1.2033553810867288</v>
      </c>
      <c r="M7" s="52"/>
    </row>
    <row r="8" spans="1:20" x14ac:dyDescent="0.3">
      <c r="B8" s="5"/>
      <c r="C8" s="5"/>
      <c r="D8" s="5"/>
      <c r="E8" s="5"/>
      <c r="F8" s="5"/>
      <c r="G8" s="5"/>
      <c r="H8" s="5"/>
      <c r="I8" s="5"/>
      <c r="J8" s="5"/>
      <c r="K8" s="5"/>
      <c r="M8" s="32"/>
    </row>
    <row r="9" spans="1:20" ht="16.2" x14ac:dyDescent="0.3">
      <c r="A9" s="6" t="s">
        <v>11</v>
      </c>
      <c r="B9" s="13">
        <f t="shared" ref="B9:K9" si="0">_xlfn.VAR.S(B3:B7)</f>
        <v>0.31747072454781478</v>
      </c>
      <c r="C9" s="13">
        <f t="shared" si="0"/>
        <v>7.651554810739869E-2</v>
      </c>
      <c r="D9" s="13">
        <f t="shared" si="0"/>
        <v>0.32497352337813368</v>
      </c>
      <c r="E9" s="13">
        <f t="shared" si="0"/>
        <v>0.18624792520240607</v>
      </c>
      <c r="F9" s="13">
        <f t="shared" si="0"/>
        <v>0.32758653242872882</v>
      </c>
      <c r="G9" s="13">
        <f t="shared" si="0"/>
        <v>4.9199352661364326E-2</v>
      </c>
      <c r="H9" s="13">
        <f t="shared" si="0"/>
        <v>2.4090528897019681E-2</v>
      </c>
      <c r="I9" s="13">
        <f t="shared" si="0"/>
        <v>0.29612452798528466</v>
      </c>
      <c r="J9" s="13">
        <f t="shared" si="0"/>
        <v>0.80551705667659057</v>
      </c>
      <c r="K9" s="13">
        <f t="shared" si="0"/>
        <v>0.17395804829273631</v>
      </c>
      <c r="L9" s="14">
        <f>AVERAGE(B9:K9)</f>
        <v>0.25816837681774774</v>
      </c>
      <c r="M9" s="32"/>
    </row>
    <row r="10" spans="1:20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32"/>
    </row>
    <row r="11" spans="1:20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32"/>
    </row>
    <row r="12" spans="1:20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32"/>
    </row>
    <row r="13" spans="1:20" ht="1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1"/>
      <c r="M13" s="30"/>
    </row>
    <row r="14" spans="1:20" ht="15" customHeight="1" thickBot="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M14" s="30"/>
    </row>
    <row r="15" spans="1:20" ht="16.2" thickBot="1" x14ac:dyDescent="0.35">
      <c r="M15" s="30"/>
      <c r="O15" s="3" t="s">
        <v>13</v>
      </c>
      <c r="P15" s="41">
        <f>_xlfn.VAR.P(M3,M5)</f>
        <v>1.9075675090878486E-2</v>
      </c>
      <c r="Q15" s="42"/>
      <c r="R15" s="42"/>
      <c r="S15" s="42"/>
      <c r="T15" s="43"/>
    </row>
    <row r="16" spans="1:20" ht="15" thickBot="1" x14ac:dyDescent="0.35">
      <c r="M16" s="30"/>
      <c r="O16" s="3" t="s">
        <v>66</v>
      </c>
      <c r="P16" s="44" t="s">
        <v>16</v>
      </c>
      <c r="Q16" s="45"/>
      <c r="R16" s="45"/>
      <c r="S16" s="45"/>
      <c r="T16" s="46"/>
    </row>
    <row r="17" spans="13:13" x14ac:dyDescent="0.3">
      <c r="M17" s="30"/>
    </row>
    <row r="18" spans="13:13" x14ac:dyDescent="0.3">
      <c r="M18" s="30"/>
    </row>
    <row r="19" spans="13:13" x14ac:dyDescent="0.3">
      <c r="M19" s="30"/>
    </row>
    <row r="20" spans="13:13" x14ac:dyDescent="0.3">
      <c r="M20" s="30"/>
    </row>
    <row r="21" spans="13:13" x14ac:dyDescent="0.3">
      <c r="M21" s="30"/>
    </row>
    <row r="22" spans="13:13" x14ac:dyDescent="0.3">
      <c r="M22" s="30"/>
    </row>
    <row r="23" spans="13:13" x14ac:dyDescent="0.3">
      <c r="M23" s="30"/>
    </row>
    <row r="24" spans="13:13" x14ac:dyDescent="0.3">
      <c r="M24" s="30"/>
    </row>
    <row r="25" spans="13:13" x14ac:dyDescent="0.3">
      <c r="M25" s="30"/>
    </row>
    <row r="26" spans="13:13" x14ac:dyDescent="0.3">
      <c r="M26" s="30"/>
    </row>
    <row r="27" spans="13:13" x14ac:dyDescent="0.3">
      <c r="M27" s="30"/>
    </row>
    <row r="28" spans="13:13" x14ac:dyDescent="0.3">
      <c r="M28" s="30"/>
    </row>
    <row r="29" spans="13:13" x14ac:dyDescent="0.3">
      <c r="M29" s="30"/>
    </row>
    <row r="30" spans="13:13" x14ac:dyDescent="0.3">
      <c r="M30" s="30"/>
    </row>
    <row r="31" spans="13:13" x14ac:dyDescent="0.3">
      <c r="M31" s="30"/>
    </row>
    <row r="32" spans="13:13" x14ac:dyDescent="0.3">
      <c r="M32" s="30"/>
    </row>
    <row r="33" spans="13:13" x14ac:dyDescent="0.3">
      <c r="M33" s="30"/>
    </row>
    <row r="34" spans="13:13" x14ac:dyDescent="0.3">
      <c r="M34" s="30"/>
    </row>
    <row r="35" spans="13:13" x14ac:dyDescent="0.3">
      <c r="M35" s="30"/>
    </row>
    <row r="36" spans="13:13" x14ac:dyDescent="0.3">
      <c r="M36" s="30"/>
    </row>
    <row r="37" spans="13:13" x14ac:dyDescent="0.3">
      <c r="M37" s="30"/>
    </row>
    <row r="38" spans="13:13" x14ac:dyDescent="0.3">
      <c r="M38" s="30"/>
    </row>
    <row r="39" spans="13:13" x14ac:dyDescent="0.3">
      <c r="M39" s="30"/>
    </row>
    <row r="40" spans="13:13" x14ac:dyDescent="0.3">
      <c r="M40" s="30"/>
    </row>
    <row r="41" spans="13:13" x14ac:dyDescent="0.3">
      <c r="M41" s="30"/>
    </row>
    <row r="42" spans="13:13" x14ac:dyDescent="0.3">
      <c r="M42" s="30"/>
    </row>
  </sheetData>
  <mergeCells count="10">
    <mergeCell ref="P15:T15"/>
    <mergeCell ref="P16:T16"/>
    <mergeCell ref="B1:K1"/>
    <mergeCell ref="M3:M4"/>
    <mergeCell ref="O1:T1"/>
    <mergeCell ref="P2:T2"/>
    <mergeCell ref="P3:T3"/>
    <mergeCell ref="P4:T4"/>
    <mergeCell ref="P5:T5"/>
    <mergeCell ref="M5:M7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S44"/>
  <sheetViews>
    <sheetView tabSelected="1" zoomScaleNormal="100" workbookViewId="0">
      <selection activeCell="L9" sqref="L9"/>
    </sheetView>
  </sheetViews>
  <sheetFormatPr defaultRowHeight="14.4" x14ac:dyDescent="0.3"/>
  <cols>
    <col min="1" max="1" width="6.77734375" customWidth="1"/>
    <col min="2" max="11" width="4.44140625" customWidth="1"/>
    <col min="12" max="12" width="16.77734375" customWidth="1"/>
    <col min="13" max="15" width="8.21875" customWidth="1"/>
  </cols>
  <sheetData>
    <row r="1" spans="1:19" ht="42" customHeight="1" thickBot="1" x14ac:dyDescent="0.35">
      <c r="A1" s="26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N1" s="53" t="s">
        <v>21</v>
      </c>
      <c r="O1" s="54"/>
      <c r="P1" s="54"/>
      <c r="Q1" s="54"/>
      <c r="R1" s="54"/>
      <c r="S1" s="55"/>
    </row>
    <row r="2" spans="1:1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6"/>
      <c r="M2" s="6"/>
      <c r="N2" s="2"/>
      <c r="O2" s="38" t="s">
        <v>22</v>
      </c>
      <c r="P2" s="39"/>
      <c r="Q2" s="39"/>
      <c r="R2" s="39"/>
      <c r="S2" s="40"/>
    </row>
    <row r="3" spans="1:19" ht="15" customHeight="1" thickBot="1" x14ac:dyDescent="0.35">
      <c r="A3" s="1">
        <v>1</v>
      </c>
      <c r="B3" s="2">
        <v>2.0879111289978032</v>
      </c>
      <c r="C3" s="2">
        <v>2.014556884765625</v>
      </c>
      <c r="D3" s="2">
        <v>3.1459724903106689</v>
      </c>
      <c r="E3" s="2">
        <v>2.473514080047607</v>
      </c>
      <c r="F3" s="2">
        <v>2.5556502342224121</v>
      </c>
      <c r="G3" s="2">
        <v>1.5024832487106321</v>
      </c>
      <c r="H3" s="2">
        <v>1.945626020431519</v>
      </c>
      <c r="I3" s="2">
        <v>1.581422090530396</v>
      </c>
      <c r="J3" s="2">
        <v>2.531682968139648</v>
      </c>
      <c r="K3" s="4">
        <v>1.52799928188324</v>
      </c>
      <c r="L3" s="10">
        <f>((B3-'X-avaliacoes'!B3)^2+(C3-'X-avaliacoes'!C3)^2+(D3-'X-avaliacoes'!D3)^2+(E3-'X-avaliacoes'!E3)^2+(F3-'X-avaliacoes'!F3)^2+(G3-'X-avaliacoes'!G3)^2+(H3-'X-avaliacoes'!H3)^2+(J3-'X-avaliacoes'!J3)^2+(I3-'X-avaliacoes'!I3)^2)</f>
        <v>5.4064773262147856</v>
      </c>
      <c r="M3" s="10"/>
      <c r="N3" s="4"/>
      <c r="O3" s="38" t="s">
        <v>23</v>
      </c>
      <c r="P3" s="39"/>
      <c r="Q3" s="39"/>
      <c r="R3" s="39"/>
      <c r="S3" s="40"/>
    </row>
    <row r="4" spans="1:19" ht="15" thickBot="1" x14ac:dyDescent="0.35">
      <c r="A4" s="1">
        <v>2</v>
      </c>
      <c r="B4" s="2">
        <v>1.4767694473266599</v>
      </c>
      <c r="C4" s="2">
        <v>1.687139630317688</v>
      </c>
      <c r="D4" s="2">
        <v>3.1969814300537109</v>
      </c>
      <c r="E4" s="2">
        <v>1.7648675441741939</v>
      </c>
      <c r="F4" s="4">
        <v>1.997295618057251</v>
      </c>
      <c r="G4" s="2">
        <v>1.661143898963928</v>
      </c>
      <c r="H4" s="2">
        <v>1.674369335174561</v>
      </c>
      <c r="I4" s="2">
        <v>1.8936765193939209</v>
      </c>
      <c r="J4" s="2">
        <v>1.7393233776092529</v>
      </c>
      <c r="K4" s="2">
        <v>1.6060835123062129</v>
      </c>
      <c r="L4" s="10">
        <f>((B4-'X-avaliacoes'!B4)^2+(C4-'X-avaliacoes'!C4)^2+(D4-'X-avaliacoes'!D4)^2+(E4-'X-avaliacoes'!E4)^2+(G4-'X-avaliacoes'!G4)^2+(H4-'X-avaliacoes'!H4)^2+(I4-'X-avaliacoes'!I4)^2+(J4-'X-avaliacoes'!J4)^2+(K4-'X-avaliacoes'!K4)^2)</f>
        <v>12.593692344095858</v>
      </c>
      <c r="M4" s="10"/>
    </row>
    <row r="5" spans="1:19" ht="15" thickBot="1" x14ac:dyDescent="0.35">
      <c r="A5" s="1">
        <v>3</v>
      </c>
      <c r="B5" s="2">
        <v>2.8294448852539058</v>
      </c>
      <c r="C5" s="2">
        <v>1.2817157506942749</v>
      </c>
      <c r="D5" s="2">
        <v>2.0386030673980708</v>
      </c>
      <c r="E5" s="4">
        <v>1.3360657691955571</v>
      </c>
      <c r="F5" s="2">
        <v>2.90398120880127</v>
      </c>
      <c r="G5" s="4">
        <v>1.2862027883529661</v>
      </c>
      <c r="H5" s="2">
        <v>1.8756799697875981</v>
      </c>
      <c r="I5" s="2">
        <v>1.6813914775848391</v>
      </c>
      <c r="J5" s="2">
        <v>3.6971554756164551</v>
      </c>
      <c r="K5" s="4">
        <v>1.259246945381165</v>
      </c>
      <c r="L5" s="10">
        <f>((B5-'X-avaliacoes'!B5)^2+(C5-'X-avaliacoes'!C5)^2+(D5-'X-avaliacoes'!D5)^2+(F5-'X-avaliacoes'!F5)^2+(H5-'X-avaliacoes'!H5)^2+(I5-'X-avaliacoes'!I5)^2+(J5-'X-avaliacoes'!J5)^2)</f>
        <v>11.182073256236452</v>
      </c>
      <c r="M5" s="10"/>
    </row>
    <row r="6" spans="1:19" ht="15" thickBot="1" x14ac:dyDescent="0.35">
      <c r="A6" s="1">
        <v>4</v>
      </c>
      <c r="B6" s="2">
        <v>1.7530820369720459</v>
      </c>
      <c r="C6" s="2">
        <v>1.538394451141357</v>
      </c>
      <c r="D6" s="4">
        <v>2.0822305679321289</v>
      </c>
      <c r="E6" s="2">
        <v>1.5285687446594241</v>
      </c>
      <c r="F6" s="4">
        <v>1.7460505962371831</v>
      </c>
      <c r="G6" s="2">
        <v>1.7452342510223391</v>
      </c>
      <c r="H6" s="2">
        <v>1.8987265825271611</v>
      </c>
      <c r="I6" s="2">
        <v>2.8312416076660161</v>
      </c>
      <c r="J6" s="4">
        <v>2.0851635932922359</v>
      </c>
      <c r="K6" s="2">
        <v>2.3050603866577148</v>
      </c>
      <c r="L6" s="10">
        <f>((B6-'X-avaliacoes'!B6)^2+(C6-'X-avaliacoes'!C6)^2+(E6-'X-avaliacoes'!E6)^2+(G6-'X-avaliacoes'!G6)^2+(H6-'X-avaliacoes'!H6)^2+(I6-'X-avaliacoes'!I6)^2+(K6-'X-avaliacoes'!K6)^2)</f>
        <v>7.195455144765118</v>
      </c>
      <c r="M6" s="10"/>
    </row>
    <row r="7" spans="1:19" ht="15" thickBot="1" x14ac:dyDescent="0.35">
      <c r="A7" s="1">
        <v>5</v>
      </c>
      <c r="B7" s="2">
        <v>2.590036153793335</v>
      </c>
      <c r="C7" s="4">
        <v>1.4528968334198</v>
      </c>
      <c r="D7" s="2">
        <v>2.8969869613647461</v>
      </c>
      <c r="E7" s="2">
        <v>1.7088794708251951</v>
      </c>
      <c r="F7" s="2">
        <v>3.0767180919647221</v>
      </c>
      <c r="G7" s="4">
        <v>1.243628144264221</v>
      </c>
      <c r="H7" s="2">
        <v>2.1068294048309331</v>
      </c>
      <c r="I7" s="4">
        <v>1.4900434017181401</v>
      </c>
      <c r="J7" s="2">
        <v>3.6523418426513672</v>
      </c>
      <c r="K7" s="2">
        <v>1.3216679096221919</v>
      </c>
      <c r="L7" s="10">
        <f>((B7-'X-avaliacoes'!B7)^2+(D7-'X-avaliacoes'!D7)^2+(E7-'X-avaliacoes'!E7)^2+(F7-'X-avaliacoes'!F7)^2+(H7-'X-avaliacoes'!H7)^2+(K7-'X-avaliacoes'!K7)^2+(J7-'X-avaliacoes'!J7)^2)</f>
        <v>8.4234876676071018</v>
      </c>
      <c r="M7" s="10"/>
    </row>
    <row r="8" spans="1:19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27">
        <f>SUM(L3:L7)</f>
        <v>44.801185738919315</v>
      </c>
      <c r="M8" s="10"/>
    </row>
    <row r="9" spans="1:19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28">
        <f>L8/(39)</f>
        <v>1.1487483522799824</v>
      </c>
      <c r="M9" s="10"/>
    </row>
    <row r="10" spans="1:19" ht="15" thickBot="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10"/>
    </row>
    <row r="11" spans="1:19" ht="15" thickBot="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M11" s="10"/>
      <c r="N11" s="3" t="s">
        <v>17</v>
      </c>
      <c r="O11" s="3">
        <f>SQRT(L9)</f>
        <v>1.071796786839736</v>
      </c>
    </row>
    <row r="12" spans="1:19" x14ac:dyDescent="0.3">
      <c r="B12" s="11"/>
      <c r="C12" s="11"/>
      <c r="D12" s="11"/>
      <c r="E12" s="11"/>
      <c r="F12" s="11"/>
      <c r="G12" s="11"/>
      <c r="H12" s="11"/>
      <c r="I12" s="11"/>
      <c r="J12" s="11"/>
      <c r="K12" s="11"/>
      <c r="M12" s="10"/>
    </row>
    <row r="13" spans="1:19" x14ac:dyDescent="0.3">
      <c r="M13" s="10"/>
    </row>
    <row r="14" spans="1:19" x14ac:dyDescent="0.3">
      <c r="M14" s="10"/>
    </row>
    <row r="15" spans="1:19" x14ac:dyDescent="0.3">
      <c r="M15" s="10"/>
    </row>
    <row r="16" spans="1:19" x14ac:dyDescent="0.3">
      <c r="M16" s="10"/>
    </row>
    <row r="17" spans="13:13" x14ac:dyDescent="0.3">
      <c r="M17" s="10"/>
    </row>
    <row r="18" spans="13:13" x14ac:dyDescent="0.3">
      <c r="M18" s="10"/>
    </row>
    <row r="19" spans="13:13" x14ac:dyDescent="0.3">
      <c r="M19" s="10"/>
    </row>
    <row r="20" spans="13:13" x14ac:dyDescent="0.3">
      <c r="M20" s="10"/>
    </row>
    <row r="21" spans="13:13" x14ac:dyDescent="0.3">
      <c r="M21" s="10"/>
    </row>
    <row r="22" spans="13:13" x14ac:dyDescent="0.3">
      <c r="M22" s="10"/>
    </row>
    <row r="23" spans="13:13" x14ac:dyDescent="0.3">
      <c r="M23" s="10"/>
    </row>
    <row r="24" spans="13:13" x14ac:dyDescent="0.3">
      <c r="M24" s="10"/>
    </row>
    <row r="25" spans="13:13" x14ac:dyDescent="0.3">
      <c r="M25" s="10"/>
    </row>
    <row r="26" spans="13:13" x14ac:dyDescent="0.3">
      <c r="M26" s="10"/>
    </row>
    <row r="27" spans="13:13" x14ac:dyDescent="0.3">
      <c r="M27" s="10"/>
    </row>
    <row r="28" spans="13:13" x14ac:dyDescent="0.3">
      <c r="M28" s="10"/>
    </row>
    <row r="29" spans="13:13" x14ac:dyDescent="0.3">
      <c r="M29" s="10"/>
    </row>
    <row r="30" spans="13:13" x14ac:dyDescent="0.3">
      <c r="M30" s="10"/>
    </row>
    <row r="31" spans="13:13" x14ac:dyDescent="0.3">
      <c r="M31" s="10"/>
    </row>
    <row r="32" spans="13:13" x14ac:dyDescent="0.3">
      <c r="M32" s="10"/>
    </row>
    <row r="33" spans="13:13" x14ac:dyDescent="0.3">
      <c r="M33" s="10"/>
    </row>
    <row r="34" spans="13:13" x14ac:dyDescent="0.3">
      <c r="M34" s="10"/>
    </row>
    <row r="35" spans="13:13" x14ac:dyDescent="0.3">
      <c r="M35" s="10"/>
    </row>
    <row r="36" spans="13:13" x14ac:dyDescent="0.3">
      <c r="M36" s="10"/>
    </row>
    <row r="37" spans="13:13" x14ac:dyDescent="0.3">
      <c r="M37" s="10"/>
    </row>
    <row r="38" spans="13:13" x14ac:dyDescent="0.3">
      <c r="M38" s="10"/>
    </row>
    <row r="39" spans="13:13" x14ac:dyDescent="0.3">
      <c r="M39" s="10"/>
    </row>
    <row r="40" spans="13:13" x14ac:dyDescent="0.3">
      <c r="M40" s="10"/>
    </row>
    <row r="41" spans="13:13" x14ac:dyDescent="0.3">
      <c r="M41" s="10"/>
    </row>
    <row r="42" spans="13:13" x14ac:dyDescent="0.3">
      <c r="M42" s="10"/>
    </row>
    <row r="43" spans="13:13" x14ac:dyDescent="0.3">
      <c r="M43" s="28" t="s">
        <v>20</v>
      </c>
    </row>
    <row r="44" spans="13:13" x14ac:dyDescent="0.3">
      <c r="M44" s="28" t="s">
        <v>9</v>
      </c>
    </row>
  </sheetData>
  <mergeCells count="4">
    <mergeCell ref="B1:K1"/>
    <mergeCell ref="N1:S1"/>
    <mergeCell ref="O2:S2"/>
    <mergeCell ref="O3:S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X-avaliacoes-inicial</vt:lpstr>
      <vt:lpstr>X-avaliacoes</vt:lpstr>
      <vt:lpstr>X-estimada</vt:lpstr>
      <vt:lpstr>Rpol-avaliacoes-inicial</vt:lpstr>
      <vt:lpstr>Rindv</vt:lpstr>
      <vt:lpstr>RgrpNR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2024-04-27T17:19:23Z</dcterms:modified>
</cp:coreProperties>
</file>