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\Documents\GitHub\recsys-federated-fairness-didactic\_xls\"/>
    </mc:Choice>
  </mc:AlternateContent>
  <xr:revisionPtr revIDLastSave="0" documentId="13_ncr:1_{5E7607E3-C2CB-4091-BCD4-8E27FB73D5E7}" xr6:coauthVersionLast="47" xr6:coauthVersionMax="47" xr10:uidLastSave="{00000000-0000-0000-0000-000000000000}"/>
  <bookViews>
    <workbookView xWindow="-108" yWindow="-108" windowWidth="23256" windowHeight="12456" activeTab="1" xr2:uid="{403BF163-53B9-42A4-A486-A3FDFB3E2512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2" l="1"/>
  <c r="O24" i="2"/>
  <c r="N24" i="2"/>
  <c r="N23" i="2"/>
  <c r="O22" i="2"/>
  <c r="N22" i="2"/>
  <c r="N18" i="2"/>
  <c r="O17" i="2"/>
  <c r="N17" i="2"/>
  <c r="N16" i="2"/>
  <c r="O15" i="2"/>
  <c r="R15" i="2" s="1"/>
  <c r="N15" i="2"/>
  <c r="Q15" i="2" s="1"/>
  <c r="N11" i="2"/>
  <c r="O10" i="2"/>
  <c r="N10" i="2"/>
  <c r="N9" i="2"/>
  <c r="O8" i="2"/>
  <c r="N8" i="2"/>
  <c r="O24" i="1"/>
  <c r="O22" i="1"/>
  <c r="O17" i="1"/>
  <c r="O15" i="1"/>
  <c r="O10" i="1"/>
  <c r="O8" i="1"/>
  <c r="R8" i="1" s="1"/>
  <c r="N11" i="1"/>
  <c r="Q8" i="1" s="1"/>
  <c r="N10" i="1"/>
  <c r="N9" i="1"/>
  <c r="N8" i="1"/>
  <c r="N25" i="1"/>
  <c r="N24" i="1"/>
  <c r="N23" i="1"/>
  <c r="N22" i="1"/>
  <c r="Q22" i="1" s="1"/>
  <c r="N18" i="1"/>
  <c r="N17" i="1"/>
  <c r="N16" i="1"/>
  <c r="N15" i="1"/>
  <c r="Q15" i="1" s="1"/>
  <c r="Q22" i="2" l="1"/>
  <c r="R22" i="2"/>
  <c r="Q8" i="2"/>
  <c r="R8" i="2"/>
  <c r="R22" i="1"/>
  <c r="R15" i="1"/>
</calcChain>
</file>

<file path=xl/sharedStrings.xml><?xml version="1.0" encoding="utf-8"?>
<sst xmlns="http://schemas.openxmlformats.org/spreadsheetml/2006/main" count="70" uniqueCount="27">
  <si>
    <t>Avaliações Iniciais</t>
  </si>
  <si>
    <t>Avaliações Finais</t>
  </si>
  <si>
    <t>Recomendações Iniciais</t>
  </si>
  <si>
    <t>Recomendações Finais 1 (Média Aritmética)</t>
  </si>
  <si>
    <t>Recomendações Finais 2 (Média Ponderada)</t>
  </si>
  <si>
    <t>Recomendações Finais Não Federado</t>
  </si>
  <si>
    <t>=== MEDIDA DE JUSTIÇA ===</t>
  </si>
  <si>
    <t>Polarization Inicial (Rpol)               : 0.331804812</t>
  </si>
  <si>
    <t>Polarization Final   (Rpol [1])           : 0.294237942</t>
  </si>
  <si>
    <t>Polarization Final   (Rpol [2])           : 0.284591258</t>
  </si>
  <si>
    <t>Polarization Final   (Rpol [Não Federado]): 0.529247165</t>
  </si>
  <si>
    <t>Individual Loss Variance (Rindv Inicial)               : 0.495717555</t>
  </si>
  <si>
    <t>Individual Loss Variance (Rindv Final [1])             : 0.734575808</t>
  </si>
  <si>
    <t>Individual Loss Variance (Rindv Final [2])             : 1.437906504</t>
  </si>
  <si>
    <t>Individual Loss Variance (Rindv Final [Não Federado])  : 0.503114164</t>
  </si>
  <si>
    <t>Group Loss Variance (Rgrp Inicial)             : 0.068219997</t>
  </si>
  <si>
    <t>Group Loss Variance (Rgrp Final [1])           : 0.345118761</t>
  </si>
  <si>
    <t>Group Loss Variance (Rgrp Final [2])           : 1.170690298</t>
  </si>
  <si>
    <t>Group Loss Variance (Rgrp Final [Não Federado]): 0.148789912</t>
  </si>
  <si>
    <t>RMSE Inicial             : 1.289337277</t>
  </si>
  <si>
    <t>RMSE Final [1]           : 1.400128841</t>
  </si>
  <si>
    <t>RMSE Final [2]           : 1.559992075</t>
  </si>
  <si>
    <t>RMSE Final [Não Federado]: 1.333696246</t>
  </si>
  <si>
    <t>li</t>
  </si>
  <si>
    <t>Li</t>
  </si>
  <si>
    <t>Rindv</t>
  </si>
  <si>
    <t>Rgrp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</si>
</sst>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164" fontId="0" fillId="0" borderId="1" xfId="0" applyNumberFormat="1" applyBorder="1"/>
    <xf numFmtId="0" fontId="0" fillId="3" borderId="0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 applyBorder="1"/>
    <xf numFmtId="0" fontId="1" fillId="3" borderId="0" xfId="0" applyFont="1" applyFill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4F1B-B918-477D-BA4E-6D41412B91D5}">
  <dimension ref="A1:R35"/>
  <sheetViews>
    <sheetView workbookViewId="0">
      <selection activeCell="N8" sqref="N8"/>
    </sheetView>
  </sheetViews>
  <sheetFormatPr defaultRowHeight="14.4" x14ac:dyDescent="0.3"/>
  <cols>
    <col min="13" max="13" width="2.88671875" style="8" customWidth="1"/>
    <col min="16" max="16" width="3.5546875" style="8" customWidth="1"/>
  </cols>
  <sheetData>
    <row r="1" spans="1:18" x14ac:dyDescent="0.3">
      <c r="A1" s="1">
        <v>4</v>
      </c>
      <c r="B1" s="4">
        <v>0</v>
      </c>
      <c r="C1" s="1">
        <v>2</v>
      </c>
      <c r="D1" s="4">
        <v>0</v>
      </c>
      <c r="E1" s="1">
        <v>3</v>
      </c>
      <c r="H1" s="1">
        <v>4</v>
      </c>
      <c r="I1" s="1">
        <v>1</v>
      </c>
      <c r="J1" s="1">
        <v>2</v>
      </c>
      <c r="K1" s="1">
        <v>4</v>
      </c>
      <c r="L1" s="1">
        <v>3</v>
      </c>
      <c r="M1" s="6"/>
    </row>
    <row r="2" spans="1:18" x14ac:dyDescent="0.3">
      <c r="A2" s="4">
        <v>0</v>
      </c>
      <c r="B2" s="1">
        <v>3</v>
      </c>
      <c r="C2" s="4">
        <v>0</v>
      </c>
      <c r="D2" s="1">
        <v>4</v>
      </c>
      <c r="E2" s="4">
        <v>0</v>
      </c>
      <c r="H2" s="1">
        <v>1</v>
      </c>
      <c r="I2" s="1">
        <v>3</v>
      </c>
      <c r="J2" s="1">
        <v>4</v>
      </c>
      <c r="K2" s="1">
        <v>4</v>
      </c>
      <c r="L2" s="4">
        <v>0</v>
      </c>
      <c r="M2" s="6"/>
    </row>
    <row r="3" spans="1:18" x14ac:dyDescent="0.3">
      <c r="A3" s="1">
        <v>1</v>
      </c>
      <c r="B3" s="4">
        <v>0</v>
      </c>
      <c r="C3" s="4">
        <v>0</v>
      </c>
      <c r="D3" s="4">
        <v>0</v>
      </c>
      <c r="E3" s="1">
        <v>5</v>
      </c>
      <c r="H3" s="1">
        <v>1</v>
      </c>
      <c r="I3" s="4">
        <v>0</v>
      </c>
      <c r="J3" s="4">
        <v>0</v>
      </c>
      <c r="K3" s="4">
        <v>0</v>
      </c>
      <c r="L3" s="1">
        <v>5</v>
      </c>
      <c r="M3" s="6"/>
    </row>
    <row r="4" spans="1:18" x14ac:dyDescent="0.3">
      <c r="A4" s="4">
        <v>0</v>
      </c>
      <c r="B4" s="1">
        <v>2</v>
      </c>
      <c r="C4" s="1">
        <v>3</v>
      </c>
      <c r="D4" s="4">
        <v>0</v>
      </c>
      <c r="E4" s="4">
        <v>0</v>
      </c>
      <c r="H4" s="4">
        <v>0</v>
      </c>
      <c r="I4" s="1">
        <v>2</v>
      </c>
      <c r="J4" s="1">
        <v>3</v>
      </c>
      <c r="K4" s="4">
        <v>0</v>
      </c>
      <c r="L4" s="4">
        <v>0</v>
      </c>
      <c r="M4" s="6"/>
    </row>
    <row r="5" spans="1:18" x14ac:dyDescent="0.3">
      <c r="A5" s="2" t="s">
        <v>0</v>
      </c>
      <c r="B5" s="2"/>
      <c r="C5" s="2"/>
      <c r="D5" s="2"/>
      <c r="E5" s="2"/>
      <c r="H5" s="2" t="s">
        <v>1</v>
      </c>
      <c r="I5" s="2"/>
      <c r="J5" s="2"/>
      <c r="K5" s="2"/>
      <c r="L5" s="2"/>
      <c r="M5" s="7"/>
    </row>
    <row r="7" spans="1:18" x14ac:dyDescent="0.3">
      <c r="N7" s="14" t="s">
        <v>23</v>
      </c>
      <c r="O7" s="14" t="s">
        <v>24</v>
      </c>
      <c r="P7" s="10"/>
      <c r="Q7" s="15" t="s">
        <v>25</v>
      </c>
      <c r="R7" s="15" t="s">
        <v>26</v>
      </c>
    </row>
    <row r="8" spans="1:18" x14ac:dyDescent="0.3">
      <c r="A8" s="1">
        <v>1.8995311260223391</v>
      </c>
      <c r="B8" s="1">
        <v>1.2535678148269651</v>
      </c>
      <c r="C8" s="1">
        <v>2.3824172019958501</v>
      </c>
      <c r="D8" s="1">
        <v>1.3130015134811399</v>
      </c>
      <c r="E8" s="1">
        <v>1.641416668891907</v>
      </c>
      <c r="H8" s="5">
        <v>1.881616353988647</v>
      </c>
      <c r="I8" s="5">
        <v>1.537922143936157</v>
      </c>
      <c r="J8" s="5">
        <v>2.18559741973877</v>
      </c>
      <c r="K8" s="5">
        <v>1.9656896591186519</v>
      </c>
      <c r="L8" s="5">
        <v>2.0523266792297359</v>
      </c>
      <c r="M8" s="9"/>
      <c r="N8" s="11">
        <f>((H8-$H$1)^2+(I8-$I$1)^2+(J8-$J$1)^2+(K8-$K$1)^2+(L8-$L$1)^2)/5</f>
        <v>1.9695718385510879</v>
      </c>
      <c r="O8" s="12">
        <f>(((H8-$H$1)^2+(I8-$I$1)^2+(J8-$J$1)^2+(K8-$K$1)^2+(L8-$L$1)^2)+((H9-$H$2)^2+(I9-$I$2)^2+(J9-$J$2)^2+(K9-$K$2)^2+(0)^2))/9</f>
        <v>2.3218794293362635</v>
      </c>
      <c r="Q8" s="16">
        <f>_xlfn.VAR.P(N8:N11)</f>
        <v>0.73457589039804505</v>
      </c>
      <c r="R8" s="13">
        <f>_xlfn.VAR.P(O8:O11)</f>
        <v>0.34511876672151631</v>
      </c>
    </row>
    <row r="9" spans="1:18" x14ac:dyDescent="0.3">
      <c r="A9" s="1">
        <v>2.1298341751098628</v>
      </c>
      <c r="B9" s="1">
        <v>2.651877880096436</v>
      </c>
      <c r="C9" s="1">
        <v>1.9045147895812991</v>
      </c>
      <c r="D9" s="1">
        <v>2.283129215240479</v>
      </c>
      <c r="E9" s="1">
        <v>3.1970844268798828</v>
      </c>
      <c r="H9" s="5">
        <v>1.5654351711273189</v>
      </c>
      <c r="I9" s="5">
        <v>1.1034777164459231</v>
      </c>
      <c r="J9" s="5">
        <v>2.936038732528687</v>
      </c>
      <c r="K9" s="5">
        <v>1.5504024028778081</v>
      </c>
      <c r="L9" s="5">
        <v>1.151384115219116</v>
      </c>
      <c r="M9" s="9"/>
      <c r="N9" s="11">
        <f>((H9-$H$2)^2+(I9-$I$2)^2+(J9-$J$2)^2+(K9-$K$2)^2+(0)^2)/4</f>
        <v>2.7622639178177328</v>
      </c>
      <c r="O9" s="13"/>
      <c r="Q9" s="16"/>
      <c r="R9" s="13"/>
    </row>
    <row r="10" spans="1:18" x14ac:dyDescent="0.3">
      <c r="A10" s="1">
        <v>2.1298341751098628</v>
      </c>
      <c r="B10" s="1">
        <v>2.651877880096436</v>
      </c>
      <c r="C10" s="1">
        <v>1.9045147895812991</v>
      </c>
      <c r="D10" s="1">
        <v>2.283129215240479</v>
      </c>
      <c r="E10" s="1">
        <v>3.1970844268798828</v>
      </c>
      <c r="H10" s="5">
        <v>2.1525254249572749</v>
      </c>
      <c r="I10" s="5">
        <v>2.3364863395690918</v>
      </c>
      <c r="J10" s="5">
        <v>1.793975830078125</v>
      </c>
      <c r="K10" s="5">
        <v>2.3390707969665532</v>
      </c>
      <c r="L10" s="5">
        <v>3.4269895553588872</v>
      </c>
      <c r="M10" s="9"/>
      <c r="N10" s="11">
        <f>((H10-$H$3)^2+(0)^2+(0)^2+(0)^2+(L10-$L$3)^2)/2</f>
        <v>1.9013383570614892</v>
      </c>
      <c r="O10" s="12">
        <f>((((H10-$H$3)^2+(0)^2+(0)^2+(0)^2+(L10-$L$3)^2)+((0)^2+(I11-$I$4)^2+(J11-$J$4)^2+(0)^2+(0)^2)))/4</f>
        <v>1.14694323239361</v>
      </c>
      <c r="Q10" s="16"/>
      <c r="R10" s="13"/>
    </row>
    <row r="11" spans="1:18" x14ac:dyDescent="0.3">
      <c r="A11" s="1">
        <v>1.822784900665283</v>
      </c>
      <c r="B11" s="1">
        <v>1.1100960969924929</v>
      </c>
      <c r="C11" s="1">
        <v>2.587978601455688</v>
      </c>
      <c r="D11" s="1">
        <v>1.171530961990356</v>
      </c>
      <c r="E11" s="1">
        <v>1.3496130704879761</v>
      </c>
      <c r="H11" s="5">
        <v>1.6030287742614751</v>
      </c>
      <c r="I11" s="5">
        <v>1.1314213275909419</v>
      </c>
      <c r="J11" s="5">
        <v>2.8248791694641109</v>
      </c>
      <c r="K11" s="5">
        <v>1.5977005958557129</v>
      </c>
      <c r="L11" s="5">
        <v>1.203108549118042</v>
      </c>
      <c r="M11" s="9"/>
      <c r="N11" s="11">
        <f>((0)^2+(I11-$I$4)^2+(J11-$J$4)^2+(0)^2+(0)^2)/2</f>
        <v>0.39254810772573068</v>
      </c>
      <c r="O11" s="13"/>
      <c r="Q11" s="16"/>
      <c r="R11" s="13"/>
    </row>
    <row r="12" spans="1:18" x14ac:dyDescent="0.3">
      <c r="A12" s="2" t="s">
        <v>2</v>
      </c>
      <c r="B12" s="2"/>
      <c r="C12" s="2"/>
      <c r="D12" s="2"/>
      <c r="E12" s="2"/>
      <c r="H12" s="2" t="s">
        <v>3</v>
      </c>
      <c r="I12" s="2"/>
      <c r="J12" s="2"/>
      <c r="K12" s="2"/>
      <c r="L12" s="2"/>
      <c r="M12" s="7"/>
    </row>
    <row r="13" spans="1:18" x14ac:dyDescent="0.3">
      <c r="A13" s="3"/>
      <c r="B13" s="3"/>
      <c r="C13" s="3"/>
      <c r="D13" s="3"/>
      <c r="E13" s="3"/>
      <c r="H13" s="3"/>
      <c r="I13" s="3"/>
      <c r="J13" s="3"/>
      <c r="K13" s="3"/>
      <c r="L13" s="3"/>
      <c r="M13" s="7"/>
    </row>
    <row r="14" spans="1:18" x14ac:dyDescent="0.3">
      <c r="N14" s="14" t="s">
        <v>23</v>
      </c>
      <c r="O14" s="14" t="s">
        <v>24</v>
      </c>
      <c r="P14" s="10"/>
      <c r="Q14" s="15" t="s">
        <v>25</v>
      </c>
      <c r="R14" s="15" t="s">
        <v>26</v>
      </c>
    </row>
    <row r="15" spans="1:18" x14ac:dyDescent="0.3">
      <c r="A15" t="s">
        <v>6</v>
      </c>
      <c r="H15" s="5">
        <v>1.6224821810000001</v>
      </c>
      <c r="I15" s="5">
        <v>1.3394018409999999</v>
      </c>
      <c r="J15" s="5">
        <v>1.889040351</v>
      </c>
      <c r="K15" s="5">
        <v>1.3722157479999999</v>
      </c>
      <c r="L15" s="5">
        <v>2.429715157</v>
      </c>
      <c r="M15" s="9"/>
      <c r="N15" s="11">
        <f>((H15-$H$1)^2+(I15-$I$1)^2+(J15-$J$1)^2+(K15-$K$1)^2+(L15-$L$1)^2)/5</f>
        <v>2.6021143020515289</v>
      </c>
      <c r="O15" s="12">
        <f>(((H15-$H$1)^2+(I15-$I$1)^2+(J15-$J$1)^2+(K15-$K$1)^2+(L15-$L$1)^2)+((H16-$H$2)^2+(I16-$I$2)^2+(J16-$J$2)^2+(K16-$K$2)^2+(0)^2))/9</f>
        <v>3.0994120122756752</v>
      </c>
      <c r="Q15" s="16">
        <f>_xlfn.VAR.P(N15:N18)</f>
        <v>1.4379065088303591</v>
      </c>
      <c r="R15" s="13">
        <f>_xlfn.VAR.P(O15:O18)</f>
        <v>1.1706902978281386</v>
      </c>
    </row>
    <row r="16" spans="1:18" x14ac:dyDescent="0.3">
      <c r="H16" s="5">
        <v>1.3313779830000001</v>
      </c>
      <c r="I16" s="5">
        <v>1.0464953180000001</v>
      </c>
      <c r="J16" s="5">
        <v>2.4352700710000001</v>
      </c>
      <c r="K16" s="5">
        <v>1.0828498600000001</v>
      </c>
      <c r="L16" s="5">
        <v>1.2438998219999999</v>
      </c>
      <c r="M16" s="9"/>
      <c r="N16" s="11">
        <f>((H16-$H$2)^2+(I16-$I$2)^2+(J16-$J$2)^2+(K16-$K$2)^2+(0)^2)/4</f>
        <v>3.7210341500558584</v>
      </c>
      <c r="O16" s="13"/>
      <c r="Q16" s="16"/>
      <c r="R16" s="13"/>
    </row>
    <row r="17" spans="1:18" x14ac:dyDescent="0.3">
      <c r="A17" t="s">
        <v>7</v>
      </c>
      <c r="H17" s="5">
        <v>1.8912827969999999</v>
      </c>
      <c r="I17" s="5">
        <v>1.9998755459999999</v>
      </c>
      <c r="J17" s="5">
        <v>1.634250164</v>
      </c>
      <c r="K17" s="5">
        <v>1.8577431440000001</v>
      </c>
      <c r="L17" s="5">
        <v>3.7117629050000001</v>
      </c>
      <c r="M17" s="9"/>
      <c r="N17" s="11">
        <f>((H17-$H$3)^2+(0)^2+(0)^2+(0)^2+(L17-$L$3)^2)/2</f>
        <v>1.2269699185810909</v>
      </c>
      <c r="O17" s="12">
        <f>((((H17-$H$3)^2+(0)^2+(0)^2+(0)^2+(L17-$L$3)^2)+((0)^2+(I18-$I$4)^2+(J18-$J$4)^2+(0)^2+(0)^2)))/4</f>
        <v>0.93544316053298915</v>
      </c>
      <c r="Q17" s="16"/>
      <c r="R17" s="13"/>
    </row>
    <row r="18" spans="1:18" x14ac:dyDescent="0.3">
      <c r="A18" t="s">
        <v>8</v>
      </c>
      <c r="H18" s="5">
        <v>1.3565878870000001</v>
      </c>
      <c r="I18" s="5">
        <v>1.058473706</v>
      </c>
      <c r="J18" s="5">
        <v>2.3664693830000001</v>
      </c>
      <c r="K18" s="5">
        <v>1.098558068</v>
      </c>
      <c r="L18" s="5">
        <v>1.305463791</v>
      </c>
      <c r="M18" s="9"/>
      <c r="N18" s="11">
        <f>((0)^2+(I18-$I$4)^2+(J18-$J$4)^2+(0)^2+(0)^2)/2</f>
        <v>0.64391640248488746</v>
      </c>
      <c r="O18" s="13"/>
      <c r="Q18" s="16"/>
      <c r="R18" s="13"/>
    </row>
    <row r="19" spans="1:18" x14ac:dyDescent="0.3">
      <c r="A19" t="s">
        <v>9</v>
      </c>
      <c r="H19" s="2" t="s">
        <v>4</v>
      </c>
      <c r="I19" s="2"/>
      <c r="J19" s="2"/>
      <c r="K19" s="2"/>
      <c r="L19" s="2"/>
      <c r="M19" s="7"/>
    </row>
    <row r="20" spans="1:18" x14ac:dyDescent="0.3">
      <c r="A20" t="s">
        <v>10</v>
      </c>
      <c r="H20" s="3"/>
      <c r="I20" s="3"/>
      <c r="J20" s="3"/>
      <c r="K20" s="3"/>
      <c r="L20" s="3"/>
      <c r="M20" s="7"/>
    </row>
    <row r="21" spans="1:18" x14ac:dyDescent="0.3">
      <c r="N21" s="14" t="s">
        <v>23</v>
      </c>
      <c r="O21" s="14" t="s">
        <v>24</v>
      </c>
      <c r="P21" s="10"/>
      <c r="Q21" s="15" t="s">
        <v>25</v>
      </c>
      <c r="R21" s="15" t="s">
        <v>26</v>
      </c>
    </row>
    <row r="22" spans="1:18" x14ac:dyDescent="0.3">
      <c r="A22" t="s">
        <v>11</v>
      </c>
      <c r="H22" s="5">
        <v>2.1271910667419429</v>
      </c>
      <c r="I22" s="5">
        <v>2.131841659545898</v>
      </c>
      <c r="J22" s="5">
        <v>1.798232316970825</v>
      </c>
      <c r="K22" s="5">
        <v>2.2766151428222661</v>
      </c>
      <c r="L22" s="5">
        <v>3.404841423034668</v>
      </c>
      <c r="M22" s="9"/>
      <c r="N22" s="11">
        <f>((H22-$H$1)^2+(I22-$I$1)^2+(J22-$J$1)^2+(K22-$K$1)^2+(L22-$L$1)^2)/5</f>
        <v>1.5926281968888021</v>
      </c>
      <c r="O22" s="12">
        <f>(((H22-$H$1)^2+(I22-$I$1)^2+(J22-$J$1)^2+(K22-$K$1)^2+(L22-$L$1)^2)+((H23-$H$2)^2+(I23-$I$2)^2+(J23-$J$2)^2+(K23-$K$2)^2+(0)^2))/9</f>
        <v>2.0161200809446722</v>
      </c>
      <c r="Q22" s="16">
        <f>_xlfn.VAR.P(N22:N25)</f>
        <v>0.50311426457973818</v>
      </c>
      <c r="R22" s="13">
        <f>_xlfn.VAR.P(O22:O25)</f>
        <v>0.14878995614328527</v>
      </c>
    </row>
    <row r="23" spans="1:18" x14ac:dyDescent="0.3">
      <c r="A23" t="s">
        <v>12</v>
      </c>
      <c r="H23" s="5">
        <v>1.2242628335952761</v>
      </c>
      <c r="I23" s="5">
        <v>1.1000163555145259</v>
      </c>
      <c r="J23" s="5">
        <v>3.3684513568878169</v>
      </c>
      <c r="K23" s="5">
        <v>1.525559782981873</v>
      </c>
      <c r="L23" s="5">
        <v>1.13642406463623</v>
      </c>
      <c r="M23" s="9"/>
      <c r="N23" s="11">
        <f>((H23-$H$2)^2+(I23-$I$2)^2+(J23-$J$2)^2+(K23-$K$2)^2+(0)^2)/4</f>
        <v>2.5454849360145104</v>
      </c>
      <c r="O23" s="13"/>
      <c r="Q23" s="16"/>
      <c r="R23" s="13"/>
    </row>
    <row r="24" spans="1:18" x14ac:dyDescent="0.3">
      <c r="A24" t="s">
        <v>13</v>
      </c>
      <c r="H24" s="5">
        <v>2.1271910667419429</v>
      </c>
      <c r="I24" s="5">
        <v>2.131841659545898</v>
      </c>
      <c r="J24" s="5">
        <v>1.798232316970825</v>
      </c>
      <c r="K24" s="5">
        <v>2.2766151428222661</v>
      </c>
      <c r="L24" s="5">
        <v>3.404841423034668</v>
      </c>
      <c r="M24" s="9"/>
      <c r="N24" s="11">
        <f>((H24-$H$3)^2+(0)^2+(0)^2+(0)^2+(L24-$L$3)^2)/2</f>
        <v>1.9075452933044512</v>
      </c>
      <c r="O24" s="12">
        <f>((((H24-$H$3)^2+(0)^2+(0)^2+(0)^2+(L24-$L$3)^2)+((0)^2+(I25-$I$4)^2+(J25-$J$4)^2+(0)^2+(0)^2)))/4</f>
        <v>1.2446540579902319</v>
      </c>
      <c r="Q24" s="16"/>
      <c r="R24" s="13"/>
    </row>
    <row r="25" spans="1:18" x14ac:dyDescent="0.3">
      <c r="A25" t="s">
        <v>14</v>
      </c>
      <c r="H25" s="5">
        <v>1.183758020401001</v>
      </c>
      <c r="I25" s="5">
        <v>1.074294805526733</v>
      </c>
      <c r="J25" s="5">
        <v>3.5537106990814209</v>
      </c>
      <c r="K25" s="5">
        <v>1.4707744121551509</v>
      </c>
      <c r="L25" s="5">
        <v>1.090936660766602</v>
      </c>
      <c r="M25" s="9"/>
      <c r="N25" s="11">
        <f>((0)^2+(I25-$I$4)^2+(J25-$J$4)^2+(0)^2+(0)^2)/2</f>
        <v>0.58176282267601254</v>
      </c>
      <c r="O25" s="13"/>
      <c r="Q25" s="16"/>
      <c r="R25" s="13"/>
    </row>
    <row r="26" spans="1:18" x14ac:dyDescent="0.3">
      <c r="H26" s="2" t="s">
        <v>5</v>
      </c>
      <c r="I26" s="2"/>
      <c r="J26" s="2"/>
      <c r="K26" s="2"/>
      <c r="L26" s="2"/>
      <c r="M26" s="7"/>
    </row>
    <row r="27" spans="1:18" x14ac:dyDescent="0.3">
      <c r="A27" t="s">
        <v>15</v>
      </c>
    </row>
    <row r="28" spans="1:18" x14ac:dyDescent="0.3">
      <c r="A28" t="s">
        <v>16</v>
      </c>
    </row>
    <row r="29" spans="1:18" x14ac:dyDescent="0.3">
      <c r="A29" t="s">
        <v>17</v>
      </c>
    </row>
    <row r="30" spans="1:18" x14ac:dyDescent="0.3">
      <c r="A30" t="s">
        <v>18</v>
      </c>
    </row>
    <row r="32" spans="1:18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8">
    <mergeCell ref="O22:O23"/>
    <mergeCell ref="Q22:Q25"/>
    <mergeCell ref="R22:R25"/>
    <mergeCell ref="O24:O25"/>
    <mergeCell ref="O8:O9"/>
    <mergeCell ref="O10:O11"/>
    <mergeCell ref="Q8:Q11"/>
    <mergeCell ref="R8:R11"/>
    <mergeCell ref="O15:O16"/>
    <mergeCell ref="Q15:Q18"/>
    <mergeCell ref="R15:R18"/>
    <mergeCell ref="O17:O18"/>
    <mergeCell ref="A5:E5"/>
    <mergeCell ref="H5:L5"/>
    <mergeCell ref="A12:E12"/>
    <mergeCell ref="H12:L12"/>
    <mergeCell ref="H19:L19"/>
    <mergeCell ref="H26:L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B026-E1A5-4297-9BCD-417E794FC98A}">
  <dimension ref="A1:X35"/>
  <sheetViews>
    <sheetView tabSelected="1" workbookViewId="0">
      <selection activeCell="F6" sqref="F6"/>
    </sheetView>
  </sheetViews>
  <sheetFormatPr defaultRowHeight="14.4" x14ac:dyDescent="0.3"/>
  <cols>
    <col min="13" max="13" width="2.88671875" style="8" customWidth="1"/>
    <col min="16" max="16" width="3.5546875" style="8" customWidth="1"/>
  </cols>
  <sheetData>
    <row r="1" spans="1:24" x14ac:dyDescent="0.3">
      <c r="A1" s="1">
        <v>4</v>
      </c>
      <c r="B1" s="4">
        <v>0</v>
      </c>
      <c r="C1" s="1">
        <v>2</v>
      </c>
      <c r="D1" s="4">
        <v>0</v>
      </c>
      <c r="E1" s="1">
        <v>3</v>
      </c>
      <c r="H1" s="1">
        <v>4</v>
      </c>
      <c r="I1" s="1">
        <v>2</v>
      </c>
      <c r="J1" s="1">
        <v>2</v>
      </c>
      <c r="K1" s="1">
        <v>4</v>
      </c>
      <c r="L1" s="1">
        <v>3</v>
      </c>
      <c r="M1" s="6"/>
      <c r="T1" s="1">
        <v>4</v>
      </c>
      <c r="U1" s="1">
        <v>2</v>
      </c>
      <c r="V1" s="1">
        <v>2</v>
      </c>
      <c r="W1" s="1">
        <v>5</v>
      </c>
      <c r="X1" s="1">
        <v>3</v>
      </c>
    </row>
    <row r="2" spans="1:24" x14ac:dyDescent="0.3">
      <c r="A2" s="4">
        <v>0</v>
      </c>
      <c r="B2" s="1">
        <v>3</v>
      </c>
      <c r="C2" s="4">
        <v>0</v>
      </c>
      <c r="D2" s="1">
        <v>4</v>
      </c>
      <c r="E2" s="4">
        <v>0</v>
      </c>
      <c r="H2" s="4">
        <v>0</v>
      </c>
      <c r="I2" s="1">
        <v>3</v>
      </c>
      <c r="J2" s="4">
        <v>0</v>
      </c>
      <c r="K2" s="1">
        <v>4</v>
      </c>
      <c r="L2" s="4">
        <v>0</v>
      </c>
      <c r="M2" s="6"/>
      <c r="T2" s="1">
        <v>4</v>
      </c>
      <c r="U2" s="1">
        <v>3</v>
      </c>
      <c r="V2" s="1">
        <v>2</v>
      </c>
      <c r="W2" s="1">
        <v>4</v>
      </c>
      <c r="X2" s="4">
        <v>0</v>
      </c>
    </row>
    <row r="3" spans="1:24" x14ac:dyDescent="0.3">
      <c r="A3" s="1">
        <v>1</v>
      </c>
      <c r="B3" s="4">
        <v>0</v>
      </c>
      <c r="C3" s="4">
        <v>0</v>
      </c>
      <c r="D3" s="4">
        <v>0</v>
      </c>
      <c r="E3" s="1">
        <v>5</v>
      </c>
      <c r="H3" s="1">
        <v>1</v>
      </c>
      <c r="I3" s="4">
        <v>0</v>
      </c>
      <c r="J3" s="4">
        <v>0</v>
      </c>
      <c r="K3" s="4">
        <v>0</v>
      </c>
      <c r="L3" s="1">
        <v>5</v>
      </c>
      <c r="M3" s="6"/>
      <c r="T3" s="1">
        <v>1</v>
      </c>
      <c r="U3" s="4">
        <v>0</v>
      </c>
      <c r="V3" s="4">
        <v>0</v>
      </c>
      <c r="W3" s="4">
        <v>0</v>
      </c>
      <c r="X3" s="1">
        <v>5</v>
      </c>
    </row>
    <row r="4" spans="1:24" x14ac:dyDescent="0.3">
      <c r="A4" s="4">
        <v>0</v>
      </c>
      <c r="B4" s="1">
        <v>2</v>
      </c>
      <c r="C4" s="1">
        <v>3</v>
      </c>
      <c r="D4" s="4">
        <v>0</v>
      </c>
      <c r="E4" s="4">
        <v>0</v>
      </c>
      <c r="H4" s="4">
        <v>0</v>
      </c>
      <c r="I4" s="1">
        <v>2</v>
      </c>
      <c r="J4" s="1">
        <v>3</v>
      </c>
      <c r="K4" s="4">
        <v>0</v>
      </c>
      <c r="L4" s="4">
        <v>0</v>
      </c>
      <c r="M4" s="6"/>
      <c r="T4" s="4">
        <v>0</v>
      </c>
      <c r="U4" s="1">
        <v>2</v>
      </c>
      <c r="V4" s="1">
        <v>3</v>
      </c>
      <c r="W4" s="4">
        <v>0</v>
      </c>
      <c r="X4" s="4">
        <v>0</v>
      </c>
    </row>
    <row r="5" spans="1:24" x14ac:dyDescent="0.3">
      <c r="A5" s="2" t="s">
        <v>0</v>
      </c>
      <c r="B5" s="2"/>
      <c r="C5" s="2"/>
      <c r="D5" s="2"/>
      <c r="E5" s="2"/>
      <c r="H5" s="2" t="s">
        <v>1</v>
      </c>
      <c r="I5" s="2"/>
      <c r="J5" s="2"/>
      <c r="K5" s="2"/>
      <c r="L5" s="2"/>
      <c r="M5" s="7"/>
    </row>
    <row r="7" spans="1:24" x14ac:dyDescent="0.3">
      <c r="N7" s="14" t="s">
        <v>23</v>
      </c>
      <c r="O7" s="14" t="s">
        <v>24</v>
      </c>
      <c r="P7" s="10"/>
      <c r="Q7" s="15" t="s">
        <v>25</v>
      </c>
      <c r="R7" s="15" t="s">
        <v>26</v>
      </c>
    </row>
    <row r="8" spans="1:24" x14ac:dyDescent="0.3">
      <c r="A8" s="1">
        <v>1.160250067710876</v>
      </c>
      <c r="B8" s="1">
        <v>1.072905421257019</v>
      </c>
      <c r="C8" s="1">
        <v>1.199837803840637</v>
      </c>
      <c r="D8" s="1">
        <v>1.113762736320496</v>
      </c>
      <c r="E8" s="1">
        <v>3.281469583511353</v>
      </c>
      <c r="H8" s="5">
        <v>1.0118480000000001</v>
      </c>
      <c r="I8" s="5">
        <v>2.4473590000000001</v>
      </c>
      <c r="J8" s="5">
        <v>1.4237489999999999</v>
      </c>
      <c r="K8" s="5">
        <v>3.3528359999999999</v>
      </c>
      <c r="L8" s="5">
        <v>1.0054050000000001</v>
      </c>
      <c r="M8" s="9"/>
      <c r="N8" s="11">
        <f>((H8-$H$1)^2+(I8-$I$1)^2+(J8-$J$1)^2+(K8-$K$1)^2+(L8-$L$1)^2)/5</f>
        <v>2.7716956243814002</v>
      </c>
      <c r="O8" s="12">
        <f>(((H8-$H$1)^2+(I8-$I$1)^2+(J8-$J$1)^2+(K8-$K$1)^2+(L8-$L$1)^2)+((H9-$H$2)^2+(I9-$I$2)^2+(J9-$J$2)^2+(K9-$K$2)^2+(0)^2))/9</f>
        <v>2.8635714917851312</v>
      </c>
      <c r="Q8" s="16">
        <f>_xlfn.VAR.P(N8:N11)</f>
        <v>1.2620742263484699</v>
      </c>
      <c r="R8" s="13">
        <f>_xlfn.VAR.P(O8:O11)</f>
        <v>1.2222044969889958</v>
      </c>
      <c r="T8">
        <v>1.429931163787842</v>
      </c>
      <c r="U8">
        <v>2.186332225799561</v>
      </c>
      <c r="V8">
        <v>2.2557892799377441</v>
      </c>
      <c r="W8">
        <v>1.6471186876296999</v>
      </c>
      <c r="X8">
        <v>1.4802757501602171</v>
      </c>
    </row>
    <row r="9" spans="1:24" x14ac:dyDescent="0.3">
      <c r="A9" s="1">
        <v>1.0893692970275879</v>
      </c>
      <c r="B9" s="1">
        <v>2.8505489826202388</v>
      </c>
      <c r="C9" s="1">
        <v>1.2564436197280879</v>
      </c>
      <c r="D9" s="1">
        <v>1.0564645528793331</v>
      </c>
      <c r="E9" s="1">
        <v>1.0459415912628169</v>
      </c>
      <c r="H9" s="5">
        <v>1.050111770629883</v>
      </c>
      <c r="I9" s="5">
        <v>2.7734389305114751</v>
      </c>
      <c r="J9" s="5">
        <v>1.425255298614502</v>
      </c>
      <c r="K9" s="5">
        <v>1.0456391572952271</v>
      </c>
      <c r="L9" s="5">
        <v>1.011286854743958</v>
      </c>
      <c r="M9" s="9"/>
      <c r="N9" s="11">
        <f>((H9-$H$2)^2+(I9-$I$2)^2+(J9-$J$2)^2+(K9-$K$2)^2+(0)^2)/4</f>
        <v>2.9784163260397953</v>
      </c>
      <c r="O9" s="13"/>
      <c r="Q9" s="16"/>
      <c r="R9" s="13"/>
      <c r="T9">
        <v>1.057778596878052</v>
      </c>
      <c r="U9">
        <v>1.529493093490601</v>
      </c>
      <c r="V9">
        <v>1.0409824848175051</v>
      </c>
      <c r="W9">
        <v>1.4931114912033081</v>
      </c>
      <c r="X9">
        <v>2.6438522338867192</v>
      </c>
    </row>
    <row r="10" spans="1:24" x14ac:dyDescent="0.3">
      <c r="A10" s="1">
        <v>1.304527640342712</v>
      </c>
      <c r="B10" s="1">
        <v>1.0390158891677861</v>
      </c>
      <c r="C10" s="1">
        <v>1.2983014583587651</v>
      </c>
      <c r="D10" s="1">
        <v>1.2349562644958501</v>
      </c>
      <c r="E10" s="1">
        <v>4.3964290618896484</v>
      </c>
      <c r="H10" s="5">
        <v>1.790999174118042</v>
      </c>
      <c r="I10" s="5">
        <v>1.014656543731689</v>
      </c>
      <c r="J10" s="5">
        <v>1.1433893442153931</v>
      </c>
      <c r="K10" s="5">
        <v>1.0670299530029299</v>
      </c>
      <c r="L10" s="5">
        <v>4.4884042739868164</v>
      </c>
      <c r="M10" s="9"/>
      <c r="N10" s="11">
        <f>((H10-$H$3)^2+(0)^2+(0)^2+(0)^2+(L10-$L$3)^2)/2</f>
        <v>0.44370494016519046</v>
      </c>
      <c r="O10" s="12">
        <f>((((H10-$H$3)^2+(0)^2+(0)^2+(0)^2+(L10-$L$3)^2)+((0)^2+(I11-$I$4)^2+(J11-$J$4)^2+(0)^2+(0)^2)))/4</f>
        <v>0.65250433134970354</v>
      </c>
      <c r="Q10" s="16"/>
      <c r="R10" s="13"/>
      <c r="T10">
        <v>1.265599250793457</v>
      </c>
      <c r="U10">
        <v>1.430280208587646</v>
      </c>
      <c r="V10">
        <v>1.0373216867446899</v>
      </c>
      <c r="W10">
        <v>1.6902503967285161</v>
      </c>
      <c r="X10">
        <v>4.6646623611450204</v>
      </c>
    </row>
    <row r="11" spans="1:24" x14ac:dyDescent="0.3">
      <c r="A11" s="1">
        <v>1.188848495483398</v>
      </c>
      <c r="B11" s="1">
        <v>2.2907392978668208</v>
      </c>
      <c r="C11" s="1">
        <v>1.409925222396851</v>
      </c>
      <c r="D11" s="1">
        <v>1.13083279132843</v>
      </c>
      <c r="E11" s="1">
        <v>1.1991972923278811</v>
      </c>
      <c r="H11" s="5">
        <v>1.211740970611572</v>
      </c>
      <c r="I11" s="5">
        <v>2.4861946105957031</v>
      </c>
      <c r="J11" s="5">
        <v>1.7808928489685061</v>
      </c>
      <c r="K11" s="5">
        <v>1.182624936103821</v>
      </c>
      <c r="L11" s="5">
        <v>1.103559613227844</v>
      </c>
      <c r="M11" s="9"/>
      <c r="N11" s="11">
        <f>((0)^2+(I11-$I$4)^2+(J11-$J$4)^2+(0)^2+(0)^2)/2</f>
        <v>0.86130372253421661</v>
      </c>
      <c r="O11" s="13"/>
      <c r="Q11" s="16"/>
      <c r="R11" s="13"/>
      <c r="T11">
        <v>1.125964283943176</v>
      </c>
      <c r="U11">
        <v>2.4955544471740718</v>
      </c>
      <c r="V11">
        <v>2.7471656799316411</v>
      </c>
      <c r="W11">
        <v>1.4785934686660771</v>
      </c>
      <c r="X11">
        <v>1.0301388502120969</v>
      </c>
    </row>
    <row r="12" spans="1:24" x14ac:dyDescent="0.3">
      <c r="A12" s="2" t="s">
        <v>2</v>
      </c>
      <c r="B12" s="2"/>
      <c r="C12" s="2"/>
      <c r="D12" s="2"/>
      <c r="E12" s="2"/>
      <c r="H12" s="2" t="s">
        <v>3</v>
      </c>
      <c r="I12" s="2"/>
      <c r="J12" s="2"/>
      <c r="K12" s="2"/>
      <c r="L12" s="2"/>
      <c r="M12" s="7"/>
    </row>
    <row r="13" spans="1:24" x14ac:dyDescent="0.3">
      <c r="A13" s="3"/>
      <c r="B13" s="3"/>
      <c r="C13" s="3"/>
      <c r="D13" s="3"/>
      <c r="E13" s="3"/>
      <c r="H13" s="3"/>
      <c r="I13" s="3"/>
      <c r="J13" s="3"/>
      <c r="K13" s="3"/>
      <c r="L13" s="3"/>
      <c r="M13" s="7"/>
      <c r="T13">
        <v>1.429931163787842</v>
      </c>
      <c r="U13">
        <v>2.186332225799561</v>
      </c>
      <c r="V13">
        <v>2.2557892799377441</v>
      </c>
      <c r="W13">
        <v>1.6471186876296999</v>
      </c>
      <c r="X13">
        <v>1.4802757501602171</v>
      </c>
    </row>
    <row r="14" spans="1:24" x14ac:dyDescent="0.3">
      <c r="N14" s="14" t="s">
        <v>23</v>
      </c>
      <c r="O14" s="14" t="s">
        <v>24</v>
      </c>
      <c r="P14" s="10"/>
      <c r="Q14" s="15" t="s">
        <v>25</v>
      </c>
      <c r="R14" s="15" t="s">
        <v>26</v>
      </c>
      <c r="T14">
        <v>1.057778596878052</v>
      </c>
      <c r="U14">
        <v>1.529493093490601</v>
      </c>
      <c r="V14">
        <v>1.0409824848175051</v>
      </c>
      <c r="W14">
        <v>1.4931114912033081</v>
      </c>
      <c r="X14">
        <v>2.6438522338867192</v>
      </c>
    </row>
    <row r="15" spans="1:24" x14ac:dyDescent="0.3">
      <c r="A15" t="s">
        <v>6</v>
      </c>
      <c r="H15" s="5">
        <v>1.2968271970748899</v>
      </c>
      <c r="I15" s="5">
        <v>1.6506611108779909</v>
      </c>
      <c r="J15" s="5">
        <v>1.649945974349976</v>
      </c>
      <c r="K15" s="5">
        <v>1.122774481773376</v>
      </c>
      <c r="L15" s="5">
        <v>1.2777242660522461</v>
      </c>
      <c r="M15" s="9"/>
      <c r="N15" s="11">
        <f>((H15-$H$1)^2+(I15-$I$1)^2+(J15-$J$1)^2+(K15-$K$1)^2+(L15-$L$1)^2)/5</f>
        <v>3.759275813856104</v>
      </c>
      <c r="O15" s="12">
        <f>(((H15-$H$1)^2+(I15-$I$1)^2+(J15-$J$1)^2+(K15-$K$1)^2+(L15-$L$1)^2)+((H16-$H$2)^2+(I16-$I$2)^2+(J16-$J$2)^2+(K16-$K$2)^2+(0)^2))/9</f>
        <v>3.5168297856293771</v>
      </c>
      <c r="Q15" s="16">
        <f>_xlfn.VAR.P(N15:N18)</f>
        <v>2.1972492399416419</v>
      </c>
      <c r="R15" s="13">
        <f>_xlfn.VAR.P(O15:O18)</f>
        <v>2.2015573429057556</v>
      </c>
      <c r="T15">
        <v>1.265599250793457</v>
      </c>
      <c r="U15">
        <v>1.430280208587646</v>
      </c>
      <c r="V15">
        <v>1.0373216867446899</v>
      </c>
      <c r="W15">
        <v>1.6902503967285161</v>
      </c>
      <c r="X15">
        <v>4.6646623611450204</v>
      </c>
    </row>
    <row r="16" spans="1:24" x14ac:dyDescent="0.3">
      <c r="H16" s="5">
        <v>1.085952520370483</v>
      </c>
      <c r="I16" s="5">
        <v>2.724218606948853</v>
      </c>
      <c r="J16" s="5">
        <v>1.710015535354614</v>
      </c>
      <c r="K16" s="5">
        <v>1.054564952850342</v>
      </c>
      <c r="L16" s="5">
        <v>1.0168583393096919</v>
      </c>
      <c r="M16" s="9"/>
      <c r="N16" s="11">
        <f>((H16-$H$2)^2+(I16-$I$2)^2+(J16-$J$2)^2+(K16-$K$2)^2+(0)^2)/4</f>
        <v>3.213772250345968</v>
      </c>
      <c r="O16" s="13"/>
      <c r="Q16" s="16"/>
      <c r="R16" s="13"/>
      <c r="T16">
        <v>1.125964283943176</v>
      </c>
      <c r="U16">
        <v>2.4955544471740718</v>
      </c>
      <c r="V16">
        <v>2.7471656799316411</v>
      </c>
      <c r="W16">
        <v>1.4785934686660771</v>
      </c>
      <c r="X16">
        <v>1.0301388502120969</v>
      </c>
    </row>
    <row r="17" spans="1:18" x14ac:dyDescent="0.3">
      <c r="A17" t="s">
        <v>7</v>
      </c>
      <c r="H17" s="5">
        <v>1.818358182907104</v>
      </c>
      <c r="I17" s="5">
        <v>1.0144944190978999</v>
      </c>
      <c r="J17" s="5">
        <v>1.1458666324615481</v>
      </c>
      <c r="K17" s="5">
        <v>1.065449118614197</v>
      </c>
      <c r="L17" s="5">
        <v>4.4822258949279794</v>
      </c>
      <c r="M17" s="9"/>
      <c r="N17" s="11">
        <f>((H17-$H$3)^2+(0)^2+(0)^2+(0)^2+(L17-$L$3)^2)/2</f>
        <v>0.46890006970707443</v>
      </c>
      <c r="O17" s="12">
        <f>((((H17-$H$3)^2+(0)^2+(0)^2+(0)^2+(L17-$L$3)^2)+((0)^2+(I18-$I$4)^2+(J18-$J$4)^2+(0)^2+(0)^2)))/4</f>
        <v>0.54930061616481707</v>
      </c>
      <c r="Q17" s="16"/>
      <c r="R17" s="13"/>
    </row>
    <row r="18" spans="1:18" x14ac:dyDescent="0.3">
      <c r="A18" t="s">
        <v>8</v>
      </c>
      <c r="H18" s="5">
        <v>1.2484710216522219</v>
      </c>
      <c r="I18" s="5">
        <v>2.480097770690918</v>
      </c>
      <c r="J18" s="5">
        <v>1.9856487512588501</v>
      </c>
      <c r="K18" s="5">
        <v>1.169607281684875</v>
      </c>
      <c r="L18" s="5">
        <v>1.1014000177383421</v>
      </c>
      <c r="M18" s="9"/>
      <c r="N18" s="11">
        <f>((0)^2+(I18-$I$4)^2+(J18-$J$4)^2+(0)^2+(0)^2)/2</f>
        <v>0.62970116262255971</v>
      </c>
      <c r="O18" s="13"/>
      <c r="Q18" s="16"/>
      <c r="R18" s="13"/>
    </row>
    <row r="19" spans="1:18" x14ac:dyDescent="0.3">
      <c r="A19" t="s">
        <v>9</v>
      </c>
      <c r="H19" s="2" t="s">
        <v>4</v>
      </c>
      <c r="I19" s="2"/>
      <c r="J19" s="2"/>
      <c r="K19" s="2"/>
      <c r="L19" s="2"/>
      <c r="M19" s="7"/>
    </row>
    <row r="20" spans="1:18" x14ac:dyDescent="0.3">
      <c r="A20" t="s">
        <v>10</v>
      </c>
      <c r="H20" s="3"/>
      <c r="I20" s="3"/>
      <c r="J20" s="3"/>
      <c r="K20" s="3"/>
      <c r="L20" s="3"/>
      <c r="M20" s="7"/>
    </row>
    <row r="21" spans="1:18" x14ac:dyDescent="0.3">
      <c r="N21" s="14" t="s">
        <v>23</v>
      </c>
      <c r="O21" s="14" t="s">
        <v>24</v>
      </c>
      <c r="P21" s="10"/>
      <c r="Q21" s="15" t="s">
        <v>25</v>
      </c>
      <c r="R21" s="15" t="s">
        <v>26</v>
      </c>
    </row>
    <row r="22" spans="1:18" x14ac:dyDescent="0.3">
      <c r="A22" t="s">
        <v>11</v>
      </c>
      <c r="H22" s="5">
        <v>2.6376323699951172</v>
      </c>
      <c r="I22" s="5">
        <v>2.1952991485595699</v>
      </c>
      <c r="J22" s="5">
        <v>2.6787436008453369</v>
      </c>
      <c r="K22" s="5">
        <v>2.6037859916687012</v>
      </c>
      <c r="L22" s="5">
        <v>2.6945948600769039</v>
      </c>
      <c r="M22" s="9"/>
      <c r="N22" s="11">
        <f>((H22-$H$1)^2+(I22-$I$1)^2+(J22-$J$1)^2+(K22-$K$1)^2+(L22-$L$1)^2)/5</f>
        <v>0.87951320979074121</v>
      </c>
      <c r="O22" s="12">
        <f>(((H22-$H$1)^2+(I22-$I$1)^2+(J22-$J$1)^2+(K22-$K$1)^2+(L22-$L$1)^2)+((H23-$H$2)^2+(I23-$I$2)^2+(J23-$J$2)^2+(K23-$K$2)^2+(0)^2))/9</f>
        <v>2.1964518331017313</v>
      </c>
      <c r="Q22" s="16">
        <f>_xlfn.VAR.P(N22:N25)</f>
        <v>2.2434361992243232</v>
      </c>
      <c r="R22" s="13">
        <f>_xlfn.VAR.P(O22:O25)</f>
        <v>0.96358102830522641</v>
      </c>
    </row>
    <row r="23" spans="1:18" x14ac:dyDescent="0.3">
      <c r="A23" t="s">
        <v>12</v>
      </c>
      <c r="H23" s="5">
        <v>2.2042074203491211</v>
      </c>
      <c r="I23" s="5">
        <v>2.2604949474334721</v>
      </c>
      <c r="J23" s="5">
        <v>2.5514907836914058</v>
      </c>
      <c r="K23" s="5">
        <v>2.141237735748291</v>
      </c>
      <c r="L23" s="5">
        <v>1.915981531143188</v>
      </c>
      <c r="M23" s="9"/>
      <c r="N23" s="11">
        <f>((H23-$H$2)^2+(I23-$I$2)^2+(J23-$J$2)^2+(K23-$K$2)^2+(0)^2)/4</f>
        <v>3.8426251122404684</v>
      </c>
      <c r="O23" s="13"/>
      <c r="Q23" s="16"/>
      <c r="R23" s="13"/>
    </row>
    <row r="24" spans="1:18" x14ac:dyDescent="0.3">
      <c r="A24" t="s">
        <v>13</v>
      </c>
      <c r="H24" s="5">
        <v>1.264529824256897</v>
      </c>
      <c r="I24" s="5">
        <v>1.020383477210999</v>
      </c>
      <c r="J24" s="5">
        <v>1.091358542442322</v>
      </c>
      <c r="K24" s="5">
        <v>1.1301742792129521</v>
      </c>
      <c r="L24" s="5">
        <v>4.7510776519775391</v>
      </c>
      <c r="M24" s="9"/>
      <c r="N24" s="11">
        <f>((H24-$H$3)^2+(0)^2+(0)^2+(0)^2+(L24-$L$3)^2)/2</f>
        <v>6.596918163319998E-2</v>
      </c>
      <c r="O24" s="12">
        <f>((((H24-$H$3)^2+(0)^2+(0)^2+(0)^2+(L24-$L$3)^2)+((0)^2+(I25-$I$4)^2+(J25-$J$4)^2+(0)^2+(0)^2)))/4</f>
        <v>0.23320856920881622</v>
      </c>
      <c r="Q24" s="16"/>
      <c r="R24" s="13"/>
    </row>
    <row r="25" spans="1:18" x14ac:dyDescent="0.3">
      <c r="A25" t="s">
        <v>14</v>
      </c>
      <c r="H25" s="5">
        <v>1.4200824499130249</v>
      </c>
      <c r="I25" s="5">
        <v>2.4478216171264648</v>
      </c>
      <c r="J25" s="5">
        <v>2.225176334381104</v>
      </c>
      <c r="K25" s="5">
        <v>1.3545752763748169</v>
      </c>
      <c r="L25" s="5">
        <v>1.0974410772323611</v>
      </c>
      <c r="M25" s="9"/>
      <c r="N25" s="11">
        <f>((0)^2+(I25-$I$4)^2+(J25-$J$4)^2+(0)^2+(0)^2)/2</f>
        <v>0.40044795678443246</v>
      </c>
      <c r="O25" s="13"/>
      <c r="Q25" s="16"/>
      <c r="R25" s="13"/>
    </row>
    <row r="26" spans="1:18" x14ac:dyDescent="0.3">
      <c r="H26" s="2" t="s">
        <v>5</v>
      </c>
      <c r="I26" s="2"/>
      <c r="J26" s="2"/>
      <c r="K26" s="2"/>
      <c r="L26" s="2"/>
      <c r="M26" s="7"/>
    </row>
    <row r="27" spans="1:18" x14ac:dyDescent="0.3">
      <c r="A27" t="s">
        <v>15</v>
      </c>
    </row>
    <row r="28" spans="1:18" x14ac:dyDescent="0.3">
      <c r="A28" t="s">
        <v>16</v>
      </c>
    </row>
    <row r="29" spans="1:18" x14ac:dyDescent="0.3">
      <c r="A29" t="s">
        <v>17</v>
      </c>
    </row>
    <row r="30" spans="1:18" x14ac:dyDescent="0.3">
      <c r="A30" t="s">
        <v>18</v>
      </c>
    </row>
    <row r="32" spans="1:18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8">
    <mergeCell ref="H19:L19"/>
    <mergeCell ref="O22:O23"/>
    <mergeCell ref="Q22:Q25"/>
    <mergeCell ref="R22:R25"/>
    <mergeCell ref="O24:O25"/>
    <mergeCell ref="H26:L26"/>
    <mergeCell ref="A12:E12"/>
    <mergeCell ref="H12:L12"/>
    <mergeCell ref="O15:O16"/>
    <mergeCell ref="Q15:Q18"/>
    <mergeCell ref="R15:R18"/>
    <mergeCell ref="O17:O18"/>
    <mergeCell ref="A5:E5"/>
    <mergeCell ref="H5:L5"/>
    <mergeCell ref="O8:O9"/>
    <mergeCell ref="Q8:Q11"/>
    <mergeCell ref="R8:R11"/>
    <mergeCell ref="O10:O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2024-04-08T16:21:12Z</dcterms:created>
  <dcterms:modified xsi:type="dcterms:W3CDTF">2024-04-09T19:01:53Z</dcterms:modified>
</cp:coreProperties>
</file>