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r\Documents\GitHub\recsys-federated-fairness-didactic\_xls\"/>
    </mc:Choice>
  </mc:AlternateContent>
  <xr:revisionPtr revIDLastSave="0" documentId="13_ncr:1_{E60DA8C8-4CA0-45DF-8492-B1D998DBC59A}" xr6:coauthVersionLast="47" xr6:coauthVersionMax="47" xr10:uidLastSave="{00000000-0000-0000-0000-000000000000}"/>
  <bookViews>
    <workbookView xWindow="-108" yWindow="-108" windowWidth="23256" windowHeight="12456" tabRatio="775" activeTab="5" xr2:uid="{1F5C19FF-B230-4FEF-8817-0EE2D2EDE492}"/>
  </bookViews>
  <sheets>
    <sheet name="Dataset" sheetId="16" r:id="rId1"/>
    <sheet name="X-avaliacoes-inicial" sheetId="30" r:id="rId2"/>
    <sheet name="X-avaliacoes" sheetId="29" r:id="rId3"/>
    <sheet name="X-estimada" sheetId="28" r:id="rId4"/>
    <sheet name="Rpol-avaliacoes-inicial" sheetId="17" r:id="rId5"/>
    <sheet name="Rindv" sheetId="18" r:id="rId6"/>
    <sheet name="RgrpNR" sheetId="21" r:id="rId7"/>
    <sheet name="Eficacia" sheetId="2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8" l="1"/>
  <c r="L7" i="21"/>
  <c r="L6" i="21"/>
  <c r="L5" i="21"/>
  <c r="L4" i="21"/>
  <c r="L3" i="21"/>
  <c r="L7" i="18"/>
  <c r="L6" i="18"/>
  <c r="L5" i="18"/>
  <c r="L4" i="18"/>
  <c r="L7" i="23"/>
  <c r="L6" i="23"/>
  <c r="L5" i="23"/>
  <c r="L4" i="23"/>
  <c r="L3" i="23"/>
  <c r="L21" i="18"/>
  <c r="C9" i="17"/>
  <c r="B9" i="17"/>
  <c r="D9" i="17"/>
  <c r="C9" i="21"/>
  <c r="B9" i="21"/>
  <c r="L8" i="23" l="1"/>
  <c r="L9" i="23" s="1"/>
  <c r="O16" i="18"/>
  <c r="M5" i="21"/>
  <c r="M3" i="21"/>
  <c r="P15" i="21" l="1"/>
  <c r="O11" i="23"/>
  <c r="K9" i="17"/>
  <c r="J9" i="17"/>
  <c r="I9" i="17"/>
  <c r="H9" i="17"/>
  <c r="G9" i="17"/>
  <c r="F9" i="17"/>
  <c r="E9" i="17"/>
  <c r="K9" i="21"/>
  <c r="J9" i="21"/>
  <c r="I9" i="21"/>
  <c r="H9" i="21"/>
  <c r="G9" i="21"/>
  <c r="F9" i="21"/>
  <c r="E9" i="21"/>
  <c r="D9" i="21"/>
  <c r="N23" i="17" l="1"/>
  <c r="L9" i="21"/>
  <c r="L4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D2" authorId="0" shapeId="0" xr:uid="{0703206D-420C-4554-AFD4-472B669C048E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number of ratings: número de avaliações realizadas para os itens disponíveis</t>
        </r>
      </text>
    </comment>
    <comment ref="E2" authorId="0" shapeId="0" xr:uid="{5E0F2867-3B78-4DEA-BE67-CD0AF0ADB33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Somatório do preço dos itens avaliados</t>
        </r>
      </text>
    </comment>
    <comment ref="F2" authorId="0" shapeId="0" xr:uid="{F6F5C9D3-1739-43DD-99CB-414AA2744CB7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avaliações dos itens
Obs.: neste caso estamos verificando os usuários mais generosos em suas avaliações.</t>
        </r>
      </text>
    </comment>
    <comment ref="G2" authorId="0" shapeId="0" xr:uid="{580D877F-D9CD-47B8-8987-EE8C5874CE49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recomendações dos itens
Obs.: neste caso estamos verificando para quais usuários o sistema de recomendação foi mais generosos em suas recomendações.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A9" authorId="0" shapeId="0" xr:uid="{57DB69BE-D50C-44CF-A673-D52057623CAF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L2" authorId="0" shapeId="0" xr:uid="{AFA95771-48B6-4272-A13A-EA620F44DC7A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Considerar apenas as células conhecidas</t>
        </r>
      </text>
    </comment>
    <comment ref="N16" authorId="0" shapeId="0" xr:uid="{457F4A0A-5D07-42FD-BF72-D1979811DD9C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Calculei como sendo a variância da população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M2" authorId="0" shapeId="0" xr:uid="{4239C6EE-3311-4F05-AC91-90F9FAFAE334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Tenho que considerar as células brancas, para todas as duas linhas</t>
        </r>
      </text>
    </comment>
    <comment ref="P4" authorId="0" shapeId="0" xr:uid="{2D4C068B-84B8-4EB0-849B-5210767A85DD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5% usuários com maiores números de avaliações de itens.</t>
        </r>
      </text>
    </comment>
    <comment ref="P5" authorId="0" shapeId="0" xr:uid="{7787782C-427A-4608-BD13-23BEEAAE4B8C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95% usuários com menores números de avaliações de itens.</t>
        </r>
      </text>
    </comment>
    <comment ref="A9" authorId="0" shapeId="0" xr:uid="{EFF66613-7790-4D49-BD7B-99793CDA2A4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sharedStrings.xml><?xml version="1.0" encoding="utf-8"?>
<sst xmlns="http://schemas.openxmlformats.org/spreadsheetml/2006/main" count="119" uniqueCount="67">
  <si>
    <t>ITEM</t>
  </si>
  <si>
    <t>USER</t>
  </si>
  <si>
    <t>USERS</t>
  </si>
  <si>
    <t>M</t>
  </si>
  <si>
    <t>F</t>
  </si>
  <si>
    <t>SPI</t>
  </si>
  <si>
    <t>MA</t>
  </si>
  <si>
    <t>MR</t>
  </si>
  <si>
    <t>ITEMS</t>
  </si>
  <si>
    <t>Média</t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</si>
  <si>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</si>
  <si>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σ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</si>
  <si>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indv</t>
    </r>
  </si>
  <si>
    <r>
      <t>R</t>
    </r>
    <r>
      <rPr>
        <b/>
        <vertAlign val="subscript"/>
        <sz val="10"/>
        <color theme="1"/>
        <rFont val="Arial"/>
        <family val="2"/>
      </rPr>
      <t>grp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</si>
  <si>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</si>
  <si>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pol</t>
    </r>
  </si>
  <si>
    <r>
      <t>N</t>
    </r>
    <r>
      <rPr>
        <b/>
        <vertAlign val="superscript"/>
        <sz val="10"/>
        <color theme="1"/>
        <rFont val="Arial"/>
        <family val="2"/>
      </rPr>
      <t>o</t>
    </r>
    <r>
      <rPr>
        <b/>
        <sz val="10"/>
        <color theme="1"/>
        <rFont val="Arial"/>
        <family val="2"/>
      </rPr>
      <t xml:space="preserve"> de avaliações realizadas para os itens</t>
    </r>
  </si>
  <si>
    <t>Eficácia</t>
  </si>
  <si>
    <t>Células de usuário no grupo 1 (5% NA)</t>
  </si>
  <si>
    <t>Células de usuário no grupo 2 (95% NA)</t>
  </si>
  <si>
    <t>Soma</t>
  </si>
  <si>
    <t>LEGENDA</t>
  </si>
  <si>
    <t>Células de avaliações conhecidas</t>
  </si>
  <si>
    <t>Células de avaliações não conhecidas</t>
  </si>
  <si>
    <t>Matriz original</t>
  </si>
  <si>
    <t>Matriz estimada</t>
  </si>
  <si>
    <t>Considera a diferença entre as células da matriz X e X estimada, considerando apenas as células conhecidas.</t>
  </si>
  <si>
    <t>Movie 1</t>
  </si>
  <si>
    <t>Movie 2</t>
  </si>
  <si>
    <t>Movie 3</t>
  </si>
  <si>
    <t>Movie 4</t>
  </si>
  <si>
    <t>Movie 5</t>
  </si>
  <si>
    <t>Movie 6</t>
  </si>
  <si>
    <t>Movie 7</t>
  </si>
  <si>
    <t>Movie 8</t>
  </si>
  <si>
    <t>Movie 9</t>
  </si>
  <si>
    <t>Movie 10</t>
  </si>
  <si>
    <t>Movie 11</t>
  </si>
  <si>
    <t>Movie 12</t>
  </si>
  <si>
    <t>Movie 13</t>
  </si>
  <si>
    <t>Movie 14</t>
  </si>
  <si>
    <t>Movie 15</t>
  </si>
  <si>
    <t>Movie 16</t>
  </si>
  <si>
    <t>Movie 17</t>
  </si>
  <si>
    <t>Movie 18</t>
  </si>
  <si>
    <t>Movie 19</t>
  </si>
  <si>
    <t>Movie 20</t>
  </si>
  <si>
    <t>TITLE</t>
  </si>
  <si>
    <t>PRICE</t>
  </si>
  <si>
    <t>GENRES</t>
  </si>
  <si>
    <t>Animation|Children's|Comedy</t>
  </si>
  <si>
    <t>Adventure|Children's|Fantasy</t>
  </si>
  <si>
    <t>Comedy|Romance</t>
  </si>
  <si>
    <t>Comedy|Drama</t>
  </si>
  <si>
    <t>Comedy</t>
  </si>
  <si>
    <t>Action|Crime|Thriller</t>
  </si>
  <si>
    <t>Adventure|Children's</t>
  </si>
  <si>
    <t>Action</t>
  </si>
  <si>
    <t>Action|Adventure|Thriller</t>
  </si>
  <si>
    <t>Drama</t>
  </si>
  <si>
    <t>Crime</t>
  </si>
  <si>
    <t>Adventure</t>
  </si>
  <si>
    <t>Comedy|Children's</t>
  </si>
  <si>
    <t>Animation|Comedy</t>
  </si>
  <si>
    <t>GENDER</t>
  </si>
  <si>
    <t>AGE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</si>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</sst>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vertAlign val="subscript"/>
      <sz val="10"/>
      <color theme="1"/>
      <name val="Arial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8"/>
      <name val="Calibri"/>
      <family val="2"/>
      <scheme val="minor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7" fillId="0" borderId="1" xfId="0" applyFont="1" applyBorder="1" applyAlignment="1">
      <alignment horizontal="center" wrapText="1"/>
    </xf>
    <xf numFmtId="2" fontId="0" fillId="5" borderId="0" xfId="0" applyNumberFormat="1" applyFill="1" applyAlignment="1">
      <alignment horizontal="center" vertical="center"/>
    </xf>
    <xf numFmtId="2" fontId="3" fillId="5" borderId="0" xfId="0" applyNumberFormat="1" applyFont="1" applyFill="1"/>
    <xf numFmtId="0" fontId="1" fillId="4" borderId="1" xfId="0" applyFont="1" applyFill="1" applyBorder="1" applyAlignment="1">
      <alignment horizont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2" fontId="0" fillId="6" borderId="0" xfId="0" applyNumberForma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10" fillId="5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/>
    <xf numFmtId="2" fontId="0" fillId="0" borderId="0" xfId="0" applyNumberFormat="1" applyFill="1" applyAlignment="1">
      <alignment vertical="center"/>
    </xf>
    <xf numFmtId="0" fontId="2" fillId="2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0FE9C7F-71D5-4F88-BC88-A5E8D202AC9D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0FE9C7F-71D5-4F88-BC88-A5E8D202AC9D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12</xdr:col>
      <xdr:colOff>83820</xdr:colOff>
      <xdr:row>4</xdr:row>
      <xdr:rowOff>15240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CBBC2D4-18B9-44F2-BBFB-CA526E3BE7E8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CBBC2D4-18B9-44F2-BBFB-CA526E3BE7E8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12</xdr:col>
      <xdr:colOff>83820</xdr:colOff>
      <xdr:row>4</xdr:row>
      <xdr:rowOff>15240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12</xdr:col>
      <xdr:colOff>114300</xdr:colOff>
      <xdr:row>4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  <xdr:twoCellAnchor editAs="oneCell">
    <xdr:from>
      <xdr:col>0</xdr:col>
      <xdr:colOff>1</xdr:colOff>
      <xdr:row>8</xdr:row>
      <xdr:rowOff>45720</xdr:rowOff>
    </xdr:from>
    <xdr:to>
      <xdr:col>11</xdr:col>
      <xdr:colOff>7621</xdr:colOff>
      <xdr:row>15</xdr:row>
      <xdr:rowOff>81619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A91EC89-1DD4-451A-AE89-2D4BB29E3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562100"/>
          <a:ext cx="3063240" cy="13160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8467</xdr:colOff>
      <xdr:row>4</xdr:row>
      <xdr:rowOff>16934</xdr:rowOff>
    </xdr:from>
    <xdr:to>
      <xdr:col>19</xdr:col>
      <xdr:colOff>183600</xdr:colOff>
      <xdr:row>7</xdr:row>
      <xdr:rowOff>137496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3728DA-C4BF-46FE-B47C-7640190EA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2000" y="1007534"/>
          <a:ext cx="4400000" cy="70476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16933</xdr:colOff>
      <xdr:row>8</xdr:row>
      <xdr:rowOff>194733</xdr:rowOff>
    </xdr:from>
    <xdr:to>
      <xdr:col>18</xdr:col>
      <xdr:colOff>115952</xdr:colOff>
      <xdr:row>12</xdr:row>
      <xdr:rowOff>126278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F2607B-4066-4C2E-A314-EA435A8AE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30466" y="1964266"/>
          <a:ext cx="3714286" cy="69523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16932</xdr:colOff>
      <xdr:row>14</xdr:row>
      <xdr:rowOff>16934</xdr:rowOff>
    </xdr:from>
    <xdr:to>
      <xdr:col>22</xdr:col>
      <xdr:colOff>554844</xdr:colOff>
      <xdr:row>21</xdr:row>
      <xdr:rowOff>49108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66CAC2D-13D2-4F39-84F7-CCBC895B0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0465" y="2954867"/>
          <a:ext cx="6591579" cy="133773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0</xdr:colOff>
      <xdr:row>41</xdr:row>
      <xdr:rowOff>160865</xdr:rowOff>
    </xdr:from>
    <xdr:to>
      <xdr:col>14</xdr:col>
      <xdr:colOff>524509</xdr:colOff>
      <xdr:row>45</xdr:row>
      <xdr:rowOff>106593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557F9B9-B126-42D2-BBF9-0A4797DE2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1" y="8170332"/>
          <a:ext cx="1704762" cy="68571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16933</xdr:colOff>
      <xdr:row>9</xdr:row>
      <xdr:rowOff>25402</xdr:rowOff>
    </xdr:from>
    <xdr:to>
      <xdr:col>19</xdr:col>
      <xdr:colOff>85905</xdr:colOff>
      <xdr:row>13</xdr:row>
      <xdr:rowOff>8467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8373A04-4000-4EC3-9BAE-9FE781A89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0466" y="1803402"/>
          <a:ext cx="3641905" cy="76199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13</xdr:col>
      <xdr:colOff>16934</xdr:colOff>
      <xdr:row>4</xdr:row>
      <xdr:rowOff>16935</xdr:rowOff>
    </xdr:from>
    <xdr:to>
      <xdr:col>16</xdr:col>
      <xdr:colOff>254001</xdr:colOff>
      <xdr:row>7</xdr:row>
      <xdr:rowOff>61306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40439E-7BAF-454F-A927-9C0DD6B0E3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48252"/>
        <a:stretch/>
      </xdr:blipFill>
      <xdr:spPr>
        <a:xfrm>
          <a:off x="10930467" y="821268"/>
          <a:ext cx="1981200" cy="62857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0</xdr:col>
      <xdr:colOff>76200</xdr:colOff>
      <xdr:row>8</xdr:row>
      <xdr:rowOff>0</xdr:rowOff>
    </xdr:from>
    <xdr:ext cx="32765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ACF4575-D29B-4215-96B3-673D05DA4E8A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ACF4575-D29B-4215-96B3-673D05DA4E8A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16934</xdr:colOff>
      <xdr:row>41</xdr:row>
      <xdr:rowOff>166792</xdr:rowOff>
    </xdr:from>
    <xdr:to>
      <xdr:col>14</xdr:col>
      <xdr:colOff>587163</xdr:colOff>
      <xdr:row>45</xdr:row>
      <xdr:rowOff>113366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29B993-AE73-4570-B1C6-79854FF08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1634" y="8007772"/>
          <a:ext cx="1697989" cy="67809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twoCellAnchor editAs="oneCell">
    <xdr:from>
      <xdr:col>14</xdr:col>
      <xdr:colOff>8464</xdr:colOff>
      <xdr:row>9</xdr:row>
      <xdr:rowOff>16934</xdr:rowOff>
    </xdr:from>
    <xdr:to>
      <xdr:col>20</xdr:col>
      <xdr:colOff>4399</xdr:colOff>
      <xdr:row>13</xdr:row>
      <xdr:rowOff>48261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64576E1-F5E2-4D33-A035-A740D605E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9264" y="1794934"/>
          <a:ext cx="3653535" cy="787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14</xdr:col>
      <xdr:colOff>8467</xdr:colOff>
      <xdr:row>5</xdr:row>
      <xdr:rowOff>67735</xdr:rowOff>
    </xdr:from>
    <xdr:to>
      <xdr:col>17</xdr:col>
      <xdr:colOff>179667</xdr:colOff>
      <xdr:row>8</xdr:row>
      <xdr:rowOff>129250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F49BF3C-054B-4B6F-9915-6C6CCDAF1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9267" y="1066802"/>
          <a:ext cx="2000000" cy="6380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67736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8468</xdr:colOff>
      <xdr:row>4</xdr:row>
      <xdr:rowOff>16849</xdr:rowOff>
    </xdr:from>
    <xdr:to>
      <xdr:col>17</xdr:col>
      <xdr:colOff>474135</xdr:colOff>
      <xdr:row>8</xdr:row>
      <xdr:rowOff>39792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0B623B-35BA-4940-AE2A-249DB5043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1" y="1134449"/>
          <a:ext cx="2819400" cy="793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0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17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1/𝑑 </a:t>
              </a:r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59269</xdr:colOff>
      <xdr:row>0</xdr:row>
      <xdr:rowOff>169338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7114-E253-4DE0-B3FD-FCF3397B7D9C}">
  <dimension ref="A1:L22"/>
  <sheetViews>
    <sheetView zoomScale="90" zoomScaleNormal="90" workbookViewId="0">
      <selection activeCell="B1" sqref="B1:G1"/>
    </sheetView>
  </sheetViews>
  <sheetFormatPr defaultRowHeight="14.4" x14ac:dyDescent="0.3"/>
  <cols>
    <col min="1" max="1" width="6.77734375" customWidth="1"/>
    <col min="2" max="2" width="9.5546875" customWidth="1"/>
    <col min="3" max="3" width="6.77734375" customWidth="1"/>
    <col min="4" max="7" width="8.77734375" customWidth="1"/>
    <col min="8" max="10" width="8.21875" customWidth="1"/>
    <col min="11" max="11" width="25.21875" bestFit="1" customWidth="1"/>
    <col min="12" max="12" width="8.21875" customWidth="1"/>
  </cols>
  <sheetData>
    <row r="1" spans="1:12" ht="15" customHeight="1" thickBot="1" x14ac:dyDescent="0.35">
      <c r="A1" s="2"/>
      <c r="B1" s="34" t="s">
        <v>2</v>
      </c>
      <c r="C1" s="35"/>
      <c r="D1" s="35"/>
      <c r="E1" s="35"/>
      <c r="F1" s="35"/>
      <c r="G1" s="35"/>
      <c r="I1" s="2"/>
      <c r="J1" s="34" t="s">
        <v>8</v>
      </c>
      <c r="K1" s="35"/>
      <c r="L1" s="35"/>
    </row>
    <row r="2" spans="1:12" ht="15" thickBot="1" x14ac:dyDescent="0.35">
      <c r="A2" s="3" t="s">
        <v>1</v>
      </c>
      <c r="B2" s="3" t="s">
        <v>64</v>
      </c>
      <c r="C2" s="3" t="s">
        <v>65</v>
      </c>
      <c r="D2" s="3" t="s">
        <v>66</v>
      </c>
      <c r="E2" s="3" t="s">
        <v>5</v>
      </c>
      <c r="F2" s="3" t="s">
        <v>6</v>
      </c>
      <c r="G2" s="3" t="s">
        <v>7</v>
      </c>
      <c r="I2" s="3" t="s">
        <v>0</v>
      </c>
      <c r="J2" s="3" t="s">
        <v>47</v>
      </c>
      <c r="K2" s="3" t="s">
        <v>49</v>
      </c>
      <c r="L2" s="3" t="s">
        <v>48</v>
      </c>
    </row>
    <row r="3" spans="1:12" ht="15" thickBot="1" x14ac:dyDescent="0.35">
      <c r="A3" s="1">
        <v>1</v>
      </c>
      <c r="B3" s="2" t="s">
        <v>3</v>
      </c>
      <c r="C3" s="2">
        <v>20</v>
      </c>
      <c r="D3" s="7">
        <v>12</v>
      </c>
      <c r="E3" s="2">
        <v>530</v>
      </c>
      <c r="F3" s="8">
        <v>2.0833333333333335</v>
      </c>
      <c r="G3" s="8">
        <v>2.375</v>
      </c>
      <c r="I3" s="1">
        <v>1</v>
      </c>
      <c r="J3" s="2" t="s">
        <v>27</v>
      </c>
      <c r="K3" s="2" t="s">
        <v>50</v>
      </c>
      <c r="L3" s="2">
        <v>5</v>
      </c>
    </row>
    <row r="4" spans="1:12" ht="15" thickBot="1" x14ac:dyDescent="0.35">
      <c r="A4" s="1">
        <v>2</v>
      </c>
      <c r="B4" s="2" t="s">
        <v>4</v>
      </c>
      <c r="C4" s="2">
        <v>24</v>
      </c>
      <c r="D4" s="7">
        <v>12</v>
      </c>
      <c r="E4" s="7">
        <v>570</v>
      </c>
      <c r="F4" s="8">
        <v>3</v>
      </c>
      <c r="G4" s="8">
        <v>2.75</v>
      </c>
      <c r="I4" s="1">
        <v>2</v>
      </c>
      <c r="J4" s="2" t="s">
        <v>28</v>
      </c>
      <c r="K4" s="2" t="s">
        <v>51</v>
      </c>
      <c r="L4" s="2">
        <v>10</v>
      </c>
    </row>
    <row r="5" spans="1:12" ht="15" thickBot="1" x14ac:dyDescent="0.35">
      <c r="A5" s="1">
        <v>3</v>
      </c>
      <c r="B5" s="2" t="s">
        <v>3</v>
      </c>
      <c r="C5" s="2">
        <v>30</v>
      </c>
      <c r="D5" s="2">
        <v>11</v>
      </c>
      <c r="E5" s="7">
        <v>600</v>
      </c>
      <c r="F5" s="8">
        <v>3.1818181818181817</v>
      </c>
      <c r="G5" s="8">
        <v>2.8888888888888888</v>
      </c>
      <c r="I5" s="1">
        <v>3</v>
      </c>
      <c r="J5" s="2" t="s">
        <v>29</v>
      </c>
      <c r="K5" s="2" t="s">
        <v>52</v>
      </c>
      <c r="L5" s="2">
        <v>15</v>
      </c>
    </row>
    <row r="6" spans="1:12" ht="15" thickBot="1" x14ac:dyDescent="0.35">
      <c r="A6" s="1">
        <v>4</v>
      </c>
      <c r="B6" s="2" t="s">
        <v>4</v>
      </c>
      <c r="C6" s="2">
        <v>17</v>
      </c>
      <c r="D6" s="2">
        <v>10</v>
      </c>
      <c r="E6" s="2">
        <v>550</v>
      </c>
      <c r="F6" s="8">
        <v>2.5</v>
      </c>
      <c r="G6" s="8">
        <v>2.9</v>
      </c>
      <c r="I6" s="1">
        <v>4</v>
      </c>
      <c r="J6" s="2" t="s">
        <v>30</v>
      </c>
      <c r="K6" s="2" t="s">
        <v>53</v>
      </c>
      <c r="L6" s="2">
        <v>20</v>
      </c>
    </row>
    <row r="7" spans="1:12" ht="15" thickBot="1" x14ac:dyDescent="0.35">
      <c r="A7" s="1">
        <v>5</v>
      </c>
      <c r="B7" s="2" t="s">
        <v>3</v>
      </c>
      <c r="C7" s="2">
        <v>51</v>
      </c>
      <c r="D7" s="2">
        <v>10</v>
      </c>
      <c r="E7" s="2">
        <v>500</v>
      </c>
      <c r="F7" s="9">
        <v>3.6</v>
      </c>
      <c r="G7" s="8">
        <v>3.2</v>
      </c>
      <c r="I7" s="1">
        <v>5</v>
      </c>
      <c r="J7" s="2" t="s">
        <v>31</v>
      </c>
      <c r="K7" s="2" t="s">
        <v>54</v>
      </c>
      <c r="L7" s="2">
        <v>25</v>
      </c>
    </row>
    <row r="8" spans="1:12" ht="15" thickBot="1" x14ac:dyDescent="0.35">
      <c r="A8" s="1">
        <v>6</v>
      </c>
      <c r="B8" s="2" t="s">
        <v>4</v>
      </c>
      <c r="C8" s="2">
        <v>47</v>
      </c>
      <c r="D8" s="2">
        <v>10</v>
      </c>
      <c r="E8" s="2">
        <v>550</v>
      </c>
      <c r="F8" s="8">
        <v>2.7</v>
      </c>
      <c r="G8" s="8">
        <v>3.3</v>
      </c>
      <c r="I8" s="1">
        <v>6</v>
      </c>
      <c r="J8" s="2" t="s">
        <v>32</v>
      </c>
      <c r="K8" s="2" t="s">
        <v>55</v>
      </c>
      <c r="L8" s="2">
        <v>30</v>
      </c>
    </row>
    <row r="9" spans="1:12" ht="15" thickBot="1" x14ac:dyDescent="0.35">
      <c r="A9" s="1">
        <v>7</v>
      </c>
      <c r="B9" s="2" t="s">
        <v>3</v>
      </c>
      <c r="C9" s="2">
        <v>41</v>
      </c>
      <c r="D9" s="2">
        <v>10</v>
      </c>
      <c r="E9" s="2">
        <v>500</v>
      </c>
      <c r="F9" s="8">
        <v>2.5</v>
      </c>
      <c r="G9" s="8">
        <v>2.7</v>
      </c>
      <c r="I9" s="1">
        <v>7</v>
      </c>
      <c r="J9" s="2" t="s">
        <v>33</v>
      </c>
      <c r="K9" s="2" t="s">
        <v>52</v>
      </c>
      <c r="L9" s="2">
        <v>35</v>
      </c>
    </row>
    <row r="10" spans="1:12" ht="15" thickBot="1" x14ac:dyDescent="0.35">
      <c r="A10" s="1">
        <v>8</v>
      </c>
      <c r="B10" s="2" t="s">
        <v>4</v>
      </c>
      <c r="C10" s="2">
        <v>38</v>
      </c>
      <c r="D10" s="2">
        <v>10</v>
      </c>
      <c r="E10" s="2">
        <v>550</v>
      </c>
      <c r="F10" s="8">
        <v>3.3</v>
      </c>
      <c r="G10" s="8">
        <v>2.6</v>
      </c>
      <c r="I10" s="1">
        <v>8</v>
      </c>
      <c r="J10" s="2" t="s">
        <v>34</v>
      </c>
      <c r="K10" s="2" t="s">
        <v>56</v>
      </c>
      <c r="L10" s="2">
        <v>40</v>
      </c>
    </row>
    <row r="11" spans="1:12" ht="15" thickBot="1" x14ac:dyDescent="0.35">
      <c r="A11" s="1">
        <v>9</v>
      </c>
      <c r="B11" s="2" t="s">
        <v>3</v>
      </c>
      <c r="C11" s="2">
        <v>21</v>
      </c>
      <c r="D11" s="2">
        <v>10</v>
      </c>
      <c r="E11" s="2">
        <v>500</v>
      </c>
      <c r="F11" s="8">
        <v>3.4</v>
      </c>
      <c r="G11" s="8">
        <v>3.2</v>
      </c>
      <c r="I11" s="1">
        <v>9</v>
      </c>
      <c r="J11" s="2" t="s">
        <v>35</v>
      </c>
      <c r="K11" s="2" t="s">
        <v>57</v>
      </c>
      <c r="L11" s="2">
        <v>45</v>
      </c>
    </row>
    <row r="12" spans="1:12" ht="15" thickBot="1" x14ac:dyDescent="0.35">
      <c r="A12" s="1">
        <v>10</v>
      </c>
      <c r="B12" s="2" t="s">
        <v>4</v>
      </c>
      <c r="C12" s="2">
        <v>18</v>
      </c>
      <c r="D12" s="2">
        <v>10</v>
      </c>
      <c r="E12" s="2">
        <v>550</v>
      </c>
      <c r="F12" s="8">
        <v>3</v>
      </c>
      <c r="G12" s="8">
        <v>2.8</v>
      </c>
      <c r="I12" s="1">
        <v>10</v>
      </c>
      <c r="J12" s="2" t="s">
        <v>36</v>
      </c>
      <c r="K12" s="2" t="s">
        <v>58</v>
      </c>
      <c r="L12" s="2">
        <v>50</v>
      </c>
    </row>
    <row r="13" spans="1:12" ht="15" thickBot="1" x14ac:dyDescent="0.35">
      <c r="I13" s="1">
        <v>11</v>
      </c>
      <c r="J13" s="2" t="s">
        <v>37</v>
      </c>
      <c r="K13" s="2" t="s">
        <v>57</v>
      </c>
      <c r="L13" s="2">
        <v>55</v>
      </c>
    </row>
    <row r="14" spans="1:12" ht="15" thickBot="1" x14ac:dyDescent="0.35">
      <c r="I14" s="1">
        <v>12</v>
      </c>
      <c r="J14" s="2" t="s">
        <v>38</v>
      </c>
      <c r="K14" s="2" t="s">
        <v>59</v>
      </c>
      <c r="L14" s="2">
        <v>60</v>
      </c>
    </row>
    <row r="15" spans="1:12" ht="15" thickBot="1" x14ac:dyDescent="0.35">
      <c r="I15" s="1">
        <v>13</v>
      </c>
      <c r="J15" s="2" t="s">
        <v>39</v>
      </c>
      <c r="K15" s="2" t="s">
        <v>60</v>
      </c>
      <c r="L15" s="2">
        <v>65</v>
      </c>
    </row>
    <row r="16" spans="1:12" ht="15" thickBot="1" x14ac:dyDescent="0.35">
      <c r="I16" s="1">
        <v>14</v>
      </c>
      <c r="J16" s="2" t="s">
        <v>40</v>
      </c>
      <c r="K16" s="2" t="s">
        <v>61</v>
      </c>
      <c r="L16" s="2">
        <v>70</v>
      </c>
    </row>
    <row r="17" spans="9:12" ht="15" thickBot="1" x14ac:dyDescent="0.35">
      <c r="I17" s="1">
        <v>15</v>
      </c>
      <c r="J17" s="2" t="s">
        <v>41</v>
      </c>
      <c r="K17" s="2" t="s">
        <v>57</v>
      </c>
      <c r="L17" s="2">
        <v>75</v>
      </c>
    </row>
    <row r="18" spans="9:12" ht="15" thickBot="1" x14ac:dyDescent="0.35">
      <c r="I18" s="1">
        <v>16</v>
      </c>
      <c r="J18" s="2" t="s">
        <v>42</v>
      </c>
      <c r="K18" s="2" t="s">
        <v>52</v>
      </c>
      <c r="L18" s="2">
        <v>80</v>
      </c>
    </row>
    <row r="19" spans="9:12" ht="15" thickBot="1" x14ac:dyDescent="0.35">
      <c r="I19" s="1">
        <v>17</v>
      </c>
      <c r="J19" s="2" t="s">
        <v>43</v>
      </c>
      <c r="K19" s="2" t="s">
        <v>57</v>
      </c>
      <c r="L19" s="2">
        <v>85</v>
      </c>
    </row>
    <row r="20" spans="9:12" ht="15" thickBot="1" x14ac:dyDescent="0.35">
      <c r="I20" s="1">
        <v>18</v>
      </c>
      <c r="J20" s="2" t="s">
        <v>44</v>
      </c>
      <c r="K20" s="2" t="s">
        <v>62</v>
      </c>
      <c r="L20" s="2">
        <v>90</v>
      </c>
    </row>
    <row r="21" spans="9:12" ht="15" thickBot="1" x14ac:dyDescent="0.35">
      <c r="I21" s="1">
        <v>19</v>
      </c>
      <c r="J21" s="2" t="s">
        <v>45</v>
      </c>
      <c r="K21" s="2" t="s">
        <v>63</v>
      </c>
      <c r="L21" s="2">
        <v>95</v>
      </c>
    </row>
    <row r="22" spans="9:12" ht="15" thickBot="1" x14ac:dyDescent="0.35">
      <c r="I22" s="1">
        <v>20</v>
      </c>
      <c r="J22" s="2" t="s">
        <v>46</v>
      </c>
      <c r="K22" s="2" t="s">
        <v>57</v>
      </c>
      <c r="L22" s="2">
        <v>100</v>
      </c>
    </row>
  </sheetData>
  <mergeCells count="2">
    <mergeCell ref="J1:L1"/>
    <mergeCell ref="B1:G1"/>
  </mergeCells>
  <phoneticPr fontId="14" type="noConversion"/>
  <pageMargins left="0.511811024" right="0.511811024" top="0.78740157499999996" bottom="0.78740157499999996" header="0.31496062000000002" footer="0.31496062000000002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BC120-06DE-4FEE-B2B1-46DBCAC8B812}">
  <dimension ref="A1:R7"/>
  <sheetViews>
    <sheetView zoomScaleNormal="100" workbookViewId="0">
      <selection activeCell="C10" sqref="C10"/>
    </sheetView>
  </sheetViews>
  <sheetFormatPr defaultRowHeight="14.4" x14ac:dyDescent="0.3"/>
  <cols>
    <col min="1" max="1" width="6.77734375" customWidth="1"/>
    <col min="2" max="11" width="3.77734375" customWidth="1"/>
    <col min="12" max="16" width="8.21875" customWidth="1"/>
  </cols>
  <sheetData>
    <row r="1" spans="1:18" ht="15" thickBot="1" x14ac:dyDescent="0.35">
      <c r="A1" s="12"/>
      <c r="B1" s="34" t="s">
        <v>0</v>
      </c>
      <c r="C1" s="35"/>
      <c r="D1" s="35"/>
      <c r="E1" s="35"/>
      <c r="F1" s="35"/>
      <c r="G1" s="35"/>
      <c r="H1" s="35"/>
      <c r="I1" s="35"/>
      <c r="J1" s="35"/>
      <c r="K1" s="35"/>
      <c r="M1" s="36" t="s">
        <v>21</v>
      </c>
      <c r="N1" s="37"/>
      <c r="O1" s="37"/>
      <c r="P1" s="37"/>
      <c r="Q1" s="37"/>
      <c r="R1" s="38"/>
    </row>
    <row r="2" spans="1:18" ht="15" thickBot="1" x14ac:dyDescent="0.35">
      <c r="A2" s="18" t="s">
        <v>1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M2" s="2"/>
      <c r="N2" s="39" t="s">
        <v>22</v>
      </c>
      <c r="O2" s="40"/>
      <c r="P2" s="40"/>
      <c r="Q2" s="40"/>
      <c r="R2" s="41"/>
    </row>
    <row r="3" spans="1:18" ht="15" customHeight="1" thickBot="1" x14ac:dyDescent="0.35">
      <c r="A3" s="1">
        <v>0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2"/>
      <c r="H3" s="2">
        <v>1</v>
      </c>
      <c r="I3" s="2"/>
      <c r="J3" s="2">
        <v>2</v>
      </c>
      <c r="K3" s="2"/>
      <c r="M3" s="4"/>
      <c r="N3" s="39" t="s">
        <v>23</v>
      </c>
      <c r="O3" s="40"/>
      <c r="P3" s="40"/>
      <c r="Q3" s="40"/>
      <c r="R3" s="41"/>
    </row>
    <row r="4" spans="1:18" ht="15" thickBot="1" x14ac:dyDescent="0.35">
      <c r="A4" s="1">
        <v>1</v>
      </c>
      <c r="B4" s="2">
        <v>2</v>
      </c>
      <c r="C4" s="2">
        <v>3</v>
      </c>
      <c r="D4" s="2">
        <v>4</v>
      </c>
      <c r="E4" s="2">
        <v>3</v>
      </c>
      <c r="F4" s="2"/>
      <c r="G4" s="2">
        <v>4</v>
      </c>
      <c r="H4" s="2"/>
      <c r="I4" s="2">
        <v>2</v>
      </c>
      <c r="J4" s="2"/>
      <c r="K4" s="2">
        <v>3</v>
      </c>
    </row>
    <row r="5" spans="1:18" ht="15" thickBot="1" x14ac:dyDescent="0.35">
      <c r="A5" s="1">
        <v>2</v>
      </c>
      <c r="B5" s="2">
        <v>5</v>
      </c>
      <c r="C5" s="2"/>
      <c r="D5" s="2">
        <v>1</v>
      </c>
      <c r="E5" s="2"/>
      <c r="F5" s="2">
        <v>4</v>
      </c>
      <c r="G5" s="2"/>
      <c r="H5" s="2">
        <v>1</v>
      </c>
      <c r="I5" s="2"/>
      <c r="J5" s="2">
        <v>2</v>
      </c>
      <c r="K5" s="2"/>
      <c r="N5" t="s">
        <v>24</v>
      </c>
    </row>
    <row r="6" spans="1:18" ht="15" thickBot="1" x14ac:dyDescent="0.35">
      <c r="A6" s="1">
        <v>3</v>
      </c>
      <c r="B6" s="2"/>
      <c r="C6" s="2">
        <v>1</v>
      </c>
      <c r="D6" s="2"/>
      <c r="E6" s="2">
        <v>1</v>
      </c>
      <c r="F6" s="2"/>
      <c r="G6" s="2">
        <v>2</v>
      </c>
      <c r="H6" s="2"/>
      <c r="I6" s="2">
        <v>5</v>
      </c>
      <c r="J6" s="2"/>
      <c r="K6" s="2">
        <v>3</v>
      </c>
    </row>
    <row r="7" spans="1:18" ht="15" thickBot="1" x14ac:dyDescent="0.35">
      <c r="A7" s="1">
        <v>4</v>
      </c>
      <c r="B7" s="2">
        <v>2</v>
      </c>
      <c r="C7" s="2"/>
      <c r="D7" s="2">
        <v>4</v>
      </c>
      <c r="E7" s="2"/>
      <c r="F7" s="2">
        <v>4</v>
      </c>
      <c r="G7" s="2"/>
      <c r="H7" s="2">
        <v>4</v>
      </c>
      <c r="I7" s="2"/>
      <c r="J7" s="2">
        <v>5</v>
      </c>
      <c r="K7" s="2"/>
    </row>
  </sheetData>
  <mergeCells count="4">
    <mergeCell ref="B1:K1"/>
    <mergeCell ref="M1:R1"/>
    <mergeCell ref="N2:R2"/>
    <mergeCell ref="N3:R3"/>
  </mergeCells>
  <conditionalFormatting sqref="B3:K7">
    <cfRule type="containsBlanks" dxfId="0" priority="1">
      <formula>LEN(TRIM(B3))=0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C61B-36B4-457E-9BE6-4FAA3473913E}">
  <dimension ref="A1:R13"/>
  <sheetViews>
    <sheetView zoomScale="145" zoomScaleNormal="145" workbookViewId="0">
      <selection activeCell="K7" sqref="A1:K7"/>
    </sheetView>
  </sheetViews>
  <sheetFormatPr defaultRowHeight="14.4" x14ac:dyDescent="0.3"/>
  <cols>
    <col min="1" max="1" width="6.77734375" customWidth="1"/>
    <col min="2" max="11" width="3.77734375" customWidth="1"/>
    <col min="12" max="16" width="8.21875" customWidth="1"/>
  </cols>
  <sheetData>
    <row r="1" spans="1:18" ht="15" thickBot="1" x14ac:dyDescent="0.35">
      <c r="A1" s="12"/>
      <c r="B1" s="34" t="s">
        <v>0</v>
      </c>
      <c r="C1" s="35"/>
      <c r="D1" s="35"/>
      <c r="E1" s="35"/>
      <c r="F1" s="35"/>
      <c r="G1" s="35"/>
      <c r="H1" s="35"/>
      <c r="I1" s="35"/>
      <c r="J1" s="35"/>
      <c r="K1" s="35"/>
      <c r="M1" s="36" t="s">
        <v>21</v>
      </c>
      <c r="N1" s="37"/>
      <c r="O1" s="37"/>
      <c r="P1" s="37"/>
      <c r="Q1" s="37"/>
      <c r="R1" s="38"/>
    </row>
    <row r="2" spans="1:18" ht="15" thickBot="1" x14ac:dyDescent="0.35">
      <c r="A2" s="18" t="s">
        <v>1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M2" s="2"/>
      <c r="N2" s="39" t="s">
        <v>22</v>
      </c>
      <c r="O2" s="40"/>
      <c r="P2" s="40"/>
      <c r="Q2" s="40"/>
      <c r="R2" s="41"/>
    </row>
    <row r="3" spans="1:18" ht="15" customHeight="1" thickBot="1" x14ac:dyDescent="0.35">
      <c r="A3" s="1">
        <v>0</v>
      </c>
      <c r="B3" s="33">
        <v>2</v>
      </c>
      <c r="C3" s="33">
        <v>3</v>
      </c>
      <c r="D3" s="33">
        <v>3</v>
      </c>
      <c r="E3" s="33">
        <v>4</v>
      </c>
      <c r="F3" s="33">
        <v>2</v>
      </c>
      <c r="G3" s="57">
        <v>2</v>
      </c>
      <c r="H3" s="33">
        <v>1</v>
      </c>
      <c r="I3" s="57">
        <v>1</v>
      </c>
      <c r="J3" s="33">
        <v>2</v>
      </c>
      <c r="K3" s="4"/>
      <c r="M3" s="4"/>
      <c r="N3" s="39" t="s">
        <v>23</v>
      </c>
      <c r="O3" s="40"/>
      <c r="P3" s="40"/>
      <c r="Q3" s="40"/>
      <c r="R3" s="41"/>
    </row>
    <row r="4" spans="1:18" ht="15" thickBot="1" x14ac:dyDescent="0.35">
      <c r="A4" s="1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</row>
    <row r="5" spans="1:18" ht="15" thickBot="1" x14ac:dyDescent="0.35">
      <c r="A5" s="1">
        <v>2</v>
      </c>
      <c r="B5" s="33"/>
      <c r="C5" s="33"/>
      <c r="D5" s="33"/>
      <c r="E5" s="33"/>
      <c r="F5" s="33"/>
      <c r="G5" s="33"/>
      <c r="H5" s="33"/>
      <c r="I5" s="33"/>
      <c r="J5" s="33"/>
      <c r="K5" s="33"/>
      <c r="N5" t="s">
        <v>24</v>
      </c>
    </row>
    <row r="6" spans="1:18" ht="15" thickBot="1" x14ac:dyDescent="0.35">
      <c r="A6" s="1">
        <v>3</v>
      </c>
      <c r="B6" s="33"/>
      <c r="C6" s="33"/>
      <c r="D6" s="33"/>
      <c r="E6" s="33"/>
      <c r="F6" s="33"/>
      <c r="G6" s="33"/>
      <c r="H6" s="33"/>
      <c r="I6" s="33"/>
      <c r="J6" s="33"/>
      <c r="K6" s="33"/>
    </row>
    <row r="7" spans="1:18" ht="15" thickBot="1" x14ac:dyDescent="0.35">
      <c r="A7" s="1">
        <v>4</v>
      </c>
      <c r="B7" s="33"/>
      <c r="C7" s="33"/>
      <c r="D7" s="33"/>
      <c r="E7" s="33"/>
      <c r="F7" s="33"/>
      <c r="G7" s="33"/>
      <c r="H7" s="33"/>
      <c r="I7" s="33"/>
      <c r="J7" s="33"/>
      <c r="K7" s="33"/>
    </row>
    <row r="9" spans="1:18" x14ac:dyDescent="0.3">
      <c r="B9">
        <v>2</v>
      </c>
      <c r="C9">
        <v>3</v>
      </c>
      <c r="D9">
        <v>3</v>
      </c>
      <c r="E9">
        <v>4</v>
      </c>
      <c r="F9">
        <v>2</v>
      </c>
      <c r="G9">
        <v>1</v>
      </c>
      <c r="H9">
        <v>1</v>
      </c>
      <c r="I9">
        <v>1</v>
      </c>
      <c r="J9">
        <v>2</v>
      </c>
      <c r="K9">
        <v>0</v>
      </c>
    </row>
    <row r="10" spans="1:18" x14ac:dyDescent="0.3">
      <c r="B10">
        <v>2</v>
      </c>
      <c r="C10">
        <v>3</v>
      </c>
      <c r="D10">
        <v>4</v>
      </c>
      <c r="E10">
        <v>3</v>
      </c>
      <c r="F10">
        <v>0</v>
      </c>
      <c r="G10">
        <v>4</v>
      </c>
      <c r="H10">
        <v>1</v>
      </c>
      <c r="I10">
        <v>2</v>
      </c>
      <c r="J10">
        <v>1</v>
      </c>
      <c r="K10">
        <v>3</v>
      </c>
    </row>
    <row r="11" spans="1:18" x14ac:dyDescent="0.3">
      <c r="B11">
        <v>5</v>
      </c>
      <c r="C11">
        <v>1</v>
      </c>
      <c r="D11">
        <v>1</v>
      </c>
      <c r="E11">
        <v>0</v>
      </c>
      <c r="F11">
        <v>4</v>
      </c>
      <c r="G11">
        <v>0</v>
      </c>
      <c r="H11">
        <v>1</v>
      </c>
      <c r="I11">
        <v>1</v>
      </c>
      <c r="J11">
        <v>2</v>
      </c>
      <c r="K11">
        <v>0</v>
      </c>
    </row>
    <row r="12" spans="1:18" x14ac:dyDescent="0.3">
      <c r="B12">
        <v>1</v>
      </c>
      <c r="C12">
        <v>1</v>
      </c>
      <c r="D12">
        <v>0</v>
      </c>
      <c r="E12">
        <v>1</v>
      </c>
      <c r="F12">
        <v>0</v>
      </c>
      <c r="G12">
        <v>2</v>
      </c>
      <c r="H12">
        <v>1</v>
      </c>
      <c r="I12">
        <v>5</v>
      </c>
      <c r="J12">
        <v>0</v>
      </c>
      <c r="K12">
        <v>3</v>
      </c>
    </row>
    <row r="13" spans="1:18" x14ac:dyDescent="0.3">
      <c r="B13">
        <v>2</v>
      </c>
      <c r="C13">
        <v>0</v>
      </c>
      <c r="D13">
        <v>4</v>
      </c>
      <c r="E13">
        <v>1</v>
      </c>
      <c r="F13">
        <v>4</v>
      </c>
      <c r="G13">
        <v>0</v>
      </c>
      <c r="H13">
        <v>4</v>
      </c>
      <c r="I13">
        <v>0</v>
      </c>
      <c r="J13">
        <v>5</v>
      </c>
      <c r="K13">
        <v>1</v>
      </c>
    </row>
  </sheetData>
  <mergeCells count="4">
    <mergeCell ref="B1:K1"/>
    <mergeCell ref="M1:R1"/>
    <mergeCell ref="N2:R2"/>
    <mergeCell ref="N3:R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BE3F-CCDC-4AC1-B674-026A1A2EDB58}">
  <dimension ref="A1:R7"/>
  <sheetViews>
    <sheetView zoomScale="150" zoomScaleNormal="150" workbookViewId="0">
      <selection activeCell="B3" sqref="B3:K7"/>
    </sheetView>
  </sheetViews>
  <sheetFormatPr defaultRowHeight="14.4" x14ac:dyDescent="0.3"/>
  <cols>
    <col min="1" max="1" width="6.77734375" customWidth="1"/>
    <col min="2" max="11" width="3.77734375" customWidth="1"/>
    <col min="12" max="16" width="8.21875" customWidth="1"/>
  </cols>
  <sheetData>
    <row r="1" spans="1:18" ht="15" customHeight="1" thickBot="1" x14ac:dyDescent="0.35">
      <c r="A1" s="12"/>
      <c r="B1" s="34" t="s">
        <v>0</v>
      </c>
      <c r="C1" s="35"/>
      <c r="D1" s="35"/>
      <c r="E1" s="35"/>
      <c r="F1" s="35"/>
      <c r="G1" s="35"/>
      <c r="H1" s="35"/>
      <c r="I1" s="35"/>
      <c r="J1" s="35"/>
      <c r="K1" s="35"/>
      <c r="M1" s="36" t="s">
        <v>21</v>
      </c>
      <c r="N1" s="37"/>
      <c r="O1" s="37"/>
      <c r="P1" s="37"/>
      <c r="Q1" s="37"/>
      <c r="R1" s="38"/>
    </row>
    <row r="2" spans="1:1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M2" s="2"/>
      <c r="N2" s="39" t="s">
        <v>22</v>
      </c>
      <c r="O2" s="40"/>
      <c r="P2" s="40"/>
      <c r="Q2" s="40"/>
      <c r="R2" s="41"/>
    </row>
    <row r="3" spans="1:18" ht="15" customHeight="1" thickBot="1" x14ac:dyDescent="0.35">
      <c r="A3" s="1">
        <v>1</v>
      </c>
      <c r="B3" s="33">
        <v>2.3012962341308589</v>
      </c>
      <c r="C3" s="33">
        <v>3.630783319473267</v>
      </c>
      <c r="D3" s="33">
        <v>2.9359397888183589</v>
      </c>
      <c r="E3" s="33">
        <v>3.1536910533905029</v>
      </c>
      <c r="F3" s="33">
        <v>2.5859916210174561</v>
      </c>
      <c r="G3" s="4">
        <v>2.6208994388580318</v>
      </c>
      <c r="H3" s="33">
        <v>2.3542623519897461</v>
      </c>
      <c r="I3" s="33">
        <v>2.3066930770874019</v>
      </c>
      <c r="J3" s="33">
        <v>2.322872638702393</v>
      </c>
      <c r="K3" s="33">
        <v>1.854608535766602</v>
      </c>
      <c r="M3" s="4"/>
      <c r="N3" s="39" t="s">
        <v>23</v>
      </c>
      <c r="O3" s="40"/>
      <c r="P3" s="40"/>
      <c r="Q3" s="40"/>
      <c r="R3" s="41"/>
    </row>
    <row r="4" spans="1:18" ht="15" thickBot="1" x14ac:dyDescent="0.35">
      <c r="A4" s="1">
        <v>2</v>
      </c>
      <c r="B4" s="33">
        <v>2.68620777130127</v>
      </c>
      <c r="C4" s="33">
        <v>2.973604679107666</v>
      </c>
      <c r="D4" s="33">
        <v>3.338313102722168</v>
      </c>
      <c r="E4" s="33">
        <v>2.960726261138916</v>
      </c>
      <c r="F4" s="4">
        <v>3.171978235244751</v>
      </c>
      <c r="G4" s="33">
        <v>2.81784987449646</v>
      </c>
      <c r="H4" s="33">
        <v>2.0857448577880859</v>
      </c>
      <c r="I4" s="33">
        <v>1.476223230361938</v>
      </c>
      <c r="J4" s="33">
        <v>2.5810365676879878</v>
      </c>
      <c r="K4" s="33">
        <v>2.1564662456512451</v>
      </c>
    </row>
    <row r="5" spans="1:18" ht="15" thickBot="1" x14ac:dyDescent="0.35">
      <c r="A5" s="1">
        <v>3</v>
      </c>
      <c r="B5" s="33">
        <v>3.8629026412963872</v>
      </c>
      <c r="C5" s="33">
        <v>2.847228050231934</v>
      </c>
      <c r="D5" s="33">
        <v>2.8368749618530269</v>
      </c>
      <c r="E5" s="4">
        <v>2.661338329315186</v>
      </c>
      <c r="F5" s="33">
        <v>3.4832999706268311</v>
      </c>
      <c r="G5" s="4">
        <v>3.5680556297302251</v>
      </c>
      <c r="H5" s="33">
        <v>2.4616737365722661</v>
      </c>
      <c r="I5" s="33">
        <v>2.5876908302307129</v>
      </c>
      <c r="J5" s="33">
        <v>2.4222514629364009</v>
      </c>
      <c r="K5" s="4">
        <v>3.315861701965332</v>
      </c>
      <c r="N5" t="s">
        <v>25</v>
      </c>
    </row>
    <row r="6" spans="1:18" ht="15" thickBot="1" x14ac:dyDescent="0.35">
      <c r="A6" s="1">
        <v>4</v>
      </c>
      <c r="B6" s="33">
        <v>2.3152437210083008</v>
      </c>
      <c r="C6" s="33">
        <v>2.4040055274963379</v>
      </c>
      <c r="D6" s="4">
        <v>2.9909448623657231</v>
      </c>
      <c r="E6" s="33">
        <v>2.9725780487060551</v>
      </c>
      <c r="F6" s="4">
        <v>2.552878618240356</v>
      </c>
      <c r="G6" s="33">
        <v>2.6668586730957031</v>
      </c>
      <c r="H6" s="4">
        <v>3.6717901229858398</v>
      </c>
      <c r="I6" s="33">
        <v>2.284697532653809</v>
      </c>
      <c r="J6" s="33">
        <v>2.8080892562866211</v>
      </c>
      <c r="K6" s="33">
        <v>3.2955775260925289</v>
      </c>
    </row>
    <row r="7" spans="1:18" ht="15" thickBot="1" x14ac:dyDescent="0.35">
      <c r="A7" s="1">
        <v>5</v>
      </c>
      <c r="B7" s="33">
        <v>2.4055032730102539</v>
      </c>
      <c r="C7" s="4">
        <v>2.6560671329498291</v>
      </c>
      <c r="D7" s="33">
        <v>3.320354700088501</v>
      </c>
      <c r="E7" s="4">
        <v>2.8110771179199219</v>
      </c>
      <c r="F7" s="33">
        <v>3.171075582504272</v>
      </c>
      <c r="G7" s="4">
        <v>3.1992194652557369</v>
      </c>
      <c r="H7" s="33">
        <v>3.9924132823944092</v>
      </c>
      <c r="I7" s="33">
        <v>1.908047199249268</v>
      </c>
      <c r="J7" s="33">
        <v>3.1255803108215332</v>
      </c>
      <c r="K7" s="33">
        <v>1.881909847259521</v>
      </c>
    </row>
  </sheetData>
  <mergeCells count="4">
    <mergeCell ref="B1:K1"/>
    <mergeCell ref="M1:R1"/>
    <mergeCell ref="N2:R2"/>
    <mergeCell ref="N3:R3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AFB3-3A03-4412-9EEF-00B3B4CC7054}">
  <dimension ref="A1:R44"/>
  <sheetViews>
    <sheetView zoomScaleNormal="100" workbookViewId="0">
      <selection activeCell="B3" sqref="B3:K7"/>
    </sheetView>
  </sheetViews>
  <sheetFormatPr defaultRowHeight="14.4" x14ac:dyDescent="0.3"/>
  <cols>
    <col min="1" max="1" width="6.77734375" customWidth="1"/>
    <col min="2" max="11" width="4.44140625" customWidth="1"/>
    <col min="12" max="13" width="8.21875" customWidth="1"/>
  </cols>
  <sheetData>
    <row r="1" spans="1:18" ht="16.8" customHeight="1" thickBot="1" x14ac:dyDescent="0.35">
      <c r="A1" s="12"/>
      <c r="B1" s="34" t="s">
        <v>0</v>
      </c>
      <c r="C1" s="35"/>
      <c r="D1" s="35"/>
      <c r="E1" s="35"/>
      <c r="F1" s="35"/>
      <c r="G1" s="35"/>
      <c r="H1" s="35"/>
      <c r="I1" s="35"/>
      <c r="J1" s="35"/>
      <c r="K1" s="35"/>
      <c r="M1" s="36" t="s">
        <v>21</v>
      </c>
      <c r="N1" s="37"/>
      <c r="O1" s="37"/>
      <c r="P1" s="37"/>
      <c r="Q1" s="37"/>
      <c r="R1" s="38"/>
    </row>
    <row r="2" spans="1:1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M2" s="2"/>
      <c r="N2" s="39" t="s">
        <v>22</v>
      </c>
      <c r="O2" s="40"/>
      <c r="P2" s="40"/>
      <c r="Q2" s="40"/>
      <c r="R2" s="41"/>
    </row>
    <row r="3" spans="1:18" ht="15" customHeight="1" thickBot="1" x14ac:dyDescent="0.35">
      <c r="A3" s="1">
        <v>1</v>
      </c>
      <c r="B3" s="33">
        <v>2.3012962341308589</v>
      </c>
      <c r="C3" s="33">
        <v>3.630783319473267</v>
      </c>
      <c r="D3" s="33">
        <v>2.9359397888183589</v>
      </c>
      <c r="E3" s="33">
        <v>3.1536910533905029</v>
      </c>
      <c r="F3" s="33">
        <v>2.5859916210174561</v>
      </c>
      <c r="G3" s="4">
        <v>2.6208994388580318</v>
      </c>
      <c r="H3" s="33">
        <v>2.3542623519897461</v>
      </c>
      <c r="I3" s="33">
        <v>2.3066930770874019</v>
      </c>
      <c r="J3" s="33">
        <v>2.322872638702393</v>
      </c>
      <c r="K3" s="33">
        <v>1.854608535766602</v>
      </c>
      <c r="M3" s="4"/>
      <c r="N3" s="39" t="s">
        <v>23</v>
      </c>
      <c r="O3" s="40"/>
      <c r="P3" s="40"/>
      <c r="Q3" s="40"/>
      <c r="R3" s="41"/>
    </row>
    <row r="4" spans="1:18" ht="15" thickBot="1" x14ac:dyDescent="0.35">
      <c r="A4" s="1">
        <v>2</v>
      </c>
      <c r="B4" s="33">
        <v>2.68620777130127</v>
      </c>
      <c r="C4" s="33">
        <v>2.973604679107666</v>
      </c>
      <c r="D4" s="33">
        <v>3.338313102722168</v>
      </c>
      <c r="E4" s="33">
        <v>2.960726261138916</v>
      </c>
      <c r="F4" s="4">
        <v>3.171978235244751</v>
      </c>
      <c r="G4" s="33">
        <v>2.81784987449646</v>
      </c>
      <c r="H4" s="33">
        <v>2.0857448577880859</v>
      </c>
      <c r="I4" s="33">
        <v>1.476223230361938</v>
      </c>
      <c r="J4" s="33">
        <v>2.5810365676879878</v>
      </c>
      <c r="K4" s="33">
        <v>2.1564662456512451</v>
      </c>
    </row>
    <row r="5" spans="1:18" ht="15" thickBot="1" x14ac:dyDescent="0.35">
      <c r="A5" s="1">
        <v>3</v>
      </c>
      <c r="B5" s="33">
        <v>3.8629026412963872</v>
      </c>
      <c r="C5" s="33">
        <v>2.847228050231934</v>
      </c>
      <c r="D5" s="33">
        <v>2.8368749618530269</v>
      </c>
      <c r="E5" s="4">
        <v>2.661338329315186</v>
      </c>
      <c r="F5" s="33">
        <v>3.4832999706268311</v>
      </c>
      <c r="G5" s="4">
        <v>3.5680556297302251</v>
      </c>
      <c r="H5" s="33">
        <v>2.4616737365722661</v>
      </c>
      <c r="I5" s="33">
        <v>2.5876908302307129</v>
      </c>
      <c r="J5" s="33">
        <v>2.4222514629364009</v>
      </c>
      <c r="K5" s="4">
        <v>3.315861701965332</v>
      </c>
    </row>
    <row r="6" spans="1:18" ht="15" thickBot="1" x14ac:dyDescent="0.35">
      <c r="A6" s="1">
        <v>4</v>
      </c>
      <c r="B6" s="33">
        <v>2.3152437210083008</v>
      </c>
      <c r="C6" s="33">
        <v>2.4040055274963379</v>
      </c>
      <c r="D6" s="4">
        <v>2.9909448623657231</v>
      </c>
      <c r="E6" s="33">
        <v>2.9725780487060551</v>
      </c>
      <c r="F6" s="4">
        <v>2.552878618240356</v>
      </c>
      <c r="G6" s="33">
        <v>2.6668586730957031</v>
      </c>
      <c r="H6" s="4">
        <v>3.6717901229858398</v>
      </c>
      <c r="I6" s="33">
        <v>2.284697532653809</v>
      </c>
      <c r="J6" s="33">
        <v>2.8080892562866211</v>
      </c>
      <c r="K6" s="33">
        <v>3.2955775260925289</v>
      </c>
    </row>
    <row r="7" spans="1:18" ht="15" thickBot="1" x14ac:dyDescent="0.35">
      <c r="A7" s="1">
        <v>5</v>
      </c>
      <c r="B7" s="33">
        <v>2.4055032730102539</v>
      </c>
      <c r="C7" s="4">
        <v>2.6560671329498291</v>
      </c>
      <c r="D7" s="33">
        <v>3.320354700088501</v>
      </c>
      <c r="E7" s="4">
        <v>2.8110771179199219</v>
      </c>
      <c r="F7" s="33">
        <v>3.171075582504272</v>
      </c>
      <c r="G7" s="4">
        <v>3.1992194652557369</v>
      </c>
      <c r="H7" s="33">
        <v>3.9924132823944092</v>
      </c>
      <c r="I7" s="33">
        <v>1.908047199249268</v>
      </c>
      <c r="J7" s="33">
        <v>3.1255803108215332</v>
      </c>
      <c r="K7" s="33">
        <v>1.881909847259521</v>
      </c>
    </row>
    <row r="8" spans="1:18" x14ac:dyDescent="0.3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</row>
    <row r="9" spans="1:18" ht="16.2" x14ac:dyDescent="0.3">
      <c r="A9" s="6" t="s">
        <v>11</v>
      </c>
      <c r="B9" s="22">
        <f>_xlfn.VAR.P(B3:B7)</f>
        <v>0.34905012398754481</v>
      </c>
      <c r="C9" s="22">
        <f>_xlfn.VAR.P(C3:C7)</f>
        <v>0.16954664453718238</v>
      </c>
      <c r="D9" s="22">
        <f>_xlfn.VAR.P(D3:D7)</f>
        <v>4.2437877850998167E-2</v>
      </c>
      <c r="E9" s="22">
        <f t="shared" ref="E9:K9" si="0">_xlfn.VAR.P(E3:E7)</f>
        <v>2.7495029129522629E-2</v>
      </c>
      <c r="F9" s="22">
        <f t="shared" si="0"/>
        <v>0.13270016483571453</v>
      </c>
      <c r="G9" s="22">
        <f t="shared" si="0"/>
        <v>0.12940457979572328</v>
      </c>
      <c r="H9" s="22">
        <f t="shared" si="0"/>
        <v>0.58822591084289344</v>
      </c>
      <c r="I9" s="22">
        <f t="shared" si="0"/>
        <v>0.14796363935111911</v>
      </c>
      <c r="J9" s="22">
        <f t="shared" si="0"/>
        <v>8.2957435985017577E-2</v>
      </c>
      <c r="K9" s="22">
        <f t="shared" si="0"/>
        <v>0.44303020441052354</v>
      </c>
    </row>
    <row r="10" spans="1:18" x14ac:dyDescent="0.3"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1:18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8" x14ac:dyDescent="0.3">
      <c r="B12" s="11">
        <v>2</v>
      </c>
      <c r="C12" s="11">
        <v>3</v>
      </c>
      <c r="D12" s="11">
        <v>3</v>
      </c>
      <c r="E12" s="11">
        <v>4</v>
      </c>
      <c r="F12" s="11">
        <v>2</v>
      </c>
      <c r="G12" s="11"/>
      <c r="H12" s="11">
        <v>1</v>
      </c>
      <c r="I12" s="11"/>
      <c r="J12" s="11">
        <v>2</v>
      </c>
      <c r="K12" s="11"/>
    </row>
    <row r="13" spans="1:18" x14ac:dyDescent="0.3">
      <c r="B13" s="11">
        <v>2</v>
      </c>
      <c r="C13" s="11">
        <v>3</v>
      </c>
      <c r="D13" s="11">
        <v>4</v>
      </c>
      <c r="E13" s="11">
        <v>3</v>
      </c>
      <c r="F13" s="11"/>
      <c r="G13" s="11">
        <v>4</v>
      </c>
      <c r="H13" s="11"/>
      <c r="I13" s="11">
        <v>2</v>
      </c>
      <c r="J13" s="11"/>
      <c r="K13" s="11">
        <v>3</v>
      </c>
    </row>
    <row r="14" spans="1:18" x14ac:dyDescent="0.3">
      <c r="B14" s="11">
        <v>5</v>
      </c>
      <c r="C14" s="11"/>
      <c r="D14" s="11">
        <v>1</v>
      </c>
      <c r="E14" s="11"/>
      <c r="F14" s="11">
        <v>4</v>
      </c>
      <c r="G14" s="11"/>
      <c r="H14" s="11">
        <v>1</v>
      </c>
      <c r="I14" s="11"/>
      <c r="J14" s="11">
        <v>2</v>
      </c>
      <c r="K14" s="11"/>
    </row>
    <row r="15" spans="1:18" x14ac:dyDescent="0.3">
      <c r="C15">
        <v>1</v>
      </c>
      <c r="E15">
        <v>1</v>
      </c>
      <c r="G15">
        <v>2</v>
      </c>
      <c r="I15">
        <v>5</v>
      </c>
      <c r="K15">
        <v>3</v>
      </c>
    </row>
    <row r="16" spans="1:18" x14ac:dyDescent="0.3">
      <c r="B16">
        <v>2</v>
      </c>
      <c r="D16">
        <v>4</v>
      </c>
      <c r="F16">
        <v>4</v>
      </c>
      <c r="H16">
        <v>4</v>
      </c>
      <c r="J16">
        <v>5</v>
      </c>
    </row>
    <row r="22" spans="13:14" ht="15" thickBot="1" x14ac:dyDescent="0.35"/>
    <row r="23" spans="13:14" ht="16.2" thickBot="1" x14ac:dyDescent="0.35">
      <c r="M23" s="3" t="s">
        <v>15</v>
      </c>
      <c r="N23" s="16">
        <f>AVERAGE(B9:K9)</f>
        <v>0.21128116107262396</v>
      </c>
    </row>
    <row r="44" spans="12:12" x14ac:dyDescent="0.3">
      <c r="L44" s="23">
        <f>AVERAGE(B9:K9)</f>
        <v>0.21128116107262396</v>
      </c>
    </row>
  </sheetData>
  <mergeCells count="4">
    <mergeCell ref="B1:K1"/>
    <mergeCell ref="M1:R1"/>
    <mergeCell ref="N2:R2"/>
    <mergeCell ref="N3:R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E71D-5044-44E6-8F8C-C78024082ECA}">
  <dimension ref="A1:S42"/>
  <sheetViews>
    <sheetView tabSelected="1" zoomScale="120" zoomScaleNormal="120" workbookViewId="0">
      <selection activeCell="L4" sqref="L4"/>
    </sheetView>
  </sheetViews>
  <sheetFormatPr defaultRowHeight="14.4" x14ac:dyDescent="0.3"/>
  <cols>
    <col min="1" max="1" width="6.77734375" customWidth="1"/>
    <col min="2" max="11" width="4.44140625" customWidth="1"/>
    <col min="12" max="15" width="8.21875" customWidth="1"/>
  </cols>
  <sheetData>
    <row r="1" spans="1:19" ht="16.8" customHeight="1" thickBot="1" x14ac:dyDescent="0.35">
      <c r="A1" s="12"/>
      <c r="B1" s="34" t="s">
        <v>0</v>
      </c>
      <c r="C1" s="35"/>
      <c r="D1" s="35"/>
      <c r="E1" s="35"/>
      <c r="F1" s="35"/>
      <c r="G1" s="35"/>
      <c r="H1" s="35"/>
      <c r="I1" s="35"/>
      <c r="J1" s="35"/>
      <c r="K1" s="35"/>
      <c r="N1" s="36" t="s">
        <v>21</v>
      </c>
      <c r="O1" s="37"/>
      <c r="P1" s="37"/>
      <c r="Q1" s="37"/>
      <c r="R1" s="37"/>
      <c r="S1" s="38"/>
    </row>
    <row r="2" spans="1:19" ht="16.2" customHeight="1" thickBot="1" x14ac:dyDescent="0.4">
      <c r="A2" s="1" t="s">
        <v>1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29" t="s">
        <v>10</v>
      </c>
      <c r="M2" s="6"/>
      <c r="N2" s="2"/>
      <c r="O2" s="39" t="s">
        <v>22</v>
      </c>
      <c r="P2" s="40"/>
      <c r="Q2" s="40"/>
      <c r="R2" s="40"/>
      <c r="S2" s="41"/>
    </row>
    <row r="3" spans="1:19" ht="15" customHeight="1" thickBot="1" x14ac:dyDescent="0.35">
      <c r="A3" s="1">
        <v>0</v>
      </c>
      <c r="B3" s="33">
        <v>2.5532632</v>
      </c>
      <c r="C3" s="33">
        <v>2.9511365999999999</v>
      </c>
      <c r="D3" s="33">
        <v>3.6092499999999998</v>
      </c>
      <c r="E3" s="33">
        <v>3.8345324999999999</v>
      </c>
      <c r="F3" s="33">
        <v>1.8813614000000001</v>
      </c>
      <c r="G3" s="33">
        <v>1.733114</v>
      </c>
      <c r="H3" s="33">
        <v>2.3463414</v>
      </c>
      <c r="I3" s="33">
        <v>1.7421481999999999</v>
      </c>
      <c r="J3" s="33">
        <v>1.8564754000000001</v>
      </c>
      <c r="K3" s="33"/>
      <c r="L3" s="10">
        <f>((B3-'X-avaliacoes'!B3)^2+(C3-'X-avaliacoes'!C3)^2+(D3-'X-avaliacoes'!D3)^2+(E3-'X-avaliacoes'!E3)^2+(F3-'X-avaliacoes'!F3)^2+(G3-'X-avaliacoes'!G3)^2+(H3-'X-avaliacoes'!H3)^2+(J3-'X-avaliacoes'!J3)^2+(I3-'X-avaliacoes'!I3)^2)/9</f>
        <v>0.35293050419092992</v>
      </c>
      <c r="M3" s="10"/>
      <c r="N3" s="4"/>
      <c r="O3" s="39" t="s">
        <v>23</v>
      </c>
      <c r="P3" s="40"/>
      <c r="Q3" s="40"/>
      <c r="R3" s="40"/>
      <c r="S3" s="41"/>
    </row>
    <row r="4" spans="1:19" ht="15" thickBot="1" x14ac:dyDescent="0.35">
      <c r="A4" s="1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10">
        <f>((B4-'X-avaliacoes'!B4)^2+(C4-'X-avaliacoes'!C4)^2+(D4-'X-avaliacoes'!D4)^2+(E4-'X-avaliacoes'!E4)^2+(G4-'X-avaliacoes'!G4)^2+(H4-'X-avaliacoes'!H4)^2+(I4-'X-avaliacoes'!I4)^2+(J4-'X-avaliacoes'!J4)^2+(K4-'X-avaliacoes'!K4)^2)/9</f>
        <v>0</v>
      </c>
      <c r="M4" s="10"/>
    </row>
    <row r="5" spans="1:19" ht="15" thickBot="1" x14ac:dyDescent="0.35">
      <c r="A5" s="1">
        <v>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10">
        <f>((B5-'X-avaliacoes'!B5)^2+(C5-'X-avaliacoes'!C5)^2+(D5-'X-avaliacoes'!D5)^2+(F5-'X-avaliacoes'!F5)^2+(H5-'X-avaliacoes'!H5)^2+(I5-'X-avaliacoes'!I5)^2+(J5-'X-avaliacoes'!J5)^2)/7</f>
        <v>0</v>
      </c>
      <c r="M5" s="10"/>
      <c r="R5" t="s">
        <v>26</v>
      </c>
    </row>
    <row r="6" spans="1:19" ht="15" thickBot="1" x14ac:dyDescent="0.35">
      <c r="A6" s="1">
        <v>3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10">
        <f>((B6-'X-avaliacoes'!B6)^2+(C6-'X-avaliacoes'!C6)^2+(E6-'X-avaliacoes'!E6)^2+(G6-'X-avaliacoes'!G6)^2+(J6-'X-avaliacoes'!J6)^2+(I6-'X-avaliacoes'!I6)^2+(K6-'X-avaliacoes'!K6)^2)/7</f>
        <v>0</v>
      </c>
      <c r="M6" s="10"/>
    </row>
    <row r="7" spans="1:19" ht="15" thickBot="1" x14ac:dyDescent="0.35">
      <c r="A7" s="1">
        <v>4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10">
        <f>((B7-'X-avaliacoes'!B7)^2+(D7-'X-avaliacoes'!D7)^2+(I7-'X-avaliacoes'!I7)^2+(F7-'X-avaliacoes'!F7)^2+(H7-'X-avaliacoes'!H7)^2+(K7-'X-avaliacoes'!K7)^2+(J7-'X-avaliacoes'!J7)^2)/7</f>
        <v>0</v>
      </c>
      <c r="M7" s="10"/>
    </row>
    <row r="8" spans="1:19" ht="15" thickBot="1" x14ac:dyDescent="0.35">
      <c r="B8" s="11"/>
      <c r="C8" s="11"/>
      <c r="D8" s="11"/>
      <c r="E8" s="11"/>
      <c r="F8" s="11"/>
      <c r="G8" s="11"/>
      <c r="H8" s="11"/>
      <c r="I8" s="11"/>
      <c r="J8" s="11"/>
      <c r="K8" s="11"/>
      <c r="M8" s="10"/>
    </row>
    <row r="9" spans="1:19" ht="15" thickBot="1" x14ac:dyDescent="0.35">
      <c r="A9" s="12"/>
      <c r="B9" s="34" t="s">
        <v>0</v>
      </c>
      <c r="C9" s="35"/>
      <c r="D9" s="35"/>
      <c r="E9" s="35"/>
      <c r="F9" s="35"/>
      <c r="G9" s="35"/>
      <c r="H9" s="35"/>
      <c r="I9" s="35"/>
      <c r="J9" s="35"/>
      <c r="K9" s="35"/>
      <c r="M9" s="10"/>
    </row>
    <row r="10" spans="1:19" ht="15" thickBot="1" x14ac:dyDescent="0.35">
      <c r="A10" s="18" t="s">
        <v>1</v>
      </c>
      <c r="B10" s="3">
        <v>0</v>
      </c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M10" s="10"/>
    </row>
    <row r="11" spans="1:19" ht="15" thickBot="1" x14ac:dyDescent="0.35">
      <c r="A11" s="1">
        <v>0</v>
      </c>
      <c r="B11" s="33">
        <v>2</v>
      </c>
      <c r="C11" s="33">
        <v>3</v>
      </c>
      <c r="D11" s="33">
        <v>3</v>
      </c>
      <c r="E11" s="33">
        <v>4</v>
      </c>
      <c r="F11" s="33">
        <v>2</v>
      </c>
      <c r="G11" s="57">
        <v>2</v>
      </c>
      <c r="H11" s="33">
        <v>1</v>
      </c>
      <c r="I11" s="57">
        <v>1</v>
      </c>
      <c r="J11" s="33">
        <v>2</v>
      </c>
      <c r="K11" s="4"/>
      <c r="M11" s="10"/>
    </row>
    <row r="12" spans="1:19" ht="15" thickBot="1" x14ac:dyDescent="0.35">
      <c r="A12" s="1">
        <v>1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M12" s="10"/>
    </row>
    <row r="13" spans="1:19" ht="15" thickBot="1" x14ac:dyDescent="0.35">
      <c r="A13" s="1">
        <v>2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M13" s="10"/>
    </row>
    <row r="14" spans="1:19" ht="15" thickBot="1" x14ac:dyDescent="0.35">
      <c r="A14" s="1">
        <v>3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M14" s="10"/>
    </row>
    <row r="15" spans="1:19" ht="15" thickBot="1" x14ac:dyDescent="0.35">
      <c r="A15" s="1">
        <v>4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M15" s="10"/>
    </row>
    <row r="16" spans="1:19" ht="16.2" thickBot="1" x14ac:dyDescent="0.35">
      <c r="M16" s="10"/>
      <c r="N16" s="3" t="s">
        <v>12</v>
      </c>
      <c r="O16" s="25">
        <f>_xlfn.VAR.P(L3:L7)</f>
        <v>1.9929590526154239E-2</v>
      </c>
    </row>
    <row r="17" spans="12:13" x14ac:dyDescent="0.3">
      <c r="M17" s="10"/>
    </row>
    <row r="18" spans="12:13" x14ac:dyDescent="0.3">
      <c r="M18" s="10"/>
    </row>
    <row r="19" spans="12:13" x14ac:dyDescent="0.3">
      <c r="M19" s="10"/>
    </row>
    <row r="20" spans="12:13" x14ac:dyDescent="0.3">
      <c r="M20" s="10"/>
    </row>
    <row r="21" spans="12:13" x14ac:dyDescent="0.3">
      <c r="L21" s="10">
        <f>((B21-'X-avaliacoes'!B21)^2+(C21-'X-avaliacoes'!C21)^2+(D21-'X-avaliacoes'!D21)^2+(E21-'X-avaliacoes'!E21)^2+(F21-'X-avaliacoes'!F21)^2+(G21-'X-avaliacoes'!G21)^2+(H21-'X-avaliacoes'!H21)^2+(I21-'X-avaliacoes'!I21)^2+(J21-'X-avaliacoes'!J21)^2+(K21-'X-avaliacoes'!K21)^2)/10</f>
        <v>0</v>
      </c>
      <c r="M21" s="10"/>
    </row>
    <row r="22" spans="12:13" x14ac:dyDescent="0.3">
      <c r="M22" s="10"/>
    </row>
    <row r="23" spans="12:13" x14ac:dyDescent="0.3">
      <c r="M23" s="10"/>
    </row>
    <row r="24" spans="12:13" x14ac:dyDescent="0.3">
      <c r="M24" s="10"/>
    </row>
    <row r="25" spans="12:13" x14ac:dyDescent="0.3">
      <c r="M25" s="10"/>
    </row>
    <row r="26" spans="12:13" x14ac:dyDescent="0.3">
      <c r="M26" s="10"/>
    </row>
    <row r="27" spans="12:13" x14ac:dyDescent="0.3">
      <c r="M27" s="10"/>
    </row>
    <row r="28" spans="12:13" x14ac:dyDescent="0.3">
      <c r="M28" s="10"/>
    </row>
    <row r="29" spans="12:13" x14ac:dyDescent="0.3">
      <c r="M29" s="10"/>
    </row>
    <row r="30" spans="12:13" x14ac:dyDescent="0.3">
      <c r="M30" s="10"/>
    </row>
    <row r="31" spans="12:13" x14ac:dyDescent="0.3">
      <c r="M31" s="10"/>
    </row>
    <row r="32" spans="12:13" x14ac:dyDescent="0.3">
      <c r="M32" s="10"/>
    </row>
    <row r="33" spans="13:13" x14ac:dyDescent="0.3">
      <c r="M33" s="10"/>
    </row>
    <row r="34" spans="13:13" x14ac:dyDescent="0.3">
      <c r="M34" s="10"/>
    </row>
    <row r="35" spans="13:13" x14ac:dyDescent="0.3">
      <c r="M35" s="10"/>
    </row>
    <row r="36" spans="13:13" x14ac:dyDescent="0.3">
      <c r="M36" s="10"/>
    </row>
    <row r="37" spans="13:13" x14ac:dyDescent="0.3">
      <c r="M37" s="10"/>
    </row>
    <row r="38" spans="13:13" x14ac:dyDescent="0.3">
      <c r="M38" s="10"/>
    </row>
    <row r="39" spans="13:13" x14ac:dyDescent="0.3">
      <c r="M39" s="10"/>
    </row>
    <row r="40" spans="13:13" x14ac:dyDescent="0.3">
      <c r="M40" s="10"/>
    </row>
    <row r="41" spans="13:13" x14ac:dyDescent="0.3">
      <c r="M41" s="10"/>
    </row>
    <row r="42" spans="13:13" x14ac:dyDescent="0.3">
      <c r="M42" s="10"/>
    </row>
  </sheetData>
  <mergeCells count="5">
    <mergeCell ref="B1:K1"/>
    <mergeCell ref="N1:S1"/>
    <mergeCell ref="O2:S2"/>
    <mergeCell ref="O3:S3"/>
    <mergeCell ref="B9:K9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7777-6B87-4C63-BB96-7DD83DF16E93}">
  <dimension ref="A1:T42"/>
  <sheetViews>
    <sheetView zoomScaleNormal="100" workbookViewId="0">
      <selection activeCell="B1" sqref="B1:K1"/>
    </sheetView>
  </sheetViews>
  <sheetFormatPr defaultRowHeight="14.4" x14ac:dyDescent="0.3"/>
  <cols>
    <col min="1" max="1" width="6.77734375" customWidth="1"/>
    <col min="2" max="11" width="4.44140625" customWidth="1"/>
    <col min="12" max="12" width="8.21875" customWidth="1"/>
    <col min="13" max="13" width="8.21875" style="31" customWidth="1"/>
    <col min="14" max="14" width="8.21875" customWidth="1"/>
  </cols>
  <sheetData>
    <row r="1" spans="1:20" ht="15" thickBot="1" x14ac:dyDescent="0.35">
      <c r="A1" s="12"/>
      <c r="B1" s="34" t="s">
        <v>0</v>
      </c>
      <c r="C1" s="35"/>
      <c r="D1" s="35"/>
      <c r="E1" s="35"/>
      <c r="F1" s="35"/>
      <c r="G1" s="35"/>
      <c r="H1" s="35"/>
      <c r="I1" s="35"/>
      <c r="J1" s="35"/>
      <c r="K1" s="35"/>
      <c r="M1"/>
      <c r="O1" s="36" t="s">
        <v>21</v>
      </c>
      <c r="P1" s="37"/>
      <c r="Q1" s="37"/>
      <c r="R1" s="37"/>
      <c r="S1" s="37"/>
      <c r="T1" s="38"/>
    </row>
    <row r="2" spans="1:20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6" t="s">
        <v>10</v>
      </c>
      <c r="M2" s="29" t="s">
        <v>14</v>
      </c>
      <c r="O2" s="2"/>
      <c r="P2" s="50" t="s">
        <v>22</v>
      </c>
      <c r="Q2" s="51"/>
      <c r="R2" s="51"/>
      <c r="S2" s="51"/>
      <c r="T2" s="52"/>
    </row>
    <row r="3" spans="1:20" ht="15" customHeight="1" thickBot="1" x14ac:dyDescent="0.35">
      <c r="A3" s="15">
        <v>1</v>
      </c>
      <c r="B3" s="33">
        <v>2.3012962341308589</v>
      </c>
      <c r="C3" s="33">
        <v>3.630783319473267</v>
      </c>
      <c r="D3" s="33">
        <v>2.9359397888183589</v>
      </c>
      <c r="E3" s="33">
        <v>3.1536910533905029</v>
      </c>
      <c r="F3" s="33">
        <v>2.5859916210174561</v>
      </c>
      <c r="G3" s="4">
        <v>2.6208994388580318</v>
      </c>
      <c r="H3" s="33">
        <v>2.3542623519897461</v>
      </c>
      <c r="I3" s="33">
        <v>2.3066930770874019</v>
      </c>
      <c r="J3" s="33">
        <v>2.322872638702393</v>
      </c>
      <c r="K3" s="33">
        <v>1.854608535766602</v>
      </c>
      <c r="L3" s="10">
        <f>((B3-'X-avaliacoes'!B3)^2+(C3-'X-avaliacoes'!C3)^2+(D3-'X-avaliacoes'!D3)^2+(E3-'X-avaliacoes'!E3)^2+(F3-'X-avaliacoes'!F3)^2+(K3-'X-avaliacoes'!K3)^2+(H3-'X-avaliacoes'!H3)^2+(J3-'X-avaliacoes'!J3)^2+(I3-'X-avaliacoes'!I3)^2)/9</f>
        <v>0.9597431797759618</v>
      </c>
      <c r="M3" s="48">
        <f>AVERAGE(L3:L4)</f>
        <v>3.9104389414790717</v>
      </c>
      <c r="O3" s="4"/>
      <c r="P3" s="50" t="s">
        <v>23</v>
      </c>
      <c r="Q3" s="51"/>
      <c r="R3" s="51"/>
      <c r="S3" s="51"/>
      <c r="T3" s="52"/>
    </row>
    <row r="4" spans="1:20" ht="15" thickBot="1" x14ac:dyDescent="0.35">
      <c r="A4" s="15">
        <v>2</v>
      </c>
      <c r="B4" s="33">
        <v>2.68620777130127</v>
      </c>
      <c r="C4" s="33">
        <v>2.973604679107666</v>
      </c>
      <c r="D4" s="33">
        <v>3.338313102722168</v>
      </c>
      <c r="E4" s="33">
        <v>2.960726261138916</v>
      </c>
      <c r="F4" s="4">
        <v>3.171978235244751</v>
      </c>
      <c r="G4" s="33">
        <v>2.81784987449646</v>
      </c>
      <c r="H4" s="33">
        <v>2.0857448577880859</v>
      </c>
      <c r="I4" s="33">
        <v>1.476223230361938</v>
      </c>
      <c r="J4" s="33">
        <v>2.5810365676879878</v>
      </c>
      <c r="K4" s="33">
        <v>2.1564662456512451</v>
      </c>
      <c r="L4" s="10">
        <f>((B4-'X-avaliacoes'!B4)^2+(C4-'X-avaliacoes'!C4)^2+(D4-'X-avaliacoes'!D4)^2+(E4-'X-avaliacoes'!E4)^2+(G4-'X-avaliacoes'!G4)^2+(H4-'X-avaliacoes'!H4)^2+(I4-'X-avaliacoes'!I4)^2+(J4-'X-avaliacoes'!J4)^2+(K4-'X-avaliacoes'!K4)^2)/9</f>
        <v>6.8611347031821817</v>
      </c>
      <c r="M4" s="49"/>
      <c r="O4" s="17"/>
      <c r="P4" s="50" t="s">
        <v>18</v>
      </c>
      <c r="Q4" s="51"/>
      <c r="R4" s="51"/>
      <c r="S4" s="51"/>
      <c r="T4" s="52"/>
    </row>
    <row r="5" spans="1:20" ht="15" thickBot="1" x14ac:dyDescent="0.35">
      <c r="A5" s="21">
        <v>3</v>
      </c>
      <c r="B5" s="33">
        <v>3.8629026412963872</v>
      </c>
      <c r="C5" s="33">
        <v>2.847228050231934</v>
      </c>
      <c r="D5" s="33">
        <v>2.8368749618530269</v>
      </c>
      <c r="E5" s="4">
        <v>2.661338329315186</v>
      </c>
      <c r="F5" s="33">
        <v>3.4832999706268311</v>
      </c>
      <c r="G5" s="4">
        <v>3.5680556297302251</v>
      </c>
      <c r="H5" s="33">
        <v>2.4616737365722661</v>
      </c>
      <c r="I5" s="33">
        <v>2.5876908302307129</v>
      </c>
      <c r="J5" s="33">
        <v>2.4222514629364009</v>
      </c>
      <c r="K5" s="4">
        <v>3.315861701965332</v>
      </c>
      <c r="L5" s="10">
        <f>((B5-'X-avaliacoes'!B5)^2+(C5-'X-avaliacoes'!C5)^2+(D5-'X-avaliacoes'!D5)^2+(F5-'X-avaliacoes'!F5)^2+(H5-'X-avaliacoes'!H5)^2+(I5-'X-avaliacoes'!I5)^2+(J5-'X-avaliacoes'!J5)^2)/7</f>
        <v>8.8333208840867083</v>
      </c>
      <c r="M5" s="53">
        <f>AVERAGE(L5:L7)</f>
        <v>8.2211906463487399</v>
      </c>
      <c r="O5" s="24"/>
      <c r="P5" s="50" t="s">
        <v>19</v>
      </c>
      <c r="Q5" s="51"/>
      <c r="R5" s="51"/>
      <c r="S5" s="51"/>
      <c r="T5" s="52"/>
    </row>
    <row r="6" spans="1:20" ht="15" thickBot="1" x14ac:dyDescent="0.35">
      <c r="A6" s="21">
        <v>4</v>
      </c>
      <c r="B6" s="33">
        <v>2.3152437210083008</v>
      </c>
      <c r="C6" s="33">
        <v>2.4040055274963379</v>
      </c>
      <c r="D6" s="4">
        <v>2.9909448623657231</v>
      </c>
      <c r="E6" s="33">
        <v>2.9725780487060551</v>
      </c>
      <c r="F6" s="4">
        <v>2.552878618240356</v>
      </c>
      <c r="G6" s="33">
        <v>2.6668586730957031</v>
      </c>
      <c r="H6" s="4">
        <v>3.6717901229858398</v>
      </c>
      <c r="I6" s="33">
        <v>2.284697532653809</v>
      </c>
      <c r="J6" s="33">
        <v>2.8080892562866211</v>
      </c>
      <c r="K6" s="33">
        <v>3.2955775260925289</v>
      </c>
      <c r="L6" s="10">
        <f>((B6-'X-avaliacoes'!B6)^2+(C6-'X-avaliacoes'!C6)^2+(E6-'X-avaliacoes'!E6)^2+(G6-'X-avaliacoes'!G6)^2+(J6-'X-avaliacoes'!J6)^2+(I6-'X-avaliacoes'!I6)^2+(K6-'X-avaliacoes'!K6)^2)/7</f>
        <v>7.2934272598984409</v>
      </c>
      <c r="M6" s="53"/>
    </row>
    <row r="7" spans="1:20" ht="15" thickBot="1" x14ac:dyDescent="0.35">
      <c r="A7" s="21">
        <v>5</v>
      </c>
      <c r="B7" s="33">
        <v>2.4055032730102539</v>
      </c>
      <c r="C7" s="4">
        <v>2.6560671329498291</v>
      </c>
      <c r="D7" s="33">
        <v>3.320354700088501</v>
      </c>
      <c r="E7" s="4">
        <v>2.8110771179199219</v>
      </c>
      <c r="F7" s="33">
        <v>3.171075582504272</v>
      </c>
      <c r="G7" s="4">
        <v>3.1992194652557369</v>
      </c>
      <c r="H7" s="33">
        <v>3.9924132823944092</v>
      </c>
      <c r="I7" s="33">
        <v>1.908047199249268</v>
      </c>
      <c r="J7" s="33">
        <v>3.1255803108215332</v>
      </c>
      <c r="K7" s="33">
        <v>1.881909847259521</v>
      </c>
      <c r="L7" s="10">
        <f>((B7-'X-avaliacoes'!B7)^2+(D7-'X-avaliacoes'!D7)^2+(I7-'X-avaliacoes'!I7)^2+(F7-'X-avaliacoes'!F7)^2+(H7-'X-avaliacoes'!H7)^2+(K7-'X-avaliacoes'!K7)^2+(J7-'X-avaliacoes'!J7)^2)/7</f>
        <v>8.536823795061073</v>
      </c>
      <c r="M7" s="53"/>
    </row>
    <row r="8" spans="1:20" x14ac:dyDescent="0.3">
      <c r="B8" s="5"/>
      <c r="C8" s="5"/>
      <c r="D8" s="5"/>
      <c r="E8" s="5"/>
      <c r="F8" s="5"/>
      <c r="G8" s="5"/>
      <c r="H8" s="5"/>
      <c r="I8" s="5"/>
      <c r="J8" s="5"/>
      <c r="K8" s="5"/>
      <c r="M8" s="32"/>
    </row>
    <row r="9" spans="1:20" ht="16.2" x14ac:dyDescent="0.3">
      <c r="A9" s="6" t="s">
        <v>11</v>
      </c>
      <c r="B9" s="13">
        <f t="shared" ref="B9:K9" si="0">_xlfn.VAR.S(B3:B7)</f>
        <v>0.43631265498443028</v>
      </c>
      <c r="C9" s="13">
        <f t="shared" si="0"/>
        <v>0.21193330567147761</v>
      </c>
      <c r="D9" s="13">
        <f t="shared" si="0"/>
        <v>5.304734731374771E-2</v>
      </c>
      <c r="E9" s="13">
        <f t="shared" si="0"/>
        <v>3.4368786411903288E-2</v>
      </c>
      <c r="F9" s="13">
        <f t="shared" si="0"/>
        <v>0.16587520604464245</v>
      </c>
      <c r="G9" s="13">
        <f t="shared" si="0"/>
        <v>0.16175572474465483</v>
      </c>
      <c r="H9" s="13">
        <f t="shared" si="0"/>
        <v>0.73528238855361749</v>
      </c>
      <c r="I9" s="13">
        <f t="shared" si="0"/>
        <v>0.18495454918889909</v>
      </c>
      <c r="J9" s="13">
        <f t="shared" si="0"/>
        <v>0.10369679498127127</v>
      </c>
      <c r="K9" s="13">
        <f t="shared" si="0"/>
        <v>0.55378775551315407</v>
      </c>
      <c r="L9" s="14">
        <f>AVERAGE(B9:K9)</f>
        <v>0.26410145134077984</v>
      </c>
      <c r="M9" s="32"/>
    </row>
    <row r="10" spans="1:20" x14ac:dyDescent="0.3">
      <c r="B10" s="11"/>
      <c r="C10" s="11"/>
      <c r="D10" s="11"/>
      <c r="E10" s="11"/>
      <c r="F10" s="11"/>
      <c r="G10" s="11"/>
      <c r="H10" s="11"/>
      <c r="I10" s="11"/>
      <c r="J10" s="11"/>
      <c r="K10" s="11"/>
      <c r="M10" s="32"/>
    </row>
    <row r="11" spans="1:20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1"/>
      <c r="M11" s="32"/>
    </row>
    <row r="12" spans="1:20" x14ac:dyDescent="0.3">
      <c r="B12" s="11"/>
      <c r="C12" s="11"/>
      <c r="D12" s="11"/>
      <c r="E12" s="11"/>
      <c r="F12" s="11"/>
      <c r="G12" s="11"/>
      <c r="H12" s="11"/>
      <c r="I12" s="11"/>
      <c r="J12" s="11"/>
      <c r="K12" s="11"/>
      <c r="M12" s="32"/>
    </row>
    <row r="13" spans="1:20" ht="1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1"/>
      <c r="M13" s="30"/>
    </row>
    <row r="14" spans="1:20" ht="15" customHeight="1" thickBot="1" x14ac:dyDescent="0.35">
      <c r="B14" s="11"/>
      <c r="C14" s="11"/>
      <c r="D14" s="11"/>
      <c r="E14" s="11"/>
      <c r="F14" s="11"/>
      <c r="G14" s="11"/>
      <c r="H14" s="11"/>
      <c r="I14" s="11"/>
      <c r="J14" s="11"/>
      <c r="K14" s="11"/>
      <c r="M14" s="30"/>
    </row>
    <row r="15" spans="1:20" ht="16.2" thickBot="1" x14ac:dyDescent="0.35">
      <c r="M15" s="30"/>
      <c r="O15" s="3" t="s">
        <v>13</v>
      </c>
      <c r="P15" s="42">
        <f>_xlfn.VAR.P(M3,M5)</f>
        <v>4.6456450652591883</v>
      </c>
      <c r="Q15" s="43"/>
      <c r="R15" s="43"/>
      <c r="S15" s="43"/>
      <c r="T15" s="44"/>
    </row>
    <row r="16" spans="1:20" ht="15" thickBot="1" x14ac:dyDescent="0.35">
      <c r="M16" s="30"/>
      <c r="O16" s="3" t="s">
        <v>66</v>
      </c>
      <c r="P16" s="45" t="s">
        <v>16</v>
      </c>
      <c r="Q16" s="46"/>
      <c r="R16" s="46"/>
      <c r="S16" s="46"/>
      <c r="T16" s="47"/>
    </row>
    <row r="17" spans="13:13" x14ac:dyDescent="0.3">
      <c r="M17" s="30"/>
    </row>
    <row r="18" spans="13:13" x14ac:dyDescent="0.3">
      <c r="M18" s="30"/>
    </row>
    <row r="19" spans="13:13" x14ac:dyDescent="0.3">
      <c r="M19" s="30"/>
    </row>
    <row r="20" spans="13:13" x14ac:dyDescent="0.3">
      <c r="M20" s="30"/>
    </row>
    <row r="21" spans="13:13" x14ac:dyDescent="0.3">
      <c r="M21" s="30"/>
    </row>
    <row r="22" spans="13:13" x14ac:dyDescent="0.3">
      <c r="M22" s="30"/>
    </row>
    <row r="23" spans="13:13" x14ac:dyDescent="0.3">
      <c r="M23" s="30"/>
    </row>
    <row r="24" spans="13:13" x14ac:dyDescent="0.3">
      <c r="M24" s="30"/>
    </row>
    <row r="25" spans="13:13" x14ac:dyDescent="0.3">
      <c r="M25" s="30"/>
    </row>
    <row r="26" spans="13:13" x14ac:dyDescent="0.3">
      <c r="M26" s="30"/>
    </row>
    <row r="27" spans="13:13" x14ac:dyDescent="0.3">
      <c r="M27" s="30"/>
    </row>
    <row r="28" spans="13:13" x14ac:dyDescent="0.3">
      <c r="M28" s="30"/>
    </row>
    <row r="29" spans="13:13" x14ac:dyDescent="0.3">
      <c r="M29" s="30"/>
    </row>
    <row r="30" spans="13:13" x14ac:dyDescent="0.3">
      <c r="M30" s="30"/>
    </row>
    <row r="31" spans="13:13" x14ac:dyDescent="0.3">
      <c r="M31" s="30"/>
    </row>
    <row r="32" spans="13:13" x14ac:dyDescent="0.3">
      <c r="M32" s="30"/>
    </row>
    <row r="33" spans="13:13" x14ac:dyDescent="0.3">
      <c r="M33" s="30"/>
    </row>
    <row r="34" spans="13:13" x14ac:dyDescent="0.3">
      <c r="M34" s="30"/>
    </row>
    <row r="35" spans="13:13" x14ac:dyDescent="0.3">
      <c r="M35" s="30"/>
    </row>
    <row r="36" spans="13:13" x14ac:dyDescent="0.3">
      <c r="M36" s="30"/>
    </row>
    <row r="37" spans="13:13" x14ac:dyDescent="0.3">
      <c r="M37" s="30"/>
    </row>
    <row r="38" spans="13:13" x14ac:dyDescent="0.3">
      <c r="M38" s="30"/>
    </row>
    <row r="39" spans="13:13" x14ac:dyDescent="0.3">
      <c r="M39" s="30"/>
    </row>
    <row r="40" spans="13:13" x14ac:dyDescent="0.3">
      <c r="M40" s="30"/>
    </row>
    <row r="41" spans="13:13" x14ac:dyDescent="0.3">
      <c r="M41" s="30"/>
    </row>
    <row r="42" spans="13:13" x14ac:dyDescent="0.3">
      <c r="M42" s="30"/>
    </row>
  </sheetData>
  <mergeCells count="10">
    <mergeCell ref="P15:T15"/>
    <mergeCell ref="P16:T16"/>
    <mergeCell ref="B1:K1"/>
    <mergeCell ref="M3:M4"/>
    <mergeCell ref="O1:T1"/>
    <mergeCell ref="P2:T2"/>
    <mergeCell ref="P3:T3"/>
    <mergeCell ref="P4:T4"/>
    <mergeCell ref="P5:T5"/>
    <mergeCell ref="M5:M7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6291-E106-4E98-BAFB-779CEB297863}">
  <dimension ref="A1:S44"/>
  <sheetViews>
    <sheetView zoomScaleNormal="100" workbookViewId="0">
      <selection activeCell="B3" sqref="B3:K7"/>
    </sheetView>
  </sheetViews>
  <sheetFormatPr defaultRowHeight="14.4" x14ac:dyDescent="0.3"/>
  <cols>
    <col min="1" max="1" width="6.77734375" customWidth="1"/>
    <col min="2" max="11" width="4.44140625" customWidth="1"/>
    <col min="12" max="12" width="16.77734375" customWidth="1"/>
    <col min="13" max="15" width="8.21875" customWidth="1"/>
  </cols>
  <sheetData>
    <row r="1" spans="1:19" ht="42" customHeight="1" thickBot="1" x14ac:dyDescent="0.35">
      <c r="A1" s="26"/>
      <c r="B1" s="34" t="s">
        <v>0</v>
      </c>
      <c r="C1" s="35"/>
      <c r="D1" s="35"/>
      <c r="E1" s="35"/>
      <c r="F1" s="35"/>
      <c r="G1" s="35"/>
      <c r="H1" s="35"/>
      <c r="I1" s="35"/>
      <c r="J1" s="35"/>
      <c r="K1" s="35"/>
      <c r="N1" s="54" t="s">
        <v>21</v>
      </c>
      <c r="O1" s="55"/>
      <c r="P1" s="55"/>
      <c r="Q1" s="55"/>
      <c r="R1" s="55"/>
      <c r="S1" s="56"/>
    </row>
    <row r="2" spans="1:19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6"/>
      <c r="M2" s="6"/>
      <c r="N2" s="2"/>
      <c r="O2" s="39" t="s">
        <v>22</v>
      </c>
      <c r="P2" s="40"/>
      <c r="Q2" s="40"/>
      <c r="R2" s="40"/>
      <c r="S2" s="41"/>
    </row>
    <row r="3" spans="1:19" ht="15" customHeight="1" thickBot="1" x14ac:dyDescent="0.35">
      <c r="A3" s="1">
        <v>1</v>
      </c>
      <c r="B3" s="33">
        <v>2.3012962341308589</v>
      </c>
      <c r="C3" s="33">
        <v>3.630783319473267</v>
      </c>
      <c r="D3" s="33">
        <v>2.9359397888183589</v>
      </c>
      <c r="E3" s="33">
        <v>3.1536910533905029</v>
      </c>
      <c r="F3" s="33">
        <v>2.5859916210174561</v>
      </c>
      <c r="G3" s="4">
        <v>2.6208994388580318</v>
      </c>
      <c r="H3" s="33">
        <v>2.3542623519897461</v>
      </c>
      <c r="I3" s="33">
        <v>2.3066930770874019</v>
      </c>
      <c r="J3" s="33">
        <v>2.322872638702393</v>
      </c>
      <c r="K3" s="33">
        <v>1.854608535766602</v>
      </c>
      <c r="L3" s="10">
        <f>((B3-'X-avaliacoes'!B3)^2+(C3-'X-avaliacoes'!C3)^2+(D3-'X-avaliacoes'!D3)^2+(E3-'X-avaliacoes'!E3)^2+(F3-'X-avaliacoes'!F3)^2+(G3-'X-avaliacoes'!G3)^2+(H3-'X-avaliacoes'!H3)^2+(J3-'X-avaliacoes'!J3)^2+(I3-'X-avaliacoes'!I3)^2)</f>
        <v>5.5836319102195366</v>
      </c>
      <c r="M3" s="10"/>
      <c r="N3" s="4"/>
      <c r="O3" s="39" t="s">
        <v>23</v>
      </c>
      <c r="P3" s="40"/>
      <c r="Q3" s="40"/>
      <c r="R3" s="40"/>
      <c r="S3" s="41"/>
    </row>
    <row r="4" spans="1:19" ht="15" thickBot="1" x14ac:dyDescent="0.35">
      <c r="A4" s="1">
        <v>2</v>
      </c>
      <c r="B4" s="33">
        <v>2.68620777130127</v>
      </c>
      <c r="C4" s="33">
        <v>2.973604679107666</v>
      </c>
      <c r="D4" s="33">
        <v>3.338313102722168</v>
      </c>
      <c r="E4" s="33">
        <v>2.960726261138916</v>
      </c>
      <c r="F4" s="4">
        <v>3.171978235244751</v>
      </c>
      <c r="G4" s="33">
        <v>2.81784987449646</v>
      </c>
      <c r="H4" s="33">
        <v>2.0857448577880859</v>
      </c>
      <c r="I4" s="33">
        <v>1.476223230361938</v>
      </c>
      <c r="J4" s="33">
        <v>2.5810365676879878</v>
      </c>
      <c r="K4" s="33">
        <v>2.1564662456512451</v>
      </c>
      <c r="L4" s="10">
        <f>((B4-'X-avaliacoes'!B4)^2+(C4-'X-avaliacoes'!C4)^2+(D4-'X-avaliacoes'!D4)^2+(E4-'X-avaliacoes'!E4)^2+(G4-'X-avaliacoes'!G4)^2+(H4-'X-avaliacoes'!H4)^2+(I4-'X-avaliacoes'!I4)^2+(J4-'X-avaliacoes'!J4)^2+(K4-'X-avaliacoes'!K4)^2)</f>
        <v>61.750212328639634</v>
      </c>
      <c r="M4" s="10"/>
    </row>
    <row r="5" spans="1:19" ht="15" thickBot="1" x14ac:dyDescent="0.35">
      <c r="A5" s="1">
        <v>3</v>
      </c>
      <c r="B5" s="33">
        <v>3.8629026412963872</v>
      </c>
      <c r="C5" s="33">
        <v>2.847228050231934</v>
      </c>
      <c r="D5" s="33">
        <v>2.8368749618530269</v>
      </c>
      <c r="E5" s="4">
        <v>2.661338329315186</v>
      </c>
      <c r="F5" s="33">
        <v>3.4832999706268311</v>
      </c>
      <c r="G5" s="4">
        <v>3.5680556297302251</v>
      </c>
      <c r="H5" s="33">
        <v>2.4616737365722661</v>
      </c>
      <c r="I5" s="33">
        <v>2.5876908302307129</v>
      </c>
      <c r="J5" s="33">
        <v>2.4222514629364009</v>
      </c>
      <c r="K5" s="4">
        <v>3.315861701965332</v>
      </c>
      <c r="L5" s="10">
        <f>((B5-'X-avaliacoes'!B5)^2+(C5-'X-avaliacoes'!C5)^2+(D5-'X-avaliacoes'!D5)^2+(F5-'X-avaliacoes'!F5)^2+(H5-'X-avaliacoes'!H5)^2+(I5-'X-avaliacoes'!I5)^2+(J5-'X-avaliacoes'!J5)^2)</f>
        <v>61.833246188606957</v>
      </c>
      <c r="M5" s="10"/>
    </row>
    <row r="6" spans="1:19" ht="15" thickBot="1" x14ac:dyDescent="0.35">
      <c r="A6" s="1">
        <v>4</v>
      </c>
      <c r="B6" s="33">
        <v>2.3152437210083008</v>
      </c>
      <c r="C6" s="33">
        <v>2.4040055274963379</v>
      </c>
      <c r="D6" s="4">
        <v>2.9909448623657231</v>
      </c>
      <c r="E6" s="33">
        <v>2.9725780487060551</v>
      </c>
      <c r="F6" s="4">
        <v>2.552878618240356</v>
      </c>
      <c r="G6" s="33">
        <v>2.6668586730957031</v>
      </c>
      <c r="H6" s="4">
        <v>3.6717901229858398</v>
      </c>
      <c r="I6" s="33">
        <v>2.284697532653809</v>
      </c>
      <c r="J6" s="33">
        <v>2.8080892562866211</v>
      </c>
      <c r="K6" s="33">
        <v>3.2955775260925289</v>
      </c>
      <c r="L6" s="10">
        <f>((B6-'X-avaliacoes'!B6)^2+(C6-'X-avaliacoes'!C6)^2+(E6-'X-avaliacoes'!E6)^2+(G6-'X-avaliacoes'!G6)^2+(H6-'X-avaliacoes'!H6)^2+(I6-'X-avaliacoes'!I6)^2+(K6-'X-avaliacoes'!K6)^2)</f>
        <v>56.650668255273104</v>
      </c>
      <c r="M6" s="10"/>
    </row>
    <row r="7" spans="1:19" ht="15" thickBot="1" x14ac:dyDescent="0.35">
      <c r="A7" s="1">
        <v>5</v>
      </c>
      <c r="B7" s="33">
        <v>2.4055032730102539</v>
      </c>
      <c r="C7" s="4">
        <v>2.6560671329498291</v>
      </c>
      <c r="D7" s="33">
        <v>3.320354700088501</v>
      </c>
      <c r="E7" s="4">
        <v>2.8110771179199219</v>
      </c>
      <c r="F7" s="33">
        <v>3.171075582504272</v>
      </c>
      <c r="G7" s="4">
        <v>3.1992194652557369</v>
      </c>
      <c r="H7" s="33">
        <v>3.9924132823944092</v>
      </c>
      <c r="I7" s="33">
        <v>1.908047199249268</v>
      </c>
      <c r="J7" s="33">
        <v>3.1255803108215332</v>
      </c>
      <c r="K7" s="33">
        <v>1.881909847259521</v>
      </c>
      <c r="L7" s="10">
        <f>((B7-'X-avaliacoes'!B7)^2+(D7-'X-avaliacoes'!D7)^2+(E7-'X-avaliacoes'!E7)^2+(F7-'X-avaliacoes'!F7)^2+(H7-'X-avaliacoes'!H7)^2+(K7-'X-avaliacoes'!K7)^2+(J7-'X-avaliacoes'!J7)^2)</f>
        <v>64.019277013757517</v>
      </c>
      <c r="M7" s="10"/>
    </row>
    <row r="8" spans="1:19" x14ac:dyDescent="0.3">
      <c r="B8" s="11"/>
      <c r="C8" s="11"/>
      <c r="D8" s="11"/>
      <c r="E8" s="11"/>
      <c r="F8" s="11"/>
      <c r="G8" s="11"/>
      <c r="H8" s="11"/>
      <c r="I8" s="11"/>
      <c r="J8" s="11"/>
      <c r="K8" s="11"/>
      <c r="L8" s="27">
        <f>SUM(L3:L7)</f>
        <v>249.83703569649674</v>
      </c>
      <c r="M8" s="10"/>
    </row>
    <row r="9" spans="1:19" x14ac:dyDescent="0.3">
      <c r="B9" s="11"/>
      <c r="C9" s="11"/>
      <c r="D9" s="11"/>
      <c r="E9" s="11"/>
      <c r="F9" s="11"/>
      <c r="G9" s="11"/>
      <c r="H9" s="11"/>
      <c r="I9" s="11"/>
      <c r="J9" s="11"/>
      <c r="K9" s="11"/>
      <c r="L9" s="28">
        <f>L8/(39)</f>
        <v>6.4060778383717114</v>
      </c>
      <c r="M9" s="10"/>
    </row>
    <row r="10" spans="1:19" ht="15" thickBot="1" x14ac:dyDescent="0.35">
      <c r="B10" s="11"/>
      <c r="C10" s="11"/>
      <c r="D10" s="11"/>
      <c r="E10" s="11"/>
      <c r="F10" s="11"/>
      <c r="G10" s="11"/>
      <c r="H10" s="11"/>
      <c r="I10" s="11"/>
      <c r="J10" s="11"/>
      <c r="K10" s="11"/>
      <c r="M10" s="10"/>
    </row>
    <row r="11" spans="1:19" ht="15" thickBot="1" x14ac:dyDescent="0.35">
      <c r="B11" s="11"/>
      <c r="C11" s="11"/>
      <c r="D11" s="11"/>
      <c r="E11" s="11"/>
      <c r="F11" s="11"/>
      <c r="G11" s="11"/>
      <c r="H11" s="11"/>
      <c r="I11" s="11"/>
      <c r="J11" s="11"/>
      <c r="K11" s="11"/>
      <c r="M11" s="10"/>
      <c r="N11" s="3" t="s">
        <v>17</v>
      </c>
      <c r="O11" s="3">
        <f>SQRT(L9)</f>
        <v>2.5310230813589416</v>
      </c>
    </row>
    <row r="12" spans="1:19" x14ac:dyDescent="0.3">
      <c r="B12" s="11"/>
      <c r="C12" s="11"/>
      <c r="D12" s="11"/>
      <c r="E12" s="11"/>
      <c r="F12" s="11"/>
      <c r="G12" s="11"/>
      <c r="H12" s="11"/>
      <c r="I12" s="11"/>
      <c r="J12" s="11"/>
      <c r="K12" s="11"/>
      <c r="M12" s="10"/>
    </row>
    <row r="13" spans="1:19" x14ac:dyDescent="0.3">
      <c r="M13" s="10"/>
    </row>
    <row r="14" spans="1:19" x14ac:dyDescent="0.3">
      <c r="M14" s="10"/>
    </row>
    <row r="15" spans="1:19" x14ac:dyDescent="0.3">
      <c r="M15" s="10"/>
    </row>
    <row r="16" spans="1:19" x14ac:dyDescent="0.3">
      <c r="M16" s="10"/>
    </row>
    <row r="17" spans="13:13" x14ac:dyDescent="0.3">
      <c r="M17" s="10"/>
    </row>
    <row r="18" spans="13:13" x14ac:dyDescent="0.3">
      <c r="M18" s="10"/>
    </row>
    <row r="19" spans="13:13" x14ac:dyDescent="0.3">
      <c r="M19" s="10"/>
    </row>
    <row r="20" spans="13:13" x14ac:dyDescent="0.3">
      <c r="M20" s="10"/>
    </row>
    <row r="21" spans="13:13" x14ac:dyDescent="0.3">
      <c r="M21" s="10"/>
    </row>
    <row r="22" spans="13:13" x14ac:dyDescent="0.3">
      <c r="M22" s="10"/>
    </row>
    <row r="23" spans="13:13" x14ac:dyDescent="0.3">
      <c r="M23" s="10"/>
    </row>
    <row r="24" spans="13:13" x14ac:dyDescent="0.3">
      <c r="M24" s="10"/>
    </row>
    <row r="25" spans="13:13" x14ac:dyDescent="0.3">
      <c r="M25" s="10"/>
    </row>
    <row r="26" spans="13:13" x14ac:dyDescent="0.3">
      <c r="M26" s="10"/>
    </row>
    <row r="27" spans="13:13" x14ac:dyDescent="0.3">
      <c r="M27" s="10"/>
    </row>
    <row r="28" spans="13:13" x14ac:dyDescent="0.3">
      <c r="M28" s="10"/>
    </row>
    <row r="29" spans="13:13" x14ac:dyDescent="0.3">
      <c r="M29" s="10"/>
    </row>
    <row r="30" spans="13:13" x14ac:dyDescent="0.3">
      <c r="M30" s="10"/>
    </row>
    <row r="31" spans="13:13" x14ac:dyDescent="0.3">
      <c r="M31" s="10"/>
    </row>
    <row r="32" spans="13:13" x14ac:dyDescent="0.3">
      <c r="M32" s="10"/>
    </row>
    <row r="33" spans="13:13" x14ac:dyDescent="0.3">
      <c r="M33" s="10"/>
    </row>
    <row r="34" spans="13:13" x14ac:dyDescent="0.3">
      <c r="M34" s="10"/>
    </row>
    <row r="35" spans="13:13" x14ac:dyDescent="0.3">
      <c r="M35" s="10"/>
    </row>
    <row r="36" spans="13:13" x14ac:dyDescent="0.3">
      <c r="M36" s="10"/>
    </row>
    <row r="37" spans="13:13" x14ac:dyDescent="0.3">
      <c r="M37" s="10"/>
    </row>
    <row r="38" spans="13:13" x14ac:dyDescent="0.3">
      <c r="M38" s="10"/>
    </row>
    <row r="39" spans="13:13" x14ac:dyDescent="0.3">
      <c r="M39" s="10"/>
    </row>
    <row r="40" spans="13:13" x14ac:dyDescent="0.3">
      <c r="M40" s="10"/>
    </row>
    <row r="41" spans="13:13" x14ac:dyDescent="0.3">
      <c r="M41" s="10"/>
    </row>
    <row r="42" spans="13:13" x14ac:dyDescent="0.3">
      <c r="M42" s="10"/>
    </row>
    <row r="43" spans="13:13" x14ac:dyDescent="0.3">
      <c r="M43" s="28" t="s">
        <v>20</v>
      </c>
    </row>
    <row r="44" spans="13:13" x14ac:dyDescent="0.3">
      <c r="M44" s="28" t="s">
        <v>9</v>
      </c>
    </row>
  </sheetData>
  <mergeCells count="4">
    <mergeCell ref="B1:K1"/>
    <mergeCell ref="N1:S1"/>
    <mergeCell ref="O2:S2"/>
    <mergeCell ref="O3:S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Dataset</vt:lpstr>
      <vt:lpstr>X-avaliacoes-inicial</vt:lpstr>
      <vt:lpstr>X-avaliacoes</vt:lpstr>
      <vt:lpstr>X-estimada</vt:lpstr>
      <vt:lpstr>Rpol-avaliacoes-inicial</vt:lpstr>
      <vt:lpstr>Rindv</vt:lpstr>
      <vt:lpstr>RgrpNR</vt:lpstr>
      <vt:lpstr>Eficacia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2021-05-20T16:32:34Z</dcterms:created>
  <dcterms:modified xsi:type="dcterms:W3CDTF">2024-05-01T22:10:34Z</dcterms:modified>
</cp:coreProperties>
</file>