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mplos_Rpol_Rindv_Rgrp" sheetId="1" r:id="rId4"/>
  </sheets>
  <definedNames/>
  <calcPr/>
  <extLst>
    <ext uri="GoogleSheetsCustomDataVersion1">
      <go:sheetsCustomData xmlns:go="http://customooxmlschemas.google.com/" r:id="rId5" roundtripDataSignature="AMtx7mh2CNo8qcn2bDY2WOlLZaM9fdJzj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ID#AAAAkoYuOjg
Marcio Jr    (2022-12-01 21:19:45)
O cálculo da polarização se dá através da variância (populacional (VAR.P)) entre 1 determinado item, e todos os usuários considerando células de avaliações conhecidas e não conhecidas. Logo seu resultado (Rpol) é a média de todos os resultados obtidos.</t>
      </text>
    </comment>
    <comment authorId="0" ref="J20">
      <text>
        <t xml:space="preserve">======
ID#AAAAkoYuOjc
Marcio Jr    (2022-12-01 21:19:45)
O cálculo da polarização se dá através da variância (populacional (VAR.S)) entre 1 determinado item, e todos os usuários considerando células de avaliações conhecidas e não conhecidas.
Logo seu resultado (Rpol) é a média de todos os resultados obtidos.
O cálculo da "Li" da justiça em grupo se dá através da média de "li" da justiça individual de cada grupo. Logo seu resultado (Rgrp) é a variância populacional (VAR.P) dos resultados de "Li".</t>
      </text>
    </comment>
    <comment authorId="0" ref="T16">
      <text>
        <t xml:space="preserve">======
ID#AAAAkoYuOjY
Marcio Jr    (2022-12-01 21:19:45)
O cálculo da polarização se dá através da variância (populacional (VAR.S)) entre 1 determinado item, e todos os usuários considerando células de avaliações conhecidas e não conhecidas.
Logo seu resultado (Rpol) é a média de todos os resultados obtidos.
O cálculo da "Li" da justiça em grupo se dá através da média de "li" da justiça individual de cada grupo. Logo seu resultado (Rgrp) é a variância populacional (VAR.P) dos resultados de "Li".</t>
      </text>
    </comment>
    <comment authorId="0" ref="J9">
      <text>
        <t xml:space="preserve">======
ID#AAAAkoYuOjU
Marcio Jr    (2022-12-01 21:19:45)
O cálculo do "li" da justiça individual se dá através da matriz original (matriz de avaliações), e da matriz estimada relacionado com as notas dos itens do usuário, então esse cálculo é feito entre 1 usuário e todos os itens da coluna do usuário sem considerar as células de avaliações não conhecidas. Logo seu resultado (Rindv) é a variância populacional (VAR.P) de todos os resultados de “li”. 
Exemplo: A matriz original (Matriz de avaliações) tenha valores 1,2,3 em seus itens, em células de avaliações reconhecidas em A1, A2, A3, respectivamente. E sua Matriz estimada tenha os valores estimados também em suas células de avaliações reconhecidas de 4,5,6 em A1, A2, A3, respectivamente. Então para encontrar o “li” do usuário, seria necessário fazer ((A1-A1) ^2+(A2-A2) ^2+(A3-A3) ^2) / 3. O que significa: ((1-4) ^2+(2-5) ^2+(3-6) ^2) / 3. O 3 representa a quantidade de valores usados, se tivéssemos A4, A5, por exemplo, ele seria divido por 4 ou 5 respectivamente. 
Logo para encontrarmos o Rdinv, será feita a variância populacional (VAR.P) de todos os resultados de “li” dos usuários.</t>
      </text>
    </comment>
    <comment authorId="0" ref="T2">
      <text>
        <t xml:space="preserve">======
ID#AAAAkoYuOjQ
Marcio Jr    (2022-12-01 21:19:45)
O cálculo da polarização se dá através da variância (populacional (VAR.S)) entre 1 determinado item, e todos os usuários considerando células de avaliações conhecidas e não conhecidas.
Logo seu resultado (Rpol) é a média de todos os resultados obtidos.
O cálculo da "Li" da justiça em grupo se dá através da média de "li" da justiça individual de cada grupo. Logo seu resultado (Rgrp) é a variância populacional (VAR.P) dos resultados de "Li".</t>
      </text>
    </comment>
  </commentList>
  <extLst>
    <ext uri="GoogleSheetsCustomDataVersion1">
      <go:sheetsCustomData xmlns:go="http://customooxmlschemas.google.com/" r:id="rId1" roundtripDataSignature="AMtx7mhGZk3CBnj2Z09eqtfw3+VrZ5/y7A=="/>
    </ext>
  </extLst>
</comments>
</file>

<file path=xl/sharedStrings.xml><?xml version="1.0" encoding="utf-8"?>
<sst xmlns="http://schemas.openxmlformats.org/spreadsheetml/2006/main" count="148" uniqueCount="52">
  <si>
    <r>
      <rPr>
        <rFont val="Calibri"/>
        <b/>
        <color theme="1"/>
        <sz val="11.0"/>
      </rPr>
      <t xml:space="preserve">  ITEM_RATING </t>
    </r>
    <r>
      <rPr>
        <rFont val="Calibri"/>
        <b/>
        <i/>
        <color theme="1"/>
        <sz val="11.0"/>
      </rPr>
      <t>X</t>
    </r>
  </si>
  <si>
    <t>RPOL</t>
  </si>
  <si>
    <t>COMPARANDO AS MEDIDAS DE JUSTIÇA SOCIAL</t>
  </si>
  <si>
    <t>ITENS</t>
  </si>
  <si>
    <t>USER</t>
  </si>
  <si>
    <t>Sistema de Recomendação com Filtragem Colaborativa (1)</t>
  </si>
  <si>
    <t>U1</t>
  </si>
  <si>
    <t>U2</t>
  </si>
  <si>
    <t>U3</t>
  </si>
  <si>
    <t>U4</t>
  </si>
  <si>
    <t>U5</t>
  </si>
  <si>
    <t>σ²</t>
  </si>
  <si>
    <t>Rpol</t>
  </si>
  <si>
    <t>USUÁRIOS</t>
  </si>
  <si>
    <t>Evidências</t>
  </si>
  <si>
    <t>U1 (H)</t>
  </si>
  <si>
    <t>U2 (H)</t>
  </si>
  <si>
    <t>U3 (H)</t>
  </si>
  <si>
    <t>U4 (M)</t>
  </si>
  <si>
    <t>U5 (M)</t>
  </si>
  <si>
    <t>Boate Azul</t>
  </si>
  <si>
    <t>Só Hoje</t>
  </si>
  <si>
    <t>À sua maneira</t>
  </si>
  <si>
    <t>RECOMMENDATION X</t>
  </si>
  <si>
    <t>RINDV</t>
  </si>
  <si>
    <t>li</t>
  </si>
  <si>
    <t>Rindv :</t>
  </si>
  <si>
    <t>Li</t>
  </si>
  <si>
    <t>Rgrp:</t>
  </si>
  <si>
    <t xml:space="preserve">Rindv: </t>
  </si>
  <si>
    <t>Sistema de Recomendação com Filtragem Baseado em Conteúdo (2)</t>
  </si>
  <si>
    <r>
      <rPr>
        <rFont val="Calibri"/>
        <b/>
        <color theme="1"/>
        <sz val="11.0"/>
      </rPr>
      <t xml:space="preserve">RECOMMENDATION_RATING </t>
    </r>
    <r>
      <rPr>
        <rFont val="Calibri"/>
        <b/>
        <i/>
        <color theme="1"/>
        <sz val="11.0"/>
      </rPr>
      <t xml:space="preserve">X </t>
    </r>
  </si>
  <si>
    <t>RGRP</t>
  </si>
  <si>
    <t>LEGENDA</t>
  </si>
  <si>
    <t>Células de Avaliações conhecidas</t>
  </si>
  <si>
    <t>Células de Avaliações não conhecidas</t>
  </si>
  <si>
    <t>Variância Populacional</t>
  </si>
  <si>
    <t>Perda (Ou erro) do usuário</t>
  </si>
  <si>
    <t>Perda (Ou erro) do grupo usuários</t>
  </si>
  <si>
    <t>Resultado FC (1)</t>
  </si>
  <si>
    <t>X</t>
  </si>
  <si>
    <t xml:space="preserve">Resultado BC (2) </t>
  </si>
  <si>
    <t>Medida de Polarização</t>
  </si>
  <si>
    <t>Rindv</t>
  </si>
  <si>
    <t>Medida de Justiça Individual</t>
  </si>
  <si>
    <t>Rdinv</t>
  </si>
  <si>
    <t>Rgrp</t>
  </si>
  <si>
    <t>Medida de Justiça do Grupo</t>
  </si>
  <si>
    <t>H</t>
  </si>
  <si>
    <t>Grupo dos Homens</t>
  </si>
  <si>
    <t>M</t>
  </si>
  <si>
    <t>Grupo das Mulheres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</si>
</sst>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i/>
      <sz val="11.0"/>
      <color theme="1"/>
      <name val="Calibri"/>
    </font>
    <font>
      <b/>
      <sz val="11.0"/>
      <color rgb="FF3F3F3F"/>
      <name val="Calibri"/>
    </font>
    <font>
      <b/>
      <sz val="11.0"/>
      <color rgb="FF44546A"/>
      <name val="Calibri"/>
    </font>
    <font>
      <b/>
      <sz val="13.0"/>
      <color rgb="FF44546A"/>
      <name val="Calibri"/>
    </font>
    <font>
      <b/>
      <sz val="13.0"/>
      <color theme="1"/>
      <name val="Calibri"/>
    </font>
    <font>
      <b/>
      <i/>
      <sz val="13.0"/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B7A78F"/>
        <bgColor rgb="FFB7A78F"/>
      </patternFill>
    </fill>
    <fill>
      <patternFill patternType="solid">
        <fgColor rgb="FFC55A11"/>
        <bgColor rgb="FFC55A11"/>
      </patternFill>
    </fill>
    <fill>
      <patternFill patternType="solid">
        <fgColor rgb="FFDEEAF6"/>
        <bgColor rgb="FFDEEAF6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7D7D"/>
        <bgColor rgb="FFFF7D7D"/>
      </patternFill>
    </fill>
    <fill>
      <patternFill patternType="solid">
        <fgColor rgb="FFA8D08D"/>
        <bgColor rgb="FFA8D08D"/>
      </patternFill>
    </fill>
    <fill>
      <patternFill patternType="solid">
        <fgColor rgb="FFF9D9F3"/>
        <bgColor rgb="FFF9D9F3"/>
      </patternFill>
    </fill>
    <fill>
      <patternFill patternType="solid">
        <fgColor rgb="FF8393AF"/>
        <bgColor rgb="FF8393AF"/>
      </patternFill>
    </fill>
    <fill>
      <patternFill patternType="solid">
        <fgColor rgb="FFFFFFBD"/>
        <bgColor rgb="FFFFFFBD"/>
      </patternFill>
    </fill>
  </fills>
  <borders count="56">
    <border/>
    <border>
      <left/>
      <top style="thin">
        <color theme="4"/>
      </top>
      <bottom style="double">
        <color theme="4"/>
      </bottom>
    </border>
    <border>
      <top style="thin">
        <color theme="4"/>
      </top>
      <bottom style="double">
        <color theme="4"/>
      </bottom>
    </border>
    <border>
      <right/>
      <top style="thin">
        <color theme="4"/>
      </top>
      <bottom style="double">
        <color theme="4"/>
      </bottom>
    </border>
    <border>
      <left/>
      <right/>
      <top style="thin">
        <color theme="4"/>
      </top>
      <bottom style="double">
        <color theme="4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top style="double">
        <color theme="4"/>
      </top>
    </border>
    <border>
      <left/>
      <top style="double">
        <color theme="4"/>
      </top>
      <bottom style="double">
        <color theme="4"/>
      </bottom>
    </border>
    <border>
      <top style="double">
        <color theme="4"/>
      </top>
      <bottom style="double">
        <color theme="4"/>
      </bottom>
    </border>
    <border>
      <right/>
      <top style="double">
        <color theme="4"/>
      </top>
      <bottom style="double">
        <color theme="4"/>
      </bottom>
    </border>
    <border>
      <left/>
      <top style="double">
        <color theme="4"/>
      </top>
    </border>
    <border>
      <right/>
      <top style="double">
        <color theme="4"/>
      </top>
    </border>
    <border>
      <left/>
      <right/>
    </border>
    <border>
      <left/>
      <right/>
      <top style="thin">
        <color theme="4"/>
      </top>
    </border>
    <border>
      <left/>
      <right/>
      <bottom style="double">
        <color theme="4"/>
      </bottom>
    </border>
    <border>
      <left/>
    </border>
    <border>
      <right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bottom style="double">
        <color theme="4"/>
      </bottom>
    </border>
    <border>
      <right/>
      <bottom style="double">
        <color theme="4"/>
      </bottom>
    </border>
    <border>
      <top style="double">
        <color theme="4"/>
      </top>
      <bottom style="thin">
        <color theme="4"/>
      </bottom>
    </border>
    <border>
      <top style="double">
        <color theme="4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/>
      <top style="double">
        <color theme="4"/>
      </top>
    </border>
    <border>
      <left/>
      <top style="thin">
        <color theme="4"/>
      </top>
    </border>
    <border>
      <right/>
      <top style="thin">
        <color theme="4"/>
      </top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/>
    </border>
    <border>
      <top style="thin">
        <color rgb="FF3F3F3F"/>
      </top>
      <bottom style="double">
        <color theme="4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/>
      <bottom style="double">
        <color theme="4"/>
      </bottom>
    </border>
    <border>
      <top style="thin">
        <color theme="4"/>
      </top>
    </border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right style="thin">
        <color rgb="FF7F7F7F"/>
      </right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bottom style="double">
        <color theme="4"/>
      </bottom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/>
      <top/>
      <bottom style="medium">
        <color rgb="FF9CC2E5"/>
      </bottom>
    </border>
    <border>
      <top/>
      <bottom style="medium">
        <color rgb="FF9CC2E5"/>
      </bottom>
    </border>
    <border>
      <right/>
      <top/>
      <bottom style="medium">
        <color rgb="FF9CC2E5"/>
      </bottom>
    </border>
    <border>
      <bottom style="thick">
        <color rgb="FFACCCE9"/>
      </bottom>
    </border>
    <border>
      <left/>
      <right/>
      <top/>
      <bottom style="thick">
        <color rgb="FFACCCE9"/>
      </bottom>
    </border>
    <border>
      <left/>
      <top/>
      <bottom style="thick">
        <color rgb="FFACCCE9"/>
      </bottom>
    </border>
    <border>
      <top/>
      <bottom style="thick">
        <color rgb="FFACCCE9"/>
      </bottom>
    </border>
    <border>
      <right/>
      <top/>
      <bottom style="thick">
        <color rgb="FFACCCE9"/>
      </bottom>
    </border>
    <border>
      <top style="thick">
        <color rgb="FFACCCE9"/>
      </top>
      <bottom style="thick">
        <color rgb="FFACCCE9"/>
      </bottom>
    </border>
    <border>
      <left/>
      <right/>
      <bottom/>
    </border>
    <border>
      <bottom style="thin">
        <color theme="4"/>
      </bottom>
    </border>
    <border>
      <top style="thick">
        <color rgb="FFACCCE9"/>
      </top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3" fontId="3" numFmtId="0" xfId="0" applyAlignment="1" applyBorder="1" applyFill="1" applyFont="1">
      <alignment horizontal="center"/>
    </xf>
    <xf borderId="6" fillId="4" fontId="1" numFmtId="0" xfId="0" applyAlignment="1" applyBorder="1" applyFill="1" applyFont="1">
      <alignment horizontal="center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/>
    </xf>
    <xf borderId="9" fillId="5" fontId="1" numFmtId="0" xfId="0" applyAlignment="1" applyBorder="1" applyFill="1" applyFont="1">
      <alignment horizontal="center" vertical="center"/>
    </xf>
    <xf borderId="10" fillId="6" fontId="1" numFmtId="0" xfId="0" applyAlignment="1" applyBorder="1" applyFill="1" applyFont="1">
      <alignment horizontal="center" vertical="center"/>
    </xf>
    <xf borderId="11" fillId="0" fontId="2" numFmtId="0" xfId="0" applyBorder="1" applyFont="1"/>
    <xf borderId="12" fillId="0" fontId="2" numFmtId="0" xfId="0" applyBorder="1" applyFont="1"/>
    <xf borderId="13" fillId="7" fontId="1" numFmtId="0" xfId="0" applyAlignment="1" applyBorder="1" applyFill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5" fontId="1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17" fillId="0" fontId="2" numFmtId="0" xfId="0" applyBorder="1" applyFont="1"/>
    <xf borderId="4" fillId="6" fontId="1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2" fillId="0" fontId="4" numFmtId="0" xfId="0" applyAlignment="1" applyBorder="1" applyFont="1">
      <alignment horizontal="center" vertical="center"/>
    </xf>
    <xf borderId="4" fillId="8" fontId="4" numFmtId="0" xfId="0" applyAlignment="1" applyBorder="1" applyFill="1" applyFont="1">
      <alignment horizontal="center" shrinkToFit="0" vertical="center" wrapText="1"/>
    </xf>
    <xf borderId="4" fillId="5" fontId="1" numFmtId="0" xfId="0" applyAlignment="1" applyBorder="1" applyFont="1">
      <alignment horizontal="center" vertical="center"/>
    </xf>
    <xf borderId="20" fillId="9" fontId="5" numFmtId="0" xfId="0" applyAlignment="1" applyBorder="1" applyFill="1" applyFont="1">
      <alignment horizontal="center"/>
    </xf>
    <xf borderId="20" fillId="10" fontId="5" numFmtId="0" xfId="0" applyAlignment="1" applyBorder="1" applyFill="1" applyFont="1">
      <alignment horizontal="center"/>
    </xf>
    <xf borderId="4" fillId="9" fontId="1" numFmtId="0" xfId="0" applyAlignment="1" applyBorder="1" applyFont="1">
      <alignment horizontal="center"/>
    </xf>
    <xf borderId="4" fillId="10" fontId="1" numFmtId="0" xfId="0" applyAlignment="1" applyBorder="1" applyFont="1">
      <alignment horizontal="center"/>
    </xf>
    <xf borderId="1" fillId="7" fontId="1" numFmtId="164" xfId="0" applyAlignment="1" applyBorder="1" applyFont="1" applyNumberFormat="1">
      <alignment horizontal="center"/>
    </xf>
    <xf borderId="16" fillId="8" fontId="1" numFmtId="2" xfId="0" applyAlignment="1" applyBorder="1" applyFont="1" applyNumberFormat="1">
      <alignment horizontal="center" vertical="center"/>
    </xf>
    <xf borderId="10" fillId="7" fontId="1" numFmtId="164" xfId="0" applyAlignment="1" applyBorder="1" applyFont="1" applyNumberFormat="1">
      <alignment horizontal="center"/>
    </xf>
    <xf borderId="4" fillId="5" fontId="1" numFmtId="0" xfId="0" applyAlignment="1" applyBorder="1" applyFont="1">
      <alignment horizontal="center" shrinkToFit="0" vertical="center" wrapText="1"/>
    </xf>
    <xf borderId="21" fillId="0" fontId="2" numFmtId="0" xfId="0" applyBorder="1" applyFont="1"/>
    <xf borderId="22" fillId="0" fontId="2" numFmtId="0" xfId="0" applyBorder="1" applyFont="1"/>
    <xf borderId="23" fillId="0" fontId="3" numFmtId="0" xfId="0" applyAlignment="1" applyBorder="1" applyFont="1">
      <alignment horizontal="center"/>
    </xf>
    <xf borderId="23" fillId="0" fontId="2" numFmtId="0" xfId="0" applyBorder="1" applyFont="1"/>
    <xf borderId="2" fillId="0" fontId="1" numFmtId="0" xfId="0" applyAlignment="1" applyBorder="1" applyFont="1">
      <alignment horizontal="center"/>
    </xf>
    <xf borderId="1" fillId="2" fontId="4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/>
    </xf>
    <xf borderId="25" fillId="11" fontId="4" numFmtId="0" xfId="0" applyAlignment="1" applyBorder="1" applyFill="1" applyFont="1">
      <alignment horizontal="center" vertical="center"/>
    </xf>
    <xf borderId="25" fillId="11" fontId="1" numFmtId="2" xfId="0" applyAlignment="1" applyBorder="1" applyFont="1" applyNumberFormat="1">
      <alignment horizontal="center" vertical="center"/>
    </xf>
    <xf borderId="26" fillId="12" fontId="4" numFmtId="0" xfId="0" applyAlignment="1" applyBorder="1" applyFill="1" applyFont="1">
      <alignment horizontal="center" shrinkToFit="0" vertical="center" wrapText="1"/>
    </xf>
    <xf borderId="27" fillId="12" fontId="1" numFmtId="165" xfId="0" applyAlignment="1" applyBorder="1" applyFont="1" applyNumberForma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31" fillId="0" fontId="4" numFmtId="0" xfId="0" applyAlignment="1" applyBorder="1" applyFont="1">
      <alignment horizontal="center" vertical="center"/>
    </xf>
    <xf borderId="31" fillId="0" fontId="2" numFmtId="0" xfId="0" applyBorder="1" applyFont="1"/>
    <xf borderId="32" fillId="0" fontId="2" numFmtId="0" xfId="0" applyBorder="1" applyFont="1"/>
    <xf borderId="33" fillId="0" fontId="2" numFmtId="0" xfId="0" applyBorder="1" applyFont="1"/>
    <xf borderId="34" fillId="0" fontId="4" numFmtId="0" xfId="0" applyAlignment="1" applyBorder="1" applyFont="1">
      <alignment horizontal="center" shrinkToFit="0" vertical="center" wrapText="1"/>
    </xf>
    <xf borderId="35" fillId="13" fontId="1" numFmtId="2" xfId="0" applyAlignment="1" applyBorder="1" applyFill="1" applyFont="1" applyNumberFormat="1">
      <alignment horizontal="center" vertical="center"/>
    </xf>
    <xf borderId="36" fillId="0" fontId="2" numFmtId="0" xfId="0" applyBorder="1" applyFont="1"/>
    <xf borderId="37" fillId="0" fontId="2" numFmtId="0" xfId="0" applyBorder="1" applyFont="1"/>
    <xf borderId="35" fillId="14" fontId="1" numFmtId="2" xfId="0" applyAlignment="1" applyBorder="1" applyFill="1" applyFont="1" applyNumberFormat="1">
      <alignment horizontal="center" vertical="center"/>
    </xf>
    <xf borderId="16" fillId="15" fontId="4" numFmtId="0" xfId="0" applyAlignment="1" applyBorder="1" applyFill="1" applyFont="1">
      <alignment horizontal="center" shrinkToFit="0" vertical="center" wrapText="1"/>
    </xf>
    <xf borderId="27" fillId="15" fontId="1" numFmtId="165" xfId="0" applyAlignment="1" applyBorder="1" applyFont="1" applyNumberFormat="1">
      <alignment horizontal="center" vertical="center"/>
    </xf>
    <xf borderId="38" fillId="0" fontId="2" numFmtId="0" xfId="0" applyBorder="1" applyFont="1"/>
    <xf borderId="39" fillId="0" fontId="2" numFmtId="0" xfId="0" applyBorder="1" applyFont="1"/>
    <xf borderId="40" fillId="0" fontId="2" numFmtId="0" xfId="0" applyBorder="1" applyFont="1"/>
    <xf borderId="41" fillId="0" fontId="2" numFmtId="0" xfId="0" applyBorder="1" applyFont="1"/>
    <xf borderId="42" fillId="0" fontId="2" numFmtId="0" xfId="0" applyBorder="1" applyFont="1"/>
    <xf borderId="43" fillId="0" fontId="2" numFmtId="0" xfId="0" applyBorder="1" applyFont="1"/>
    <xf borderId="16" fillId="12" fontId="4" numFmtId="0" xfId="0" applyAlignment="1" applyBorder="1" applyFont="1">
      <alignment horizontal="center" shrinkToFit="0" vertical="center" wrapText="1"/>
    </xf>
    <xf borderId="16" fillId="12" fontId="1" numFmtId="165" xfId="0" applyAlignment="1" applyBorder="1" applyFont="1" applyNumberFormat="1">
      <alignment horizontal="center" vertical="center"/>
    </xf>
    <xf borderId="24" fillId="0" fontId="2" numFmtId="0" xfId="0" applyBorder="1" applyFont="1"/>
    <xf borderId="44" fillId="7" fontId="6" numFmtId="0" xfId="0" applyAlignment="1" applyBorder="1" applyFont="1">
      <alignment horizontal="center" vertical="center"/>
    </xf>
    <xf borderId="45" fillId="0" fontId="2" numFmtId="0" xfId="0" applyBorder="1" applyFont="1"/>
    <xf borderId="46" fillId="0" fontId="2" numFmtId="0" xfId="0" applyBorder="1" applyFont="1"/>
    <xf borderId="47" fillId="0" fontId="7" numFmtId="0" xfId="0" applyAlignment="1" applyBorder="1" applyFont="1">
      <alignment horizontal="center" vertical="center"/>
    </xf>
    <xf borderId="47" fillId="0" fontId="2" numFmtId="0" xfId="0" applyBorder="1" applyFont="1"/>
    <xf borderId="48" fillId="9" fontId="7" numFmtId="0" xfId="0" applyAlignment="1" applyBorder="1" applyFont="1">
      <alignment horizontal="center" vertical="center"/>
    </xf>
    <xf borderId="47" fillId="0" fontId="8" numFmtId="0" xfId="0" applyAlignment="1" applyBorder="1" applyFont="1">
      <alignment horizontal="center" vertical="center"/>
    </xf>
    <xf borderId="48" fillId="11" fontId="9" numFmtId="0" xfId="0" applyAlignment="1" applyBorder="1" applyFont="1">
      <alignment horizontal="center" shrinkToFit="0" vertical="center" wrapText="1"/>
    </xf>
    <xf borderId="47" fillId="0" fontId="9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48" fillId="8" fontId="9" numFmtId="0" xfId="0" applyAlignment="1" applyBorder="1" applyFont="1">
      <alignment horizontal="center" vertical="center"/>
    </xf>
    <xf borderId="49" fillId="8" fontId="9" numFmtId="0" xfId="0" applyAlignment="1" applyBorder="1" applyFont="1">
      <alignment horizontal="left" vertical="center"/>
    </xf>
    <xf borderId="50" fillId="0" fontId="2" numFmtId="0" xfId="0" applyBorder="1" applyFont="1"/>
    <xf borderId="51" fillId="0" fontId="2" numFmtId="0" xfId="0" applyBorder="1" applyFont="1"/>
    <xf borderId="47" fillId="0" fontId="7" numFmtId="2" xfId="0" applyAlignment="1" applyBorder="1" applyFont="1" applyNumberFormat="1">
      <alignment horizontal="center" vertical="center"/>
    </xf>
    <xf borderId="48" fillId="12" fontId="9" numFmtId="0" xfId="0" applyAlignment="1" applyBorder="1" applyFont="1">
      <alignment horizontal="center" vertical="center"/>
    </xf>
    <xf borderId="49" fillId="12" fontId="9" numFmtId="0" xfId="0" applyAlignment="1" applyBorder="1" applyFont="1">
      <alignment horizontal="left" vertical="center"/>
    </xf>
    <xf borderId="47" fillId="0" fontId="7" numFmtId="165" xfId="0" applyAlignment="1" applyBorder="1" applyFont="1" applyNumberFormat="1">
      <alignment horizontal="center" vertical="center"/>
    </xf>
    <xf borderId="48" fillId="15" fontId="9" numFmtId="0" xfId="0" applyAlignment="1" applyBorder="1" applyFont="1">
      <alignment horizontal="center" vertical="center"/>
    </xf>
    <xf borderId="40" fillId="0" fontId="1" numFmtId="0" xfId="0" applyAlignment="1" applyBorder="1" applyFont="1">
      <alignment horizontal="center"/>
    </xf>
    <xf borderId="49" fillId="15" fontId="9" numFmtId="0" xfId="0" applyAlignment="1" applyBorder="1" applyFont="1">
      <alignment horizontal="left" vertical="center"/>
    </xf>
    <xf borderId="47" fillId="0" fontId="9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shrinkToFit="0" wrapText="1"/>
    </xf>
    <xf borderId="52" fillId="0" fontId="7" numFmtId="0" xfId="0" applyAlignment="1" applyBorder="1" applyFont="1">
      <alignment horizontal="center"/>
    </xf>
    <xf borderId="52" fillId="0" fontId="2" numFmtId="0" xfId="0" applyBorder="1" applyFont="1"/>
    <xf borderId="0" fillId="0" fontId="3" numFmtId="0" xfId="0" applyAlignment="1" applyFont="1">
      <alignment vertical="center"/>
    </xf>
    <xf borderId="53" fillId="0" fontId="2" numFmtId="0" xfId="0" applyBorder="1" applyFont="1"/>
    <xf borderId="54" fillId="0" fontId="2" numFmtId="0" xfId="0" applyBorder="1" applyFont="1"/>
    <xf borderId="55" fillId="0" fontId="3" numFmtId="0" xfId="0" applyAlignment="1" applyBorder="1" applyFont="1">
      <alignment horizontal="center"/>
    </xf>
    <xf borderId="55" fillId="0" fontId="2" numFmtId="0" xfId="0" applyBorder="1" applyFont="1"/>
    <xf borderId="0" fillId="0" fontId="3" numFmtId="11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66675</xdr:colOff>
      <xdr:row>15</xdr:row>
      <xdr:rowOff>180975</xdr:rowOff>
    </xdr:from>
    <xdr:ext cx="381000" cy="171450"/>
    <xdr:sp>
      <xdr:nvSpPr>
        <xdr:cNvPr id="3" name="Shape 3"/>
        <xdr:cNvSpPr txBox="1"/>
      </xdr:nvSpPr>
      <xdr:spPr>
        <a:xfrm>
          <a:off x="5156955" y="3697888"/>
          <a:ext cx="378091" cy="164225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~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7</xdr:row>
      <xdr:rowOff>152400</xdr:rowOff>
    </xdr:from>
    <xdr:ext cx="371475" cy="161925"/>
    <xdr:sp>
      <xdr:nvSpPr>
        <xdr:cNvPr id="4" name="Shape 4"/>
        <xdr:cNvSpPr txBox="1"/>
      </xdr:nvSpPr>
      <xdr:spPr>
        <a:xfrm>
          <a:off x="5162791" y="3701741"/>
          <a:ext cx="366419" cy="15651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^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6" width="8.71"/>
    <col customWidth="1" min="7" max="7" width="9.57"/>
    <col customWidth="1" min="8" max="9" width="8.71"/>
    <col customWidth="1" min="10" max="10" width="13.71"/>
    <col customWidth="1" min="11" max="11" width="8.71"/>
    <col customWidth="1" min="12" max="12" width="9.57"/>
    <col customWidth="1" min="13" max="19" width="8.71"/>
    <col customWidth="1" min="20" max="20" width="13.71"/>
    <col customWidth="1" min="21" max="29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5"/>
      <c r="J1" s="1" t="s">
        <v>1</v>
      </c>
      <c r="K1" s="2"/>
      <c r="L1" s="2"/>
      <c r="M1" s="2"/>
      <c r="N1" s="2"/>
      <c r="O1" s="2"/>
      <c r="P1" s="2"/>
      <c r="Q1" s="2"/>
      <c r="R1" s="3"/>
      <c r="S1" s="5"/>
      <c r="T1" s="6" t="s">
        <v>2</v>
      </c>
      <c r="U1" s="7"/>
      <c r="V1" s="7"/>
      <c r="W1" s="7"/>
      <c r="X1" s="7"/>
      <c r="Y1" s="7"/>
      <c r="Z1" s="7"/>
      <c r="AA1" s="7"/>
      <c r="AB1" s="8"/>
      <c r="AC1" s="9"/>
    </row>
    <row r="2">
      <c r="A2" s="10" t="s">
        <v>3</v>
      </c>
      <c r="B2" s="11" t="s">
        <v>4</v>
      </c>
      <c r="C2" s="12"/>
      <c r="D2" s="12"/>
      <c r="E2" s="12"/>
      <c r="F2" s="13"/>
      <c r="G2" s="14"/>
      <c r="H2" s="15"/>
      <c r="I2" s="16"/>
      <c r="J2" s="17" t="s">
        <v>3</v>
      </c>
      <c r="K2" s="18" t="s">
        <v>4</v>
      </c>
      <c r="L2" s="2"/>
      <c r="M2" s="2"/>
      <c r="N2" s="2"/>
      <c r="O2" s="3"/>
      <c r="P2" s="19"/>
      <c r="Q2" s="2"/>
      <c r="R2" s="3"/>
      <c r="S2" s="16"/>
      <c r="T2" s="20" t="s">
        <v>5</v>
      </c>
      <c r="U2" s="7"/>
      <c r="V2" s="7"/>
      <c r="W2" s="7"/>
      <c r="X2" s="7"/>
      <c r="Y2" s="7"/>
      <c r="Z2" s="7"/>
      <c r="AA2" s="7"/>
      <c r="AB2" s="8"/>
    </row>
    <row r="3">
      <c r="A3" s="21"/>
      <c r="B3" s="22" t="s">
        <v>6</v>
      </c>
      <c r="C3" s="22" t="s">
        <v>7</v>
      </c>
      <c r="D3" s="22" t="s">
        <v>8</v>
      </c>
      <c r="E3" s="22" t="s">
        <v>9</v>
      </c>
      <c r="F3" s="22" t="s">
        <v>10</v>
      </c>
      <c r="G3" s="23"/>
      <c r="H3" s="24"/>
      <c r="I3" s="16"/>
      <c r="J3" s="21"/>
      <c r="K3" s="22" t="s">
        <v>6</v>
      </c>
      <c r="L3" s="22" t="s">
        <v>7</v>
      </c>
      <c r="M3" s="22" t="s">
        <v>8</v>
      </c>
      <c r="N3" s="22" t="s">
        <v>9</v>
      </c>
      <c r="O3" s="22" t="s">
        <v>10</v>
      </c>
      <c r="P3" s="25" t="s">
        <v>11</v>
      </c>
      <c r="Q3" s="2"/>
      <c r="R3" s="26" t="s">
        <v>12</v>
      </c>
      <c r="S3" s="16"/>
      <c r="T3" s="17" t="s">
        <v>3</v>
      </c>
      <c r="U3" s="18" t="s">
        <v>13</v>
      </c>
      <c r="V3" s="2"/>
      <c r="W3" s="2"/>
      <c r="X3" s="2"/>
      <c r="Y3" s="3"/>
      <c r="Z3" s="19"/>
      <c r="AA3" s="2"/>
      <c r="AB3" s="3"/>
    </row>
    <row r="4">
      <c r="A4" s="27" t="s">
        <v>14</v>
      </c>
      <c r="B4" s="28"/>
      <c r="C4" s="29">
        <v>4.0</v>
      </c>
      <c r="D4" s="28"/>
      <c r="E4" s="29">
        <v>4.0</v>
      </c>
      <c r="F4" s="28"/>
      <c r="G4" s="23"/>
      <c r="H4" s="24"/>
      <c r="I4" s="16"/>
      <c r="J4" s="27" t="s">
        <v>14</v>
      </c>
      <c r="K4" s="30">
        <v>4.0</v>
      </c>
      <c r="L4" s="31">
        <v>4.0</v>
      </c>
      <c r="M4" s="30">
        <v>4.0</v>
      </c>
      <c r="N4" s="31">
        <v>4.0</v>
      </c>
      <c r="O4" s="30">
        <v>4.0</v>
      </c>
      <c r="P4" s="32">
        <f t="shared" ref="P4:P7" si="1">_xlfn.VAR.P(K4:O4)</f>
        <v>0</v>
      </c>
      <c r="Q4" s="3"/>
      <c r="R4" s="33">
        <f>AVERAGE(P4:Q7)</f>
        <v>1.134464</v>
      </c>
      <c r="S4" s="16"/>
      <c r="T4" s="21"/>
      <c r="U4" s="22" t="s">
        <v>15</v>
      </c>
      <c r="V4" s="22" t="s">
        <v>16</v>
      </c>
      <c r="W4" s="22" t="s">
        <v>17</v>
      </c>
      <c r="X4" s="22" t="s">
        <v>18</v>
      </c>
      <c r="Y4" s="22" t="s">
        <v>19</v>
      </c>
      <c r="Z4" s="25" t="s">
        <v>11</v>
      </c>
      <c r="AA4" s="2"/>
      <c r="AB4" s="26" t="s">
        <v>12</v>
      </c>
    </row>
    <row r="5">
      <c r="A5" s="27" t="s">
        <v>20</v>
      </c>
      <c r="B5" s="29">
        <v>5.0</v>
      </c>
      <c r="C5" s="28"/>
      <c r="D5" s="29">
        <v>4.0</v>
      </c>
      <c r="E5" s="28"/>
      <c r="F5" s="28"/>
      <c r="G5" s="23"/>
      <c r="H5" s="24"/>
      <c r="I5" s="16"/>
      <c r="J5" s="27" t="s">
        <v>20</v>
      </c>
      <c r="K5" s="31">
        <v>5.0</v>
      </c>
      <c r="L5" s="30">
        <v>5.0</v>
      </c>
      <c r="M5" s="31">
        <v>4.0</v>
      </c>
      <c r="N5" s="30">
        <v>4.1</v>
      </c>
      <c r="O5" s="30">
        <v>3.55</v>
      </c>
      <c r="P5" s="32">
        <f t="shared" si="1"/>
        <v>0.3336</v>
      </c>
      <c r="Q5" s="3"/>
      <c r="R5" s="16"/>
      <c r="S5" s="16"/>
      <c r="T5" s="27" t="s">
        <v>14</v>
      </c>
      <c r="U5" s="30">
        <v>4.0</v>
      </c>
      <c r="V5" s="31">
        <v>4.0</v>
      </c>
      <c r="W5" s="30">
        <v>4.0</v>
      </c>
      <c r="X5" s="31">
        <v>4.0</v>
      </c>
      <c r="Y5" s="30">
        <v>4.0</v>
      </c>
      <c r="Z5" s="34">
        <f t="shared" ref="Z5:Z8" si="2">_xlfn.VAR.P(U5:Y5)</f>
        <v>0</v>
      </c>
      <c r="AA5" s="13"/>
      <c r="AB5" s="33">
        <f>AVERAGE(Z5:AA8)</f>
        <v>1.134464</v>
      </c>
    </row>
    <row r="6">
      <c r="A6" s="27" t="s">
        <v>21</v>
      </c>
      <c r="B6" s="28"/>
      <c r="C6" s="29">
        <v>2.0</v>
      </c>
      <c r="D6" s="28"/>
      <c r="E6" s="28"/>
      <c r="F6" s="29">
        <v>5.0</v>
      </c>
      <c r="G6" s="23"/>
      <c r="H6" s="24"/>
      <c r="I6" s="16"/>
      <c r="J6" s="27" t="s">
        <v>21</v>
      </c>
      <c r="K6" s="30">
        <v>1.4</v>
      </c>
      <c r="L6" s="31">
        <v>2.0</v>
      </c>
      <c r="M6" s="30">
        <v>1.3</v>
      </c>
      <c r="N6" s="30">
        <v>5.0</v>
      </c>
      <c r="O6" s="31">
        <v>5.0</v>
      </c>
      <c r="P6" s="32">
        <f t="shared" si="1"/>
        <v>2.8864</v>
      </c>
      <c r="Q6" s="3"/>
      <c r="R6" s="16"/>
      <c r="S6" s="16"/>
      <c r="T6" s="27" t="s">
        <v>20</v>
      </c>
      <c r="U6" s="31">
        <v>5.0</v>
      </c>
      <c r="V6" s="30">
        <v>5.0</v>
      </c>
      <c r="W6" s="31">
        <v>4.0</v>
      </c>
      <c r="X6" s="30">
        <v>4.1</v>
      </c>
      <c r="Y6" s="30">
        <v>3.55</v>
      </c>
      <c r="Z6" s="34">
        <f t="shared" si="2"/>
        <v>0.3336</v>
      </c>
      <c r="AA6" s="13"/>
      <c r="AB6" s="16"/>
    </row>
    <row r="7">
      <c r="A7" s="35" t="s">
        <v>22</v>
      </c>
      <c r="B7" s="29">
        <v>3.0</v>
      </c>
      <c r="C7" s="28"/>
      <c r="D7" s="28"/>
      <c r="E7" s="29">
        <v>5.0</v>
      </c>
      <c r="F7" s="28"/>
      <c r="G7" s="36"/>
      <c r="H7" s="37"/>
      <c r="I7" s="16"/>
      <c r="J7" s="35" t="s">
        <v>22</v>
      </c>
      <c r="K7" s="31">
        <v>3.0</v>
      </c>
      <c r="L7" s="30">
        <v>2.66</v>
      </c>
      <c r="M7" s="30">
        <v>1.7</v>
      </c>
      <c r="N7" s="31">
        <v>5.0</v>
      </c>
      <c r="O7" s="30">
        <v>4.1</v>
      </c>
      <c r="P7" s="32">
        <f t="shared" si="1"/>
        <v>1.317856</v>
      </c>
      <c r="Q7" s="3"/>
      <c r="R7" s="21"/>
      <c r="S7" s="16"/>
      <c r="T7" s="27" t="s">
        <v>21</v>
      </c>
      <c r="U7" s="30">
        <v>1.4</v>
      </c>
      <c r="V7" s="31">
        <v>2.0</v>
      </c>
      <c r="W7" s="30">
        <v>1.3</v>
      </c>
      <c r="X7" s="30">
        <v>5.0</v>
      </c>
      <c r="Y7" s="31">
        <v>5.0</v>
      </c>
      <c r="Z7" s="34">
        <f t="shared" si="2"/>
        <v>2.8864</v>
      </c>
      <c r="AA7" s="13"/>
      <c r="AB7" s="16"/>
    </row>
    <row r="8">
      <c r="A8" s="38"/>
      <c r="B8" s="39"/>
      <c r="C8" s="39"/>
      <c r="D8" s="39"/>
      <c r="E8" s="39"/>
      <c r="F8" s="39"/>
      <c r="G8" s="39"/>
      <c r="H8" s="39"/>
      <c r="I8" s="16"/>
      <c r="J8" s="40"/>
      <c r="K8" s="2"/>
      <c r="L8" s="2"/>
      <c r="M8" s="2"/>
      <c r="N8" s="2"/>
      <c r="O8" s="2"/>
      <c r="P8" s="2"/>
      <c r="Q8" s="2"/>
      <c r="R8" s="2"/>
      <c r="S8" s="16"/>
      <c r="T8" s="35" t="s">
        <v>22</v>
      </c>
      <c r="U8" s="31">
        <v>3.0</v>
      </c>
      <c r="V8" s="30">
        <v>2.66</v>
      </c>
      <c r="W8" s="30">
        <v>1.7</v>
      </c>
      <c r="X8" s="31">
        <v>5.0</v>
      </c>
      <c r="Y8" s="30">
        <v>4.1</v>
      </c>
      <c r="Z8" s="34">
        <f t="shared" si="2"/>
        <v>1.317856</v>
      </c>
      <c r="AA8" s="13"/>
      <c r="AB8" s="21"/>
    </row>
    <row r="9">
      <c r="A9" s="41" t="s">
        <v>23</v>
      </c>
      <c r="B9" s="2"/>
      <c r="C9" s="2"/>
      <c r="D9" s="2"/>
      <c r="E9" s="2"/>
      <c r="F9" s="3"/>
      <c r="G9" s="4"/>
      <c r="H9" s="4"/>
      <c r="I9" s="16"/>
      <c r="J9" s="1" t="s">
        <v>24</v>
      </c>
      <c r="K9" s="2"/>
      <c r="L9" s="2"/>
      <c r="M9" s="2"/>
      <c r="N9" s="2"/>
      <c r="O9" s="2"/>
      <c r="P9" s="2"/>
      <c r="Q9" s="3"/>
      <c r="R9" s="42"/>
      <c r="S9" s="16"/>
      <c r="T9" s="43" t="s">
        <v>25</v>
      </c>
      <c r="U9" s="44">
        <f t="shared" ref="U9:Y9" si="3">K27</f>
        <v>2.08</v>
      </c>
      <c r="V9" s="44">
        <f t="shared" si="3"/>
        <v>1.8778</v>
      </c>
      <c r="W9" s="44">
        <f t="shared" si="3"/>
        <v>0.5266666667</v>
      </c>
      <c r="X9" s="44">
        <f t="shared" si="3"/>
        <v>4.205</v>
      </c>
      <c r="Y9" s="44">
        <f t="shared" si="3"/>
        <v>0.8375</v>
      </c>
      <c r="Z9" s="45" t="s">
        <v>26</v>
      </c>
      <c r="AA9" s="46">
        <f>_xlfn.VAR.P(U9,V9,W9,X9,Y9)</f>
        <v>1.672144619</v>
      </c>
      <c r="AB9" s="47"/>
    </row>
    <row r="10">
      <c r="A10" s="17" t="s">
        <v>3</v>
      </c>
      <c r="B10" s="18" t="s">
        <v>4</v>
      </c>
      <c r="C10" s="2"/>
      <c r="D10" s="2"/>
      <c r="E10" s="2"/>
      <c r="F10" s="3"/>
      <c r="G10" s="14"/>
      <c r="H10" s="15"/>
      <c r="I10" s="16"/>
      <c r="J10" s="17" t="s">
        <v>3</v>
      </c>
      <c r="K10" s="18" t="s">
        <v>4</v>
      </c>
      <c r="L10" s="2"/>
      <c r="M10" s="2"/>
      <c r="N10" s="2"/>
      <c r="O10" s="3"/>
      <c r="P10" s="19"/>
      <c r="Q10" s="3"/>
      <c r="S10" s="16"/>
      <c r="T10" s="48"/>
      <c r="U10" s="48"/>
      <c r="V10" s="48"/>
      <c r="W10" s="48"/>
      <c r="X10" s="48"/>
      <c r="Y10" s="48"/>
      <c r="Z10" s="49"/>
      <c r="AA10" s="23"/>
      <c r="AB10" s="24"/>
    </row>
    <row r="11">
      <c r="A11" s="21"/>
      <c r="B11" s="22" t="s">
        <v>6</v>
      </c>
      <c r="C11" s="22" t="s">
        <v>7</v>
      </c>
      <c r="D11" s="22" t="s">
        <v>8</v>
      </c>
      <c r="E11" s="22" t="s">
        <v>9</v>
      </c>
      <c r="F11" s="22" t="s">
        <v>10</v>
      </c>
      <c r="G11" s="23"/>
      <c r="H11" s="24"/>
      <c r="I11" s="16"/>
      <c r="J11" s="21"/>
      <c r="K11" s="22" t="s">
        <v>15</v>
      </c>
      <c r="L11" s="22" t="s">
        <v>16</v>
      </c>
      <c r="M11" s="22" t="s">
        <v>17</v>
      </c>
      <c r="N11" s="22" t="s">
        <v>18</v>
      </c>
      <c r="O11" s="22" t="s">
        <v>19</v>
      </c>
      <c r="P11" s="50" t="s">
        <v>11</v>
      </c>
      <c r="Q11" s="51"/>
      <c r="S11" s="16"/>
      <c r="T11" s="52"/>
      <c r="U11" s="52"/>
      <c r="V11" s="52"/>
      <c r="W11" s="52"/>
      <c r="X11" s="52"/>
      <c r="Y11" s="52"/>
      <c r="Z11" s="53"/>
      <c r="AA11" s="36"/>
      <c r="AB11" s="37"/>
    </row>
    <row r="12">
      <c r="A12" s="27" t="s">
        <v>14</v>
      </c>
      <c r="B12" s="30">
        <v>4.0</v>
      </c>
      <c r="C12" s="31">
        <v>4.0</v>
      </c>
      <c r="D12" s="30">
        <v>4.0</v>
      </c>
      <c r="E12" s="31">
        <v>4.0</v>
      </c>
      <c r="F12" s="30">
        <v>4.0</v>
      </c>
      <c r="G12" s="23"/>
      <c r="H12" s="24"/>
      <c r="I12" s="16"/>
      <c r="J12" s="27" t="s">
        <v>14</v>
      </c>
      <c r="K12" s="30">
        <v>4.0</v>
      </c>
      <c r="L12" s="31">
        <v>4.0</v>
      </c>
      <c r="M12" s="30">
        <v>4.0</v>
      </c>
      <c r="N12" s="31">
        <v>4.0</v>
      </c>
      <c r="O12" s="30">
        <v>4.0</v>
      </c>
      <c r="P12" s="34">
        <f t="shared" ref="P12:P15" si="4">_xlfn.VAR.P(K12:O12)</f>
        <v>0</v>
      </c>
      <c r="Q12" s="13"/>
      <c r="S12" s="16"/>
      <c r="T12" s="54" t="s">
        <v>27</v>
      </c>
      <c r="U12" s="55">
        <f>AVERAGE(U9,V9,W9)</f>
        <v>1.494822222</v>
      </c>
      <c r="V12" s="56"/>
      <c r="W12" s="57"/>
      <c r="X12" s="58">
        <f>AVERAGE(X9,Y9)</f>
        <v>2.52125</v>
      </c>
      <c r="Y12" s="57"/>
      <c r="Z12" s="59" t="s">
        <v>28</v>
      </c>
      <c r="AA12" s="60">
        <f>_xlfn.VAR.P(U12,X12)</f>
        <v>0.2633884957</v>
      </c>
      <c r="AB12" s="47"/>
    </row>
    <row r="13">
      <c r="A13" s="27" t="s">
        <v>20</v>
      </c>
      <c r="B13" s="31">
        <v>5.0</v>
      </c>
      <c r="C13" s="30">
        <v>5.0</v>
      </c>
      <c r="D13" s="31">
        <v>4.0</v>
      </c>
      <c r="E13" s="30">
        <v>4.1</v>
      </c>
      <c r="F13" s="30">
        <v>3.55</v>
      </c>
      <c r="G13" s="23"/>
      <c r="H13" s="24"/>
      <c r="I13" s="16"/>
      <c r="J13" s="27" t="s">
        <v>20</v>
      </c>
      <c r="K13" s="31">
        <v>5.0</v>
      </c>
      <c r="L13" s="30">
        <v>5.0</v>
      </c>
      <c r="M13" s="31">
        <v>4.0</v>
      </c>
      <c r="N13" s="30">
        <v>4.1</v>
      </c>
      <c r="O13" s="30">
        <v>3.55</v>
      </c>
      <c r="P13" s="34">
        <f t="shared" si="4"/>
        <v>0.3336</v>
      </c>
      <c r="Q13" s="13"/>
      <c r="S13" s="16"/>
      <c r="U13" s="61"/>
      <c r="W13" s="62"/>
      <c r="X13" s="61"/>
      <c r="Y13" s="62"/>
      <c r="Z13" s="16"/>
      <c r="AA13" s="23"/>
      <c r="AB13" s="24"/>
    </row>
    <row r="14">
      <c r="A14" s="27" t="s">
        <v>21</v>
      </c>
      <c r="B14" s="30">
        <v>1.4</v>
      </c>
      <c r="C14" s="31">
        <v>2.0</v>
      </c>
      <c r="D14" s="30">
        <v>1.3</v>
      </c>
      <c r="E14" s="30">
        <v>5.0</v>
      </c>
      <c r="F14" s="31">
        <v>5.0</v>
      </c>
      <c r="G14" s="23"/>
      <c r="H14" s="24"/>
      <c r="I14" s="16"/>
      <c r="J14" s="27" t="s">
        <v>21</v>
      </c>
      <c r="K14" s="30">
        <v>1.4</v>
      </c>
      <c r="L14" s="31">
        <v>2.0</v>
      </c>
      <c r="M14" s="30">
        <v>1.3</v>
      </c>
      <c r="N14" s="30">
        <v>5.0</v>
      </c>
      <c r="O14" s="31">
        <v>5.0</v>
      </c>
      <c r="P14" s="34">
        <f t="shared" si="4"/>
        <v>2.8864</v>
      </c>
      <c r="Q14" s="13"/>
      <c r="S14" s="16"/>
      <c r="T14" s="63"/>
      <c r="U14" s="64"/>
      <c r="V14" s="65"/>
      <c r="W14" s="66"/>
      <c r="X14" s="64"/>
      <c r="Y14" s="66"/>
      <c r="Z14" s="21"/>
      <c r="AA14" s="36"/>
      <c r="AB14" s="37"/>
    </row>
    <row r="15">
      <c r="A15" s="35" t="s">
        <v>22</v>
      </c>
      <c r="B15" s="31">
        <v>3.0</v>
      </c>
      <c r="C15" s="30">
        <v>2.66</v>
      </c>
      <c r="D15" s="30">
        <v>1.7</v>
      </c>
      <c r="E15" s="31">
        <v>5.0</v>
      </c>
      <c r="F15" s="30">
        <v>4.1</v>
      </c>
      <c r="G15" s="36"/>
      <c r="H15" s="37"/>
      <c r="I15" s="16"/>
      <c r="J15" s="35" t="s">
        <v>22</v>
      </c>
      <c r="K15" s="31">
        <v>3.0</v>
      </c>
      <c r="L15" s="30">
        <v>2.66</v>
      </c>
      <c r="M15" s="30">
        <v>1.7</v>
      </c>
      <c r="N15" s="31">
        <v>5.0</v>
      </c>
      <c r="O15" s="30">
        <v>4.1</v>
      </c>
      <c r="P15" s="34">
        <f t="shared" si="4"/>
        <v>1.317856</v>
      </c>
      <c r="Q15" s="13"/>
      <c r="S15" s="16"/>
      <c r="T15" s="9"/>
    </row>
    <row r="16">
      <c r="A16" s="38"/>
      <c r="B16" s="39"/>
      <c r="C16" s="39"/>
      <c r="D16" s="39"/>
      <c r="E16" s="39"/>
      <c r="F16" s="39"/>
      <c r="G16" s="39"/>
      <c r="H16" s="39"/>
      <c r="I16" s="16"/>
      <c r="J16" s="43" t="s">
        <v>25</v>
      </c>
      <c r="K16" s="44">
        <f>((B12-B20)^2+(B14-B22)^2) / 2</f>
        <v>2.08</v>
      </c>
      <c r="L16" s="44">
        <f>((C13-C21)^2+(C15-C23)^2) / 2</f>
        <v>1.8778</v>
      </c>
      <c r="M16" s="44">
        <f>((D12-D20)^2+(D14-D22)^2+(D15-D23)^2) / 3</f>
        <v>0.5266666667</v>
      </c>
      <c r="N16" s="44">
        <f>((E13-E21)^2+(E14-E22)^2) / 2</f>
        <v>4.205</v>
      </c>
      <c r="O16" s="44">
        <f>((F12-F20)^2+(F13-F21)^2+(F15-F23)^2) / 3</f>
        <v>0.8375</v>
      </c>
      <c r="P16" s="67" t="s">
        <v>29</v>
      </c>
      <c r="Q16" s="68">
        <f>_xlfn.VAR.P(K16,L16,M16,N16,O16)</f>
        <v>1.672144619</v>
      </c>
      <c r="S16" s="16"/>
      <c r="T16" s="20" t="s">
        <v>30</v>
      </c>
      <c r="U16" s="7"/>
      <c r="V16" s="7"/>
      <c r="W16" s="7"/>
      <c r="X16" s="7"/>
      <c r="Y16" s="7"/>
      <c r="Z16" s="7"/>
      <c r="AA16" s="7"/>
      <c r="AB16" s="8"/>
    </row>
    <row r="17" ht="15.0" customHeight="1">
      <c r="A17" s="1" t="s">
        <v>31</v>
      </c>
      <c r="B17" s="2"/>
      <c r="C17" s="2"/>
      <c r="D17" s="2"/>
      <c r="E17" s="2"/>
      <c r="F17" s="3"/>
      <c r="G17" s="4"/>
      <c r="H17" s="4"/>
      <c r="I17" s="16"/>
      <c r="J17" s="48"/>
      <c r="K17" s="48"/>
      <c r="L17" s="48"/>
      <c r="M17" s="48"/>
      <c r="N17" s="48"/>
      <c r="O17" s="48"/>
      <c r="P17" s="16"/>
      <c r="Q17" s="16"/>
      <c r="S17" s="16"/>
      <c r="T17" s="17" t="s">
        <v>3</v>
      </c>
      <c r="U17" s="18" t="s">
        <v>13</v>
      </c>
      <c r="V17" s="2"/>
      <c r="W17" s="2"/>
      <c r="X17" s="2"/>
      <c r="Y17" s="3"/>
      <c r="Z17" s="19"/>
      <c r="AA17" s="2"/>
      <c r="AB17" s="3"/>
    </row>
    <row r="18" ht="14.25" customHeight="1">
      <c r="A18" s="10" t="s">
        <v>3</v>
      </c>
      <c r="B18" s="18" t="s">
        <v>4</v>
      </c>
      <c r="C18" s="2"/>
      <c r="D18" s="2"/>
      <c r="E18" s="2"/>
      <c r="F18" s="3"/>
      <c r="G18" s="14"/>
      <c r="H18" s="15"/>
      <c r="I18" s="16"/>
      <c r="J18" s="52"/>
      <c r="K18" s="52"/>
      <c r="L18" s="52"/>
      <c r="M18" s="52"/>
      <c r="N18" s="52"/>
      <c r="O18" s="52"/>
      <c r="P18" s="21"/>
      <c r="Q18" s="21"/>
      <c r="S18" s="16"/>
      <c r="T18" s="21"/>
      <c r="U18" s="22" t="s">
        <v>15</v>
      </c>
      <c r="V18" s="22" t="s">
        <v>16</v>
      </c>
      <c r="W18" s="22" t="s">
        <v>17</v>
      </c>
      <c r="X18" s="22" t="s">
        <v>18</v>
      </c>
      <c r="Y18" s="22" t="s">
        <v>19</v>
      </c>
      <c r="Z18" s="25" t="s">
        <v>11</v>
      </c>
      <c r="AA18" s="2"/>
      <c r="AB18" s="26" t="s">
        <v>12</v>
      </c>
    </row>
    <row r="19">
      <c r="A19" s="21"/>
      <c r="B19" s="22" t="s">
        <v>6</v>
      </c>
      <c r="C19" s="22" t="s">
        <v>7</v>
      </c>
      <c r="D19" s="22" t="s">
        <v>8</v>
      </c>
      <c r="E19" s="22" t="s">
        <v>9</v>
      </c>
      <c r="F19" s="22" t="s">
        <v>10</v>
      </c>
      <c r="G19" s="23"/>
      <c r="H19" s="24"/>
      <c r="I19" s="16"/>
      <c r="J19" s="40"/>
      <c r="K19" s="2"/>
      <c r="L19" s="2"/>
      <c r="M19" s="2"/>
      <c r="N19" s="2"/>
      <c r="O19" s="2"/>
      <c r="P19" s="2"/>
      <c r="Q19" s="2"/>
      <c r="R19" s="2"/>
      <c r="S19" s="16"/>
      <c r="T19" s="27" t="s">
        <v>14</v>
      </c>
      <c r="U19" s="30">
        <v>3.0</v>
      </c>
      <c r="V19" s="31">
        <v>2.0</v>
      </c>
      <c r="W19" s="30">
        <v>2.0</v>
      </c>
      <c r="X19" s="31">
        <v>1.0</v>
      </c>
      <c r="Y19" s="30">
        <v>5.0</v>
      </c>
      <c r="Z19" s="34">
        <f t="shared" ref="Z19:Z22" si="5">_xlfn.VAR.P(U19:Y19)</f>
        <v>1.84</v>
      </c>
      <c r="AA19" s="13"/>
      <c r="AB19" s="33">
        <f>AVERAGE(Z19:AA22)</f>
        <v>1.485464</v>
      </c>
    </row>
    <row r="20">
      <c r="A20" s="27" t="s">
        <v>14</v>
      </c>
      <c r="B20" s="30">
        <v>2.0</v>
      </c>
      <c r="C20" s="31"/>
      <c r="D20" s="30">
        <v>5.0</v>
      </c>
      <c r="E20" s="31"/>
      <c r="F20" s="30">
        <v>3.0</v>
      </c>
      <c r="G20" s="23"/>
      <c r="H20" s="24"/>
      <c r="I20" s="16"/>
      <c r="J20" s="20" t="s">
        <v>32</v>
      </c>
      <c r="K20" s="7"/>
      <c r="L20" s="7"/>
      <c r="M20" s="7"/>
      <c r="N20" s="7"/>
      <c r="O20" s="7"/>
      <c r="P20" s="7"/>
      <c r="Q20" s="7"/>
      <c r="R20" s="8"/>
      <c r="S20" s="16"/>
      <c r="T20" s="27" t="s">
        <v>20</v>
      </c>
      <c r="U20" s="31">
        <v>5.0</v>
      </c>
      <c r="V20" s="30">
        <v>5.0</v>
      </c>
      <c r="W20" s="31">
        <v>4.0</v>
      </c>
      <c r="X20" s="30">
        <v>4.5</v>
      </c>
      <c r="Y20" s="30">
        <v>3.55</v>
      </c>
      <c r="Z20" s="34">
        <f t="shared" si="5"/>
        <v>0.3224</v>
      </c>
      <c r="AA20" s="13"/>
      <c r="AB20" s="16"/>
    </row>
    <row r="21" ht="15.75" customHeight="1">
      <c r="A21" s="27" t="s">
        <v>20</v>
      </c>
      <c r="B21" s="31"/>
      <c r="C21" s="30">
        <v>4.0</v>
      </c>
      <c r="D21" s="31"/>
      <c r="E21" s="30">
        <v>2.0</v>
      </c>
      <c r="F21" s="30">
        <v>3.0</v>
      </c>
      <c r="G21" s="23"/>
      <c r="H21" s="24"/>
      <c r="I21" s="16"/>
      <c r="J21" s="17" t="s">
        <v>3</v>
      </c>
      <c r="K21" s="18" t="s">
        <v>4</v>
      </c>
      <c r="L21" s="2"/>
      <c r="M21" s="2"/>
      <c r="N21" s="2"/>
      <c r="O21" s="3"/>
      <c r="P21" s="19"/>
      <c r="Q21" s="2"/>
      <c r="R21" s="3"/>
      <c r="S21" s="16"/>
      <c r="T21" s="27" t="s">
        <v>21</v>
      </c>
      <c r="U21" s="30">
        <v>2.3</v>
      </c>
      <c r="V21" s="31">
        <v>2.0</v>
      </c>
      <c r="W21" s="30">
        <v>1.3</v>
      </c>
      <c r="X21" s="30">
        <v>5.0</v>
      </c>
      <c r="Y21" s="31">
        <v>5.0</v>
      </c>
      <c r="Z21" s="34">
        <f t="shared" si="5"/>
        <v>2.4616</v>
      </c>
      <c r="AA21" s="13"/>
      <c r="AB21" s="16"/>
    </row>
    <row r="22" ht="15.75" customHeight="1">
      <c r="A22" s="27" t="s">
        <v>21</v>
      </c>
      <c r="B22" s="30">
        <v>1.0</v>
      </c>
      <c r="C22" s="31"/>
      <c r="D22" s="30">
        <v>1.0</v>
      </c>
      <c r="E22" s="30">
        <v>3.0</v>
      </c>
      <c r="F22" s="31"/>
      <c r="G22" s="23"/>
      <c r="H22" s="24"/>
      <c r="I22" s="16"/>
      <c r="J22" s="21"/>
      <c r="K22" s="22" t="s">
        <v>15</v>
      </c>
      <c r="L22" s="22" t="s">
        <v>16</v>
      </c>
      <c r="M22" s="22" t="s">
        <v>17</v>
      </c>
      <c r="N22" s="22" t="s">
        <v>18</v>
      </c>
      <c r="O22" s="22" t="s">
        <v>19</v>
      </c>
      <c r="P22" s="25" t="s">
        <v>11</v>
      </c>
      <c r="Q22" s="2"/>
      <c r="R22" s="26" t="s">
        <v>12</v>
      </c>
      <c r="S22" s="16"/>
      <c r="T22" s="35" t="s">
        <v>22</v>
      </c>
      <c r="U22" s="31">
        <v>3.0</v>
      </c>
      <c r="V22" s="30">
        <v>2.66</v>
      </c>
      <c r="W22" s="30">
        <v>1.7</v>
      </c>
      <c r="X22" s="31">
        <v>5.0</v>
      </c>
      <c r="Y22" s="30">
        <v>4.1</v>
      </c>
      <c r="Z22" s="34">
        <f t="shared" si="5"/>
        <v>1.317856</v>
      </c>
      <c r="AA22" s="13"/>
      <c r="AB22" s="21"/>
    </row>
    <row r="23" ht="15.75" customHeight="1">
      <c r="A23" s="35" t="s">
        <v>22</v>
      </c>
      <c r="B23" s="31"/>
      <c r="C23" s="30">
        <v>1.0</v>
      </c>
      <c r="D23" s="30">
        <v>1.0</v>
      </c>
      <c r="E23" s="31"/>
      <c r="F23" s="30">
        <v>3.0</v>
      </c>
      <c r="G23" s="36"/>
      <c r="H23" s="37"/>
      <c r="I23" s="16"/>
      <c r="J23" s="27" t="s">
        <v>14</v>
      </c>
      <c r="K23" s="30">
        <v>4.0</v>
      </c>
      <c r="L23" s="31">
        <v>4.0</v>
      </c>
      <c r="M23" s="30">
        <v>4.0</v>
      </c>
      <c r="N23" s="31">
        <v>4.0</v>
      </c>
      <c r="O23" s="30">
        <v>4.0</v>
      </c>
      <c r="P23" s="34">
        <f t="shared" ref="P23:P26" si="6">_xlfn.VAR.P(K23:O23)</f>
        <v>0</v>
      </c>
      <c r="Q23" s="13"/>
      <c r="R23" s="33">
        <f>AVERAGE(P23:Q26)</f>
        <v>1.134464</v>
      </c>
      <c r="S23" s="16"/>
      <c r="T23" s="43" t="s">
        <v>25</v>
      </c>
      <c r="U23" s="44">
        <f>((U19-B20)^2+(U21-B22)^2) / 2</f>
        <v>1.345</v>
      </c>
      <c r="V23" s="44">
        <f>((V20-C21)^2+(V22-C23)^2) / 2</f>
        <v>1.8778</v>
      </c>
      <c r="W23" s="44">
        <f>((W19-D20)^2+(W21-D22)^2+(W22-D23)^2) / 3</f>
        <v>3.193333333</v>
      </c>
      <c r="X23" s="44">
        <f>((X20-E21)^2+(X21-E22)^2) / 2</f>
        <v>5.125</v>
      </c>
      <c r="Y23" s="44">
        <f>((Y19-F20)^2+(Y20-F21)^2+(Y22-F23)^2) / 3</f>
        <v>1.8375</v>
      </c>
      <c r="Z23" s="45" t="s">
        <v>26</v>
      </c>
      <c r="AA23" s="46">
        <f>_xlfn.VAR.P(U23,V23,W23,X23,Y23)</f>
        <v>1.875400179</v>
      </c>
      <c r="AB23" s="47"/>
    </row>
    <row r="24" ht="15.0" customHeight="1">
      <c r="A24" s="42"/>
      <c r="B24" s="69"/>
      <c r="C24" s="69"/>
      <c r="D24" s="69"/>
      <c r="E24" s="69"/>
      <c r="F24" s="69"/>
      <c r="G24" s="69"/>
      <c r="H24" s="69"/>
      <c r="I24" s="16"/>
      <c r="J24" s="27" t="s">
        <v>20</v>
      </c>
      <c r="K24" s="31">
        <v>5.0</v>
      </c>
      <c r="L24" s="30">
        <v>5.0</v>
      </c>
      <c r="M24" s="31">
        <v>4.0</v>
      </c>
      <c r="N24" s="30">
        <v>4.1</v>
      </c>
      <c r="O24" s="30">
        <v>3.55</v>
      </c>
      <c r="P24" s="34">
        <f t="shared" si="6"/>
        <v>0.3336</v>
      </c>
      <c r="Q24" s="13"/>
      <c r="R24" s="16"/>
      <c r="S24" s="16"/>
      <c r="T24" s="48"/>
      <c r="U24" s="48"/>
      <c r="V24" s="48"/>
      <c r="W24" s="48"/>
      <c r="X24" s="48"/>
      <c r="Y24" s="48"/>
      <c r="Z24" s="49"/>
      <c r="AA24" s="23"/>
      <c r="AB24" s="24"/>
    </row>
    <row r="25" ht="15.75" customHeight="1">
      <c r="A25" s="9"/>
      <c r="B25" s="70" t="s">
        <v>33</v>
      </c>
      <c r="C25" s="71"/>
      <c r="D25" s="71"/>
      <c r="E25" s="71"/>
      <c r="F25" s="71"/>
      <c r="G25" s="72"/>
      <c r="H25" s="9"/>
      <c r="I25" s="16"/>
      <c r="J25" s="27" t="s">
        <v>21</v>
      </c>
      <c r="K25" s="30">
        <v>1.4</v>
      </c>
      <c r="L25" s="31">
        <v>2.0</v>
      </c>
      <c r="M25" s="30">
        <v>1.3</v>
      </c>
      <c r="N25" s="30">
        <v>5.0</v>
      </c>
      <c r="O25" s="31">
        <v>5.0</v>
      </c>
      <c r="P25" s="34">
        <f t="shared" si="6"/>
        <v>2.8864</v>
      </c>
      <c r="Q25" s="13"/>
      <c r="R25" s="16"/>
      <c r="S25" s="16"/>
      <c r="T25" s="52"/>
      <c r="U25" s="52"/>
      <c r="V25" s="52"/>
      <c r="W25" s="52"/>
      <c r="X25" s="52"/>
      <c r="Y25" s="52"/>
      <c r="Z25" s="53"/>
      <c r="AA25" s="36"/>
      <c r="AB25" s="37"/>
    </row>
    <row r="26" ht="15.75" customHeight="1">
      <c r="B26" s="73"/>
      <c r="C26" s="73" t="s">
        <v>34</v>
      </c>
      <c r="D26" s="74"/>
      <c r="E26" s="74"/>
      <c r="F26" s="74"/>
      <c r="G26" s="74"/>
      <c r="I26" s="16"/>
      <c r="J26" s="35" t="s">
        <v>22</v>
      </c>
      <c r="K26" s="31">
        <v>3.0</v>
      </c>
      <c r="L26" s="30">
        <v>2.66</v>
      </c>
      <c r="M26" s="30">
        <v>1.7</v>
      </c>
      <c r="N26" s="31">
        <v>5.0</v>
      </c>
      <c r="O26" s="30">
        <v>4.1</v>
      </c>
      <c r="P26" s="34">
        <f t="shared" si="6"/>
        <v>1.317856</v>
      </c>
      <c r="Q26" s="13"/>
      <c r="R26" s="21"/>
      <c r="S26" s="16"/>
      <c r="T26" s="54" t="s">
        <v>27</v>
      </c>
      <c r="U26" s="55">
        <f>AVERAGE(U23,V23,W23)</f>
        <v>2.138711111</v>
      </c>
      <c r="V26" s="56"/>
      <c r="W26" s="57"/>
      <c r="X26" s="58">
        <f>AVERAGE(X23,Y23)</f>
        <v>3.48125</v>
      </c>
      <c r="Y26" s="57"/>
      <c r="Z26" s="59" t="s">
        <v>28</v>
      </c>
      <c r="AA26" s="60">
        <f>_xlfn.VAR.P(U26,X26)</f>
        <v>0.450602667</v>
      </c>
      <c r="AB26" s="47"/>
    </row>
    <row r="27" ht="15.0" customHeight="1">
      <c r="B27" s="75"/>
      <c r="C27" s="73" t="s">
        <v>35</v>
      </c>
      <c r="D27" s="74"/>
      <c r="E27" s="74"/>
      <c r="F27" s="74"/>
      <c r="G27" s="74"/>
      <c r="I27" s="16"/>
      <c r="J27" s="43" t="s">
        <v>25</v>
      </c>
      <c r="K27" s="44">
        <f t="shared" ref="K27:O27" si="7">K16</f>
        <v>2.08</v>
      </c>
      <c r="L27" s="44">
        <f t="shared" si="7"/>
        <v>1.8778</v>
      </c>
      <c r="M27" s="44">
        <f t="shared" si="7"/>
        <v>0.5266666667</v>
      </c>
      <c r="N27" s="44">
        <f t="shared" si="7"/>
        <v>4.205</v>
      </c>
      <c r="O27" s="44">
        <f t="shared" si="7"/>
        <v>0.8375</v>
      </c>
      <c r="P27" s="45" t="s">
        <v>26</v>
      </c>
      <c r="Q27" s="46">
        <f>Q16</f>
        <v>1.672144619</v>
      </c>
      <c r="R27" s="47"/>
      <c r="S27" s="16"/>
      <c r="U27" s="61"/>
      <c r="W27" s="62"/>
      <c r="X27" s="61"/>
      <c r="Y27" s="62"/>
      <c r="Z27" s="16"/>
      <c r="AA27" s="23"/>
      <c r="AB27" s="24"/>
    </row>
    <row r="28" ht="18.75" customHeight="1">
      <c r="B28" s="76" t="s">
        <v>11</v>
      </c>
      <c r="C28" s="73" t="s">
        <v>36</v>
      </c>
      <c r="D28" s="74"/>
      <c r="E28" s="74"/>
      <c r="F28" s="74"/>
      <c r="G28" s="74"/>
      <c r="I28" s="16"/>
      <c r="J28" s="48"/>
      <c r="K28" s="48"/>
      <c r="L28" s="48"/>
      <c r="M28" s="48"/>
      <c r="N28" s="48"/>
      <c r="O28" s="48"/>
      <c r="P28" s="49"/>
      <c r="Q28" s="23"/>
      <c r="R28" s="24"/>
      <c r="S28" s="16"/>
      <c r="T28" s="63"/>
      <c r="U28" s="64"/>
      <c r="V28" s="65"/>
      <c r="W28" s="66"/>
      <c r="X28" s="64"/>
      <c r="Y28" s="66"/>
      <c r="Z28" s="21"/>
      <c r="AA28" s="36"/>
      <c r="AB28" s="37"/>
    </row>
    <row r="29" ht="15.75" customHeight="1">
      <c r="B29" s="77" t="s">
        <v>25</v>
      </c>
      <c r="C29" s="73" t="s">
        <v>37</v>
      </c>
      <c r="D29" s="74"/>
      <c r="E29" s="74"/>
      <c r="F29" s="74"/>
      <c r="G29" s="74"/>
      <c r="I29" s="16"/>
      <c r="J29" s="52"/>
      <c r="K29" s="52"/>
      <c r="L29" s="52"/>
      <c r="M29" s="52"/>
      <c r="N29" s="52"/>
      <c r="O29" s="52"/>
      <c r="P29" s="53"/>
      <c r="Q29" s="36"/>
      <c r="R29" s="37"/>
      <c r="S29" s="16"/>
      <c r="T29" s="9"/>
    </row>
    <row r="30" ht="14.25" customHeight="1">
      <c r="B30" s="78" t="s">
        <v>27</v>
      </c>
      <c r="C30" s="73" t="s">
        <v>38</v>
      </c>
      <c r="D30" s="74"/>
      <c r="E30" s="74"/>
      <c r="F30" s="74"/>
      <c r="G30" s="74"/>
      <c r="I30" s="16"/>
      <c r="J30" s="54" t="s">
        <v>27</v>
      </c>
      <c r="K30" s="55">
        <f>AVERAGE(K27,L27,M27)</f>
        <v>1.494822222</v>
      </c>
      <c r="L30" s="56"/>
      <c r="M30" s="57"/>
      <c r="N30" s="58">
        <f>AVERAGE(N27,O27)</f>
        <v>2.52125</v>
      </c>
      <c r="O30" s="57"/>
      <c r="P30" s="59" t="s">
        <v>28</v>
      </c>
      <c r="Q30" s="60">
        <f>_xlfn.VAR.P(K30,N30)</f>
        <v>0.2633884957</v>
      </c>
      <c r="R30" s="47"/>
      <c r="S30" s="16"/>
      <c r="T30" s="73" t="s">
        <v>39</v>
      </c>
      <c r="U30" s="74"/>
      <c r="V30" s="74"/>
      <c r="W30" s="74"/>
      <c r="X30" s="79" t="s">
        <v>40</v>
      </c>
      <c r="Y30" s="73" t="s">
        <v>41</v>
      </c>
      <c r="Z30" s="74"/>
      <c r="AA30" s="74"/>
      <c r="AB30" s="74"/>
    </row>
    <row r="31" ht="15.0" customHeight="1">
      <c r="B31" s="80" t="s">
        <v>12</v>
      </c>
      <c r="C31" s="73" t="s">
        <v>42</v>
      </c>
      <c r="D31" s="74"/>
      <c r="E31" s="74"/>
      <c r="F31" s="74"/>
      <c r="G31" s="74"/>
      <c r="I31" s="16"/>
      <c r="K31" s="61"/>
      <c r="M31" s="62"/>
      <c r="N31" s="61"/>
      <c r="O31" s="62"/>
      <c r="P31" s="16"/>
      <c r="Q31" s="23"/>
      <c r="R31" s="24"/>
      <c r="S31" s="16"/>
      <c r="T31" s="81" t="s">
        <v>12</v>
      </c>
      <c r="U31" s="82"/>
      <c r="V31" s="83"/>
      <c r="W31" s="84">
        <f>AB5</f>
        <v>1.134464</v>
      </c>
      <c r="Y31" s="81" t="s">
        <v>12</v>
      </c>
      <c r="Z31" s="82"/>
      <c r="AA31" s="83"/>
      <c r="AB31" s="84">
        <f>AB19</f>
        <v>1.485464</v>
      </c>
    </row>
    <row r="32" ht="15.75" customHeight="1">
      <c r="B32" s="85" t="s">
        <v>43</v>
      </c>
      <c r="C32" s="73" t="s">
        <v>44</v>
      </c>
      <c r="D32" s="74"/>
      <c r="E32" s="74"/>
      <c r="F32" s="74"/>
      <c r="G32" s="74"/>
      <c r="I32" s="16"/>
      <c r="J32" s="63"/>
      <c r="K32" s="64"/>
      <c r="L32" s="65"/>
      <c r="M32" s="66"/>
      <c r="N32" s="64"/>
      <c r="O32" s="66"/>
      <c r="P32" s="21"/>
      <c r="Q32" s="36"/>
      <c r="R32" s="37"/>
      <c r="S32" s="16"/>
      <c r="T32" s="86" t="s">
        <v>43</v>
      </c>
      <c r="U32" s="82"/>
      <c r="V32" s="83"/>
      <c r="W32" s="87">
        <f>AA9</f>
        <v>1.672144619</v>
      </c>
      <c r="Y32" s="86" t="s">
        <v>45</v>
      </c>
      <c r="Z32" s="82"/>
      <c r="AA32" s="83"/>
      <c r="AB32" s="87">
        <f>AA23</f>
        <v>1.875400179</v>
      </c>
    </row>
    <row r="33" ht="15.75" customHeight="1">
      <c r="B33" s="88" t="s">
        <v>46</v>
      </c>
      <c r="C33" s="73" t="s">
        <v>47</v>
      </c>
      <c r="D33" s="74"/>
      <c r="E33" s="74"/>
      <c r="F33" s="74"/>
      <c r="G33" s="74"/>
      <c r="I33" s="16"/>
      <c r="J33" s="89"/>
      <c r="K33" s="63"/>
      <c r="L33" s="63"/>
      <c r="M33" s="63"/>
      <c r="N33" s="63"/>
      <c r="O33" s="63"/>
      <c r="P33" s="63"/>
      <c r="Q33" s="63"/>
      <c r="R33" s="63"/>
      <c r="S33" s="16"/>
      <c r="T33" s="90" t="s">
        <v>46</v>
      </c>
      <c r="U33" s="82"/>
      <c r="V33" s="83"/>
      <c r="W33" s="87">
        <f>AA12</f>
        <v>0.2633884957</v>
      </c>
      <c r="Y33" s="90" t="s">
        <v>46</v>
      </c>
      <c r="Z33" s="82"/>
      <c r="AA33" s="83"/>
      <c r="AB33" s="87">
        <f>AA26</f>
        <v>0.450602667</v>
      </c>
    </row>
    <row r="34" ht="15.75" customHeight="1">
      <c r="B34" s="91" t="s">
        <v>48</v>
      </c>
      <c r="C34" s="73" t="s">
        <v>49</v>
      </c>
      <c r="D34" s="74"/>
      <c r="E34" s="74"/>
      <c r="F34" s="74"/>
      <c r="G34" s="74"/>
      <c r="I34" s="16"/>
      <c r="J34" s="92"/>
      <c r="K34" s="69"/>
      <c r="L34" s="69"/>
      <c r="M34" s="69"/>
      <c r="N34" s="69"/>
      <c r="O34" s="69"/>
      <c r="P34" s="69"/>
      <c r="Q34" s="69"/>
      <c r="R34" s="69"/>
      <c r="S34" s="16"/>
      <c r="T34" s="93"/>
      <c r="U34" s="94"/>
      <c r="V34" s="94"/>
      <c r="W34" s="94"/>
      <c r="X34" s="95"/>
      <c r="Y34" s="93"/>
      <c r="Z34" s="94"/>
      <c r="AA34" s="94"/>
      <c r="AB34" s="94"/>
    </row>
    <row r="35" ht="15.75" customHeight="1">
      <c r="B35" s="91" t="s">
        <v>50</v>
      </c>
      <c r="C35" s="73" t="s">
        <v>51</v>
      </c>
      <c r="D35" s="74"/>
      <c r="E35" s="74"/>
      <c r="F35" s="74"/>
      <c r="G35" s="74"/>
      <c r="I35" s="96"/>
      <c r="S35" s="96"/>
      <c r="T35" s="9"/>
    </row>
    <row r="36" ht="15.75" customHeight="1">
      <c r="A36" s="97"/>
      <c r="B36" s="98"/>
      <c r="C36" s="99"/>
      <c r="D36" s="99"/>
      <c r="E36" s="99"/>
      <c r="F36" s="99"/>
      <c r="G36" s="99"/>
    </row>
    <row r="37" ht="15.75" customHeight="1"/>
    <row r="38" ht="15.75" customHeight="1"/>
    <row r="39" ht="15.75" customHeight="1"/>
    <row r="40" ht="15.75" customHeight="1"/>
    <row r="41" ht="15.75" customHeight="1">
      <c r="L41" s="100"/>
    </row>
    <row r="42" ht="15.75" customHeight="1"/>
    <row r="43" ht="15.75" customHeight="1">
      <c r="A43" s="9"/>
      <c r="B43" s="9"/>
    </row>
    <row r="4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A51" s="9"/>
    </row>
    <row r="52" ht="15.75" customHeight="1">
      <c r="A52" s="9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8">
    <mergeCell ref="AA26:AB28"/>
    <mergeCell ref="C27:G27"/>
    <mergeCell ref="T32:V32"/>
    <mergeCell ref="Y32:AA32"/>
    <mergeCell ref="C33:G33"/>
    <mergeCell ref="J33:R33"/>
    <mergeCell ref="T33:V33"/>
    <mergeCell ref="Y33:AA33"/>
    <mergeCell ref="C34:G34"/>
    <mergeCell ref="J34:R35"/>
    <mergeCell ref="C35:G35"/>
    <mergeCell ref="T34:W34"/>
    <mergeCell ref="Y34:AB34"/>
    <mergeCell ref="A1:F1"/>
    <mergeCell ref="I1:I35"/>
    <mergeCell ref="T1:AB1"/>
    <mergeCell ref="AC1:AC35"/>
    <mergeCell ref="Z8:AA8"/>
    <mergeCell ref="AB19:AB22"/>
    <mergeCell ref="Z20:AA20"/>
    <mergeCell ref="T35:AB35"/>
    <mergeCell ref="Z22:AA22"/>
    <mergeCell ref="P23:Q23"/>
    <mergeCell ref="T23:T25"/>
    <mergeCell ref="U23:U25"/>
    <mergeCell ref="P27:P29"/>
    <mergeCell ref="Q27:R29"/>
    <mergeCell ref="T29:AB29"/>
    <mergeCell ref="T30:W30"/>
    <mergeCell ref="Y30:AB30"/>
    <mergeCell ref="Y31:AA31"/>
    <mergeCell ref="V23:V25"/>
    <mergeCell ref="W23:W25"/>
    <mergeCell ref="X23:X25"/>
    <mergeCell ref="Y23:Y25"/>
    <mergeCell ref="X30:X33"/>
    <mergeCell ref="Z23:Z25"/>
    <mergeCell ref="AA23:AB25"/>
    <mergeCell ref="A24:H24"/>
    <mergeCell ref="P24:Q24"/>
    <mergeCell ref="K30:M32"/>
    <mergeCell ref="N30:O32"/>
    <mergeCell ref="P30:P32"/>
    <mergeCell ref="Q30:R32"/>
    <mergeCell ref="T31:V31"/>
    <mergeCell ref="J1:R1"/>
    <mergeCell ref="K2:O2"/>
    <mergeCell ref="P2:R2"/>
    <mergeCell ref="J2:J3"/>
    <mergeCell ref="P3:Q3"/>
    <mergeCell ref="T2:AB2"/>
    <mergeCell ref="U3:Y3"/>
    <mergeCell ref="Z3:AB3"/>
    <mergeCell ref="P4:Q4"/>
    <mergeCell ref="R4:R7"/>
    <mergeCell ref="P5:Q5"/>
    <mergeCell ref="P6:Q6"/>
    <mergeCell ref="P7:Q7"/>
    <mergeCell ref="Z4:AA4"/>
    <mergeCell ref="Z5:AA5"/>
    <mergeCell ref="AB5:AB8"/>
    <mergeCell ref="Z6:AA6"/>
    <mergeCell ref="Z7:AA7"/>
    <mergeCell ref="A8:H8"/>
    <mergeCell ref="J8:R8"/>
    <mergeCell ref="B2:F2"/>
    <mergeCell ref="G2:H7"/>
    <mergeCell ref="A2:A3"/>
    <mergeCell ref="A9:F9"/>
    <mergeCell ref="T9:T11"/>
    <mergeCell ref="U9:U11"/>
    <mergeCell ref="V9:V11"/>
    <mergeCell ref="W9:W11"/>
    <mergeCell ref="X9:X11"/>
    <mergeCell ref="Y9:Y11"/>
    <mergeCell ref="Z9:Z11"/>
    <mergeCell ref="AA9:AB11"/>
    <mergeCell ref="A10:A11"/>
    <mergeCell ref="B10:F10"/>
    <mergeCell ref="G10:H15"/>
    <mergeCell ref="J10:J11"/>
    <mergeCell ref="K10:O10"/>
    <mergeCell ref="P10:Q10"/>
    <mergeCell ref="P11:Q11"/>
    <mergeCell ref="P12:Q12"/>
    <mergeCell ref="T12:T14"/>
    <mergeCell ref="U12:W14"/>
    <mergeCell ref="X12:Y14"/>
    <mergeCell ref="Z12:Z14"/>
    <mergeCell ref="J9:Q9"/>
    <mergeCell ref="P13:Q13"/>
    <mergeCell ref="P14:Q14"/>
    <mergeCell ref="P15:Q15"/>
    <mergeCell ref="T15:AB15"/>
    <mergeCell ref="A16:H16"/>
    <mergeCell ref="T16:AB16"/>
    <mergeCell ref="J16:J18"/>
    <mergeCell ref="K16:K18"/>
    <mergeCell ref="L16:L18"/>
    <mergeCell ref="M16:M18"/>
    <mergeCell ref="N16:N18"/>
    <mergeCell ref="O16:O18"/>
    <mergeCell ref="P16:P18"/>
    <mergeCell ref="Q16:Q18"/>
    <mergeCell ref="T3:T4"/>
    <mergeCell ref="T17:T18"/>
    <mergeCell ref="U17:Y17"/>
    <mergeCell ref="Z17:AB17"/>
    <mergeCell ref="A17:F17"/>
    <mergeCell ref="B18:F18"/>
    <mergeCell ref="AA12:AB14"/>
    <mergeCell ref="Z18:AA18"/>
    <mergeCell ref="J19:R19"/>
    <mergeCell ref="Z19:AA19"/>
    <mergeCell ref="A18:A19"/>
    <mergeCell ref="J20:R20"/>
    <mergeCell ref="G18:H23"/>
    <mergeCell ref="J21:J22"/>
    <mergeCell ref="K21:O21"/>
    <mergeCell ref="P21:R21"/>
    <mergeCell ref="Z21:AA21"/>
    <mergeCell ref="P22:Q22"/>
    <mergeCell ref="S1:S35"/>
    <mergeCell ref="R9:R18"/>
    <mergeCell ref="R23:R26"/>
    <mergeCell ref="P25:Q25"/>
    <mergeCell ref="C26:G26"/>
    <mergeCell ref="P26:Q26"/>
    <mergeCell ref="T26:T28"/>
    <mergeCell ref="U26:W28"/>
    <mergeCell ref="X26:Y28"/>
    <mergeCell ref="Z26:Z28"/>
    <mergeCell ref="J27:J29"/>
    <mergeCell ref="K27:K29"/>
    <mergeCell ref="L27:L29"/>
    <mergeCell ref="M27:M29"/>
    <mergeCell ref="N27:N29"/>
    <mergeCell ref="O27:O29"/>
    <mergeCell ref="C31:G31"/>
    <mergeCell ref="C32:G32"/>
    <mergeCell ref="A25:A36"/>
    <mergeCell ref="B25:G25"/>
    <mergeCell ref="H25:H36"/>
    <mergeCell ref="C28:G28"/>
    <mergeCell ref="C29:G29"/>
    <mergeCell ref="C30:G30"/>
    <mergeCell ref="J30:J32"/>
    <mergeCell ref="B36:G36"/>
  </mergeCells>
  <printOptions/>
  <pageMargins bottom="0.787401575" footer="0.0" header="0.0" left="0.511811024" right="0.511811024" top="0.7874015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2022-02-08T16:16:12Z</dcterms:created>
  <dc:creator>Marcio Jr</dc:creator>
</cp:coreProperties>
</file>