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Transfer From X Drive\Back Office\Compliance\13 F filings\"/>
    </mc:Choice>
  </mc:AlternateContent>
  <bookViews>
    <workbookView xWindow="0" yWindow="0" windowWidth="28800" windowHeight="12015" activeTab="1"/>
  </bookViews>
  <sheets>
    <sheet name="Nokomis Portfolio 12.31.2023" sheetId="1" r:id="rId1"/>
    <sheet name="Star V portfolio 12.31.2023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0" i="1" l="1"/>
  <c r="Q299" i="1"/>
  <c r="Q301" i="1" s="1"/>
  <c r="Q302" i="1" s="1"/>
  <c r="T294" i="1"/>
  <c r="S294" i="1"/>
  <c r="R294" i="1"/>
  <c r="Q294" i="1"/>
  <c r="P294" i="1"/>
  <c r="O294" i="1"/>
  <c r="N294" i="1"/>
  <c r="E294" i="1"/>
  <c r="AC273" i="1"/>
  <c r="X273" i="1" s="1"/>
  <c r="Y273" i="1" s="1"/>
  <c r="AA273" i="1"/>
  <c r="Z273" i="1"/>
  <c r="AC272" i="1"/>
  <c r="AA272" i="1"/>
  <c r="Z272" i="1"/>
  <c r="Y272" i="1"/>
  <c r="X272" i="1"/>
  <c r="AC270" i="1"/>
  <c r="AD270" i="1" s="1"/>
  <c r="AA270" i="1"/>
  <c r="Z270" i="1"/>
  <c r="X270" i="1" s="1"/>
  <c r="Y270" i="1" s="1"/>
  <c r="V270" i="1"/>
  <c r="AD269" i="1"/>
  <c r="AC269" i="1"/>
  <c r="Z269" i="1"/>
  <c r="V269" i="1"/>
  <c r="AD268" i="1"/>
  <c r="AC268" i="1"/>
  <c r="Z268" i="1"/>
  <c r="AA268" i="1" s="1"/>
  <c r="X268" i="1"/>
  <c r="Y268" i="1" s="1"/>
  <c r="V268" i="1"/>
  <c r="AC267" i="1"/>
  <c r="AA267" i="1"/>
  <c r="Z267" i="1"/>
  <c r="V267" i="1"/>
  <c r="AC266" i="1"/>
  <c r="AD266" i="1" s="1"/>
  <c r="AA266" i="1"/>
  <c r="Z266" i="1"/>
  <c r="X266" i="1" s="1"/>
  <c r="Y266" i="1" s="1"/>
  <c r="V266" i="1"/>
  <c r="AD265" i="1"/>
  <c r="AC265" i="1"/>
  <c r="Z265" i="1"/>
  <c r="V265" i="1"/>
  <c r="AD264" i="1"/>
  <c r="AC264" i="1"/>
  <c r="Z264" i="1"/>
  <c r="AA264" i="1" s="1"/>
  <c r="X264" i="1"/>
  <c r="Y264" i="1" s="1"/>
  <c r="V264" i="1"/>
  <c r="AC263" i="1"/>
  <c r="AA263" i="1"/>
  <c r="Z263" i="1"/>
  <c r="V263" i="1"/>
  <c r="AC262" i="1"/>
  <c r="AD262" i="1" s="1"/>
  <c r="AA262" i="1"/>
  <c r="Z262" i="1"/>
  <c r="X262" i="1" s="1"/>
  <c r="Y262" i="1" s="1"/>
  <c r="V262" i="1"/>
  <c r="AD261" i="1"/>
  <c r="AC261" i="1"/>
  <c r="Z261" i="1"/>
  <c r="V261" i="1"/>
  <c r="AD260" i="1"/>
  <c r="AC260" i="1"/>
  <c r="Z260" i="1"/>
  <c r="AA260" i="1" s="1"/>
  <c r="X260" i="1"/>
  <c r="Y260" i="1" s="1"/>
  <c r="V260" i="1"/>
  <c r="AC259" i="1"/>
  <c r="AA259" i="1"/>
  <c r="Z259" i="1"/>
  <c r="V259" i="1"/>
  <c r="AC258" i="1"/>
  <c r="AD258" i="1" s="1"/>
  <c r="AA258" i="1"/>
  <c r="Z258" i="1"/>
  <c r="X258" i="1" s="1"/>
  <c r="Y258" i="1" s="1"/>
  <c r="V258" i="1"/>
  <c r="AD257" i="1"/>
  <c r="AC257" i="1"/>
  <c r="Z257" i="1"/>
  <c r="V257" i="1"/>
  <c r="AD256" i="1"/>
  <c r="AC256" i="1"/>
  <c r="Z256" i="1"/>
  <c r="AA256" i="1" s="1"/>
  <c r="X256" i="1"/>
  <c r="Y256" i="1" s="1"/>
  <c r="V256" i="1"/>
  <c r="AC255" i="1"/>
  <c r="AA255" i="1"/>
  <c r="Z255" i="1"/>
  <c r="V255" i="1"/>
  <c r="AC254" i="1"/>
  <c r="AD254" i="1" s="1"/>
  <c r="AA254" i="1"/>
  <c r="Z254" i="1"/>
  <c r="X254" i="1" s="1"/>
  <c r="Y254" i="1" s="1"/>
  <c r="V254" i="1"/>
  <c r="AD253" i="1"/>
  <c r="AC253" i="1"/>
  <c r="Z253" i="1"/>
  <c r="V253" i="1"/>
  <c r="AD252" i="1"/>
  <c r="AC252" i="1"/>
  <c r="Z252" i="1"/>
  <c r="AA252" i="1" s="1"/>
  <c r="X252" i="1"/>
  <c r="Y252" i="1" s="1"/>
  <c r="V252" i="1"/>
  <c r="AC251" i="1"/>
  <c r="AA251" i="1"/>
  <c r="Z251" i="1"/>
  <c r="V251" i="1"/>
  <c r="AC250" i="1"/>
  <c r="AD250" i="1" s="1"/>
  <c r="AA250" i="1"/>
  <c r="Z250" i="1"/>
  <c r="X250" i="1" s="1"/>
  <c r="Y250" i="1" s="1"/>
  <c r="V250" i="1"/>
  <c r="AD249" i="1"/>
  <c r="AC249" i="1"/>
  <c r="Z249" i="1"/>
  <c r="V249" i="1"/>
  <c r="AD248" i="1"/>
  <c r="AC248" i="1"/>
  <c r="Z248" i="1"/>
  <c r="AA248" i="1" s="1"/>
  <c r="X248" i="1"/>
  <c r="Y248" i="1" s="1"/>
  <c r="V248" i="1"/>
  <c r="AC247" i="1"/>
  <c r="AA247" i="1"/>
  <c r="Z247" i="1"/>
  <c r="V247" i="1"/>
  <c r="AC246" i="1"/>
  <c r="AD246" i="1" s="1"/>
  <c r="AA246" i="1"/>
  <c r="Z246" i="1"/>
  <c r="X246" i="1" s="1"/>
  <c r="Y246" i="1" s="1"/>
  <c r="V246" i="1"/>
  <c r="AD245" i="1"/>
  <c r="AC245" i="1"/>
  <c r="Z245" i="1"/>
  <c r="V245" i="1"/>
  <c r="AD244" i="1"/>
  <c r="AC244" i="1"/>
  <c r="Z244" i="1"/>
  <c r="AA244" i="1" s="1"/>
  <c r="X244" i="1"/>
  <c r="Y244" i="1" s="1"/>
  <c r="V244" i="1"/>
  <c r="AC243" i="1"/>
  <c r="AA243" i="1"/>
  <c r="Z243" i="1"/>
  <c r="V243" i="1"/>
  <c r="AC242" i="1"/>
  <c r="AD242" i="1" s="1"/>
  <c r="AA242" i="1"/>
  <c r="Z242" i="1"/>
  <c r="X242" i="1" s="1"/>
  <c r="Y242" i="1" s="1"/>
  <c r="V242" i="1"/>
  <c r="AD241" i="1"/>
  <c r="AC241" i="1"/>
  <c r="Z241" i="1"/>
  <c r="V241" i="1"/>
  <c r="AD240" i="1"/>
  <c r="AC240" i="1"/>
  <c r="Z240" i="1"/>
  <c r="AA240" i="1" s="1"/>
  <c r="X240" i="1"/>
  <c r="Y240" i="1" s="1"/>
  <c r="V240" i="1"/>
  <c r="AC239" i="1"/>
  <c r="AA239" i="1"/>
  <c r="Z239" i="1"/>
  <c r="V239" i="1"/>
  <c r="AC238" i="1"/>
  <c r="AD238" i="1" s="1"/>
  <c r="AA238" i="1"/>
  <c r="Z238" i="1"/>
  <c r="X238" i="1" s="1"/>
  <c r="Y238" i="1" s="1"/>
  <c r="V238" i="1"/>
  <c r="AD237" i="1"/>
  <c r="AC237" i="1"/>
  <c r="Z237" i="1"/>
  <c r="V237" i="1"/>
  <c r="AD236" i="1"/>
  <c r="AC236" i="1"/>
  <c r="Z236" i="1"/>
  <c r="AA236" i="1" s="1"/>
  <c r="X236" i="1"/>
  <c r="Y236" i="1" s="1"/>
  <c r="V236" i="1"/>
  <c r="AC235" i="1"/>
  <c r="AA235" i="1"/>
  <c r="Z235" i="1"/>
  <c r="V235" i="1"/>
  <c r="AC234" i="1"/>
  <c r="AD234" i="1" s="1"/>
  <c r="AA234" i="1"/>
  <c r="Z234" i="1"/>
  <c r="X234" i="1" s="1"/>
  <c r="Y234" i="1" s="1"/>
  <c r="V234" i="1"/>
  <c r="AD233" i="1"/>
  <c r="AC233" i="1"/>
  <c r="Z233" i="1"/>
  <c r="V233" i="1"/>
  <c r="AD232" i="1"/>
  <c r="AC232" i="1"/>
  <c r="Z232" i="1"/>
  <c r="AA232" i="1" s="1"/>
  <c r="X232" i="1"/>
  <c r="Y232" i="1" s="1"/>
  <c r="V232" i="1"/>
  <c r="AC231" i="1"/>
  <c r="AA231" i="1"/>
  <c r="Z231" i="1"/>
  <c r="V231" i="1"/>
  <c r="AC230" i="1"/>
  <c r="AD230" i="1" s="1"/>
  <c r="AA230" i="1"/>
  <c r="Z230" i="1"/>
  <c r="X230" i="1" s="1"/>
  <c r="Y230" i="1" s="1"/>
  <c r="V230" i="1"/>
  <c r="AD229" i="1"/>
  <c r="AC229" i="1"/>
  <c r="Z229" i="1"/>
  <c r="V229" i="1"/>
  <c r="AC228" i="1"/>
  <c r="AD228" i="1" s="1"/>
  <c r="Z228" i="1"/>
  <c r="AA228" i="1" s="1"/>
  <c r="V228" i="1"/>
  <c r="AC227" i="1"/>
  <c r="AA227" i="1"/>
  <c r="Z227" i="1"/>
  <c r="V227" i="1"/>
  <c r="AC226" i="1"/>
  <c r="AD226" i="1" s="1"/>
  <c r="Z226" i="1"/>
  <c r="X226" i="1" s="1"/>
  <c r="Y226" i="1" s="1"/>
  <c r="V226" i="1"/>
  <c r="AD225" i="1"/>
  <c r="AC225" i="1"/>
  <c r="Z225" i="1"/>
  <c r="V225" i="1"/>
  <c r="AC224" i="1"/>
  <c r="AD224" i="1" s="1"/>
  <c r="Z224" i="1"/>
  <c r="AA224" i="1" s="1"/>
  <c r="V224" i="1"/>
  <c r="AC223" i="1"/>
  <c r="AD223" i="1" s="1"/>
  <c r="AA223" i="1"/>
  <c r="Z223" i="1"/>
  <c r="X223" i="1"/>
  <c r="Y223" i="1" s="1"/>
  <c r="V223" i="1"/>
  <c r="AC222" i="1"/>
  <c r="AD222" i="1" s="1"/>
  <c r="Z222" i="1"/>
  <c r="V222" i="1"/>
  <c r="AD221" i="1"/>
  <c r="AC221" i="1"/>
  <c r="Z221" i="1"/>
  <c r="V221" i="1"/>
  <c r="AC220" i="1"/>
  <c r="Z220" i="1"/>
  <c r="AA220" i="1" s="1"/>
  <c r="V220" i="1"/>
  <c r="AC219" i="1"/>
  <c r="AD219" i="1" s="1"/>
  <c r="AA219" i="1"/>
  <c r="Z219" i="1"/>
  <c r="X219" i="1"/>
  <c r="Y219" i="1" s="1"/>
  <c r="V219" i="1"/>
  <c r="AC218" i="1"/>
  <c r="AD218" i="1" s="1"/>
  <c r="Z218" i="1"/>
  <c r="V218" i="1"/>
  <c r="AD217" i="1"/>
  <c r="AC217" i="1"/>
  <c r="Z217" i="1"/>
  <c r="V217" i="1"/>
  <c r="AC216" i="1"/>
  <c r="Z216" i="1"/>
  <c r="AA216" i="1" s="1"/>
  <c r="V216" i="1"/>
  <c r="AC215" i="1"/>
  <c r="AD215" i="1" s="1"/>
  <c r="AA215" i="1"/>
  <c r="Z215" i="1"/>
  <c r="V215" i="1"/>
  <c r="AC214" i="1"/>
  <c r="AD214" i="1" s="1"/>
  <c r="Z214" i="1"/>
  <c r="V214" i="1"/>
  <c r="AD213" i="1"/>
  <c r="AC213" i="1"/>
  <c r="Z213" i="1"/>
  <c r="V213" i="1"/>
  <c r="AC212" i="1"/>
  <c r="Z212" i="1"/>
  <c r="AA212" i="1" s="1"/>
  <c r="V212" i="1"/>
  <c r="AC211" i="1"/>
  <c r="AD211" i="1" s="1"/>
  <c r="AA211" i="1"/>
  <c r="Z211" i="1"/>
  <c r="V211" i="1"/>
  <c r="AC210" i="1"/>
  <c r="AD210" i="1" s="1"/>
  <c r="Z210" i="1"/>
  <c r="V210" i="1"/>
  <c r="AD209" i="1"/>
  <c r="AC209" i="1"/>
  <c r="Z209" i="1"/>
  <c r="V209" i="1"/>
  <c r="AC208" i="1"/>
  <c r="Z208" i="1"/>
  <c r="AA208" i="1" s="1"/>
  <c r="V208" i="1"/>
  <c r="AC207" i="1"/>
  <c r="AD207" i="1" s="1"/>
  <c r="AA207" i="1"/>
  <c r="Z207" i="1"/>
  <c r="V207" i="1"/>
  <c r="AC206" i="1"/>
  <c r="AD206" i="1" s="1"/>
  <c r="Z206" i="1"/>
  <c r="V206" i="1"/>
  <c r="AD205" i="1"/>
  <c r="AC205" i="1"/>
  <c r="Z205" i="1"/>
  <c r="V205" i="1"/>
  <c r="AC204" i="1"/>
  <c r="Z204" i="1"/>
  <c r="AA204" i="1" s="1"/>
  <c r="V204" i="1"/>
  <c r="AC203" i="1"/>
  <c r="AD203" i="1" s="1"/>
  <c r="AA203" i="1"/>
  <c r="Z203" i="1"/>
  <c r="V203" i="1"/>
  <c r="AC202" i="1"/>
  <c r="AD202" i="1" s="1"/>
  <c r="Z202" i="1"/>
  <c r="V202" i="1"/>
  <c r="AD201" i="1"/>
  <c r="AC201" i="1"/>
  <c r="Z201" i="1"/>
  <c r="V201" i="1"/>
  <c r="AC200" i="1"/>
  <c r="Z200" i="1"/>
  <c r="AA200" i="1" s="1"/>
  <c r="V200" i="1"/>
  <c r="AC199" i="1"/>
  <c r="AD199" i="1" s="1"/>
  <c r="AA199" i="1"/>
  <c r="Z199" i="1"/>
  <c r="V199" i="1"/>
  <c r="AC198" i="1"/>
  <c r="AD198" i="1" s="1"/>
  <c r="Z198" i="1"/>
  <c r="V198" i="1"/>
  <c r="AD197" i="1"/>
  <c r="AC197" i="1"/>
  <c r="Z197" i="1"/>
  <c r="V197" i="1"/>
  <c r="AC196" i="1"/>
  <c r="Z196" i="1"/>
  <c r="AA196" i="1" s="1"/>
  <c r="V196" i="1"/>
  <c r="AC195" i="1"/>
  <c r="AD195" i="1" s="1"/>
  <c r="AA195" i="1"/>
  <c r="Z195" i="1"/>
  <c r="V195" i="1"/>
  <c r="AC194" i="1"/>
  <c r="AD194" i="1" s="1"/>
  <c r="Z194" i="1"/>
  <c r="V194" i="1"/>
  <c r="AD193" i="1"/>
  <c r="AC193" i="1"/>
  <c r="Z193" i="1"/>
  <c r="V193" i="1"/>
  <c r="AC192" i="1"/>
  <c r="Z192" i="1"/>
  <c r="AA192" i="1" s="1"/>
  <c r="V192" i="1"/>
  <c r="AC191" i="1"/>
  <c r="AD191" i="1" s="1"/>
  <c r="AA191" i="1"/>
  <c r="Z191" i="1"/>
  <c r="V191" i="1"/>
  <c r="AC190" i="1"/>
  <c r="AD190" i="1" s="1"/>
  <c r="Z190" i="1"/>
  <c r="V190" i="1"/>
  <c r="AC189" i="1"/>
  <c r="AD189" i="1" s="1"/>
  <c r="Z189" i="1"/>
  <c r="AA189" i="1" s="1"/>
  <c r="V189" i="1"/>
  <c r="AC188" i="1"/>
  <c r="AD188" i="1" s="1"/>
  <c r="AA188" i="1"/>
  <c r="Z188" i="1"/>
  <c r="X188" i="1"/>
  <c r="Y188" i="1" s="1"/>
  <c r="V188" i="1"/>
  <c r="AC187" i="1"/>
  <c r="AD187" i="1" s="1"/>
  <c r="Z187" i="1"/>
  <c r="X187" i="1" s="1"/>
  <c r="Y187" i="1" s="1"/>
  <c r="V187" i="1"/>
  <c r="AD186" i="1"/>
  <c r="AC186" i="1"/>
  <c r="Z186" i="1"/>
  <c r="V186" i="1"/>
  <c r="AC185" i="1"/>
  <c r="AD185" i="1" s="1"/>
  <c r="Z185" i="1"/>
  <c r="AA185" i="1" s="1"/>
  <c r="V185" i="1"/>
  <c r="AC184" i="1"/>
  <c r="AD184" i="1" s="1"/>
  <c r="AA184" i="1"/>
  <c r="Z184" i="1"/>
  <c r="X184" i="1"/>
  <c r="Y184" i="1" s="1"/>
  <c r="V184" i="1"/>
  <c r="AC183" i="1"/>
  <c r="AD183" i="1" s="1"/>
  <c r="Z183" i="1"/>
  <c r="AA183" i="1" s="1"/>
  <c r="V183" i="1"/>
  <c r="AD182" i="1"/>
  <c r="AC182" i="1"/>
  <c r="Z182" i="1"/>
  <c r="X182" i="1" s="1"/>
  <c r="Y182" i="1" s="1"/>
  <c r="V182" i="1"/>
  <c r="AC181" i="1"/>
  <c r="AD181" i="1" s="1"/>
  <c r="Z181" i="1"/>
  <c r="AA181" i="1" s="1"/>
  <c r="V181" i="1"/>
  <c r="AC180" i="1"/>
  <c r="AD180" i="1" s="1"/>
  <c r="AA180" i="1"/>
  <c r="Z180" i="1"/>
  <c r="X180" i="1"/>
  <c r="Y180" i="1" s="1"/>
  <c r="V180" i="1"/>
  <c r="AC179" i="1"/>
  <c r="AD179" i="1" s="1"/>
  <c r="Z179" i="1"/>
  <c r="AA179" i="1" s="1"/>
  <c r="V179" i="1"/>
  <c r="AD178" i="1"/>
  <c r="AC178" i="1"/>
  <c r="Z178" i="1"/>
  <c r="X178" i="1" s="1"/>
  <c r="Y178" i="1" s="1"/>
  <c r="V178" i="1"/>
  <c r="AC177" i="1"/>
  <c r="AD177" i="1" s="1"/>
  <c r="Z177" i="1"/>
  <c r="AA177" i="1" s="1"/>
  <c r="V177" i="1"/>
  <c r="AC176" i="1"/>
  <c r="AD176" i="1" s="1"/>
  <c r="AA176" i="1"/>
  <c r="Z176" i="1"/>
  <c r="X176" i="1"/>
  <c r="Y176" i="1" s="1"/>
  <c r="V176" i="1"/>
  <c r="AC175" i="1"/>
  <c r="AD175" i="1" s="1"/>
  <c r="Z175" i="1"/>
  <c r="AA175" i="1" s="1"/>
  <c r="V175" i="1"/>
  <c r="AD174" i="1"/>
  <c r="AC174" i="1"/>
  <c r="Z174" i="1"/>
  <c r="X174" i="1" s="1"/>
  <c r="Y174" i="1" s="1"/>
  <c r="V174" i="1"/>
  <c r="AC173" i="1"/>
  <c r="AD173" i="1" s="1"/>
  <c r="Z173" i="1"/>
  <c r="AA173" i="1" s="1"/>
  <c r="V173" i="1"/>
  <c r="AC172" i="1"/>
  <c r="AD172" i="1" s="1"/>
  <c r="AA172" i="1"/>
  <c r="Z172" i="1"/>
  <c r="X172" i="1"/>
  <c r="Y172" i="1" s="1"/>
  <c r="V172" i="1"/>
  <c r="AC171" i="1"/>
  <c r="AD171" i="1" s="1"/>
  <c r="Z171" i="1"/>
  <c r="AA171" i="1" s="1"/>
  <c r="V171" i="1"/>
  <c r="AD170" i="1"/>
  <c r="AC170" i="1"/>
  <c r="Z170" i="1"/>
  <c r="X170" i="1" s="1"/>
  <c r="Y170" i="1" s="1"/>
  <c r="V170" i="1"/>
  <c r="AC169" i="1"/>
  <c r="AD169" i="1" s="1"/>
  <c r="Z169" i="1"/>
  <c r="AA169" i="1" s="1"/>
  <c r="V169" i="1"/>
  <c r="AC168" i="1"/>
  <c r="AD168" i="1" s="1"/>
  <c r="AA168" i="1"/>
  <c r="Z168" i="1"/>
  <c r="X168" i="1"/>
  <c r="Y168" i="1" s="1"/>
  <c r="V168" i="1"/>
  <c r="AC167" i="1"/>
  <c r="AD167" i="1" s="1"/>
  <c r="Z167" i="1"/>
  <c r="AA167" i="1" s="1"/>
  <c r="V167" i="1"/>
  <c r="AD166" i="1"/>
  <c r="AC166" i="1"/>
  <c r="Z166" i="1"/>
  <c r="X166" i="1" s="1"/>
  <c r="Y166" i="1" s="1"/>
  <c r="V166" i="1"/>
  <c r="AC165" i="1"/>
  <c r="AD165" i="1" s="1"/>
  <c r="Z165" i="1"/>
  <c r="AA165" i="1" s="1"/>
  <c r="V165" i="1"/>
  <c r="AC164" i="1"/>
  <c r="AD164" i="1" s="1"/>
  <c r="AA164" i="1"/>
  <c r="Z164" i="1"/>
  <c r="X164" i="1"/>
  <c r="Y164" i="1" s="1"/>
  <c r="V164" i="1"/>
  <c r="AC163" i="1"/>
  <c r="AD163" i="1" s="1"/>
  <c r="Z163" i="1"/>
  <c r="AA163" i="1" s="1"/>
  <c r="V163" i="1"/>
  <c r="AD162" i="1"/>
  <c r="AC162" i="1"/>
  <c r="Z162" i="1"/>
  <c r="X162" i="1" s="1"/>
  <c r="Y162" i="1" s="1"/>
  <c r="V162" i="1"/>
  <c r="AC161" i="1"/>
  <c r="AD161" i="1" s="1"/>
  <c r="Z161" i="1"/>
  <c r="AA161" i="1" s="1"/>
  <c r="V161" i="1"/>
  <c r="AC160" i="1"/>
  <c r="AD160" i="1" s="1"/>
  <c r="AA160" i="1"/>
  <c r="Z160" i="1"/>
  <c r="X160" i="1"/>
  <c r="Y160" i="1" s="1"/>
  <c r="V160" i="1"/>
  <c r="AC159" i="1"/>
  <c r="AD159" i="1" s="1"/>
  <c r="Z159" i="1"/>
  <c r="AA159" i="1" s="1"/>
  <c r="V159" i="1"/>
  <c r="AD158" i="1"/>
  <c r="AC158" i="1"/>
  <c r="Z158" i="1"/>
  <c r="X158" i="1" s="1"/>
  <c r="Y158" i="1" s="1"/>
  <c r="V158" i="1"/>
  <c r="AC157" i="1"/>
  <c r="AD157" i="1" s="1"/>
  <c r="Z157" i="1"/>
  <c r="AA157" i="1" s="1"/>
  <c r="V157" i="1"/>
  <c r="AC156" i="1"/>
  <c r="AD156" i="1" s="1"/>
  <c r="AA156" i="1"/>
  <c r="Z156" i="1"/>
  <c r="X156" i="1"/>
  <c r="Y156" i="1" s="1"/>
  <c r="V156" i="1"/>
  <c r="AC155" i="1"/>
  <c r="AD155" i="1" s="1"/>
  <c r="Z155" i="1"/>
  <c r="AA155" i="1" s="1"/>
  <c r="V155" i="1"/>
  <c r="AD154" i="1"/>
  <c r="AC154" i="1"/>
  <c r="Z154" i="1"/>
  <c r="X154" i="1" s="1"/>
  <c r="Y154" i="1" s="1"/>
  <c r="V154" i="1"/>
  <c r="AC153" i="1"/>
  <c r="AD153" i="1" s="1"/>
  <c r="Z153" i="1"/>
  <c r="AA153" i="1" s="1"/>
  <c r="V153" i="1"/>
  <c r="AC152" i="1"/>
  <c r="AD152" i="1" s="1"/>
  <c r="AA152" i="1"/>
  <c r="Z152" i="1"/>
  <c r="X152" i="1"/>
  <c r="Y152" i="1" s="1"/>
  <c r="V152" i="1"/>
  <c r="AC151" i="1"/>
  <c r="AD151" i="1" s="1"/>
  <c r="Z151" i="1"/>
  <c r="AA151" i="1" s="1"/>
  <c r="V151" i="1"/>
  <c r="AD150" i="1"/>
  <c r="AC150" i="1"/>
  <c r="Z150" i="1"/>
  <c r="X150" i="1" s="1"/>
  <c r="Y150" i="1" s="1"/>
  <c r="V150" i="1"/>
  <c r="AC149" i="1"/>
  <c r="AD149" i="1" s="1"/>
  <c r="Z149" i="1"/>
  <c r="AA149" i="1" s="1"/>
  <c r="V149" i="1"/>
  <c r="AC148" i="1"/>
  <c r="AD148" i="1" s="1"/>
  <c r="AA148" i="1"/>
  <c r="Z148" i="1"/>
  <c r="X148" i="1"/>
  <c r="Y148" i="1" s="1"/>
  <c r="V148" i="1"/>
  <c r="AC147" i="1"/>
  <c r="AD147" i="1" s="1"/>
  <c r="Z147" i="1"/>
  <c r="AA147" i="1" s="1"/>
  <c r="V147" i="1"/>
  <c r="AD146" i="1"/>
  <c r="AC146" i="1"/>
  <c r="Z146" i="1"/>
  <c r="X146" i="1" s="1"/>
  <c r="Y146" i="1" s="1"/>
  <c r="V146" i="1"/>
  <c r="AC145" i="1"/>
  <c r="AD145" i="1" s="1"/>
  <c r="Z145" i="1"/>
  <c r="AA145" i="1" s="1"/>
  <c r="V145" i="1"/>
  <c r="AC144" i="1"/>
  <c r="AD144" i="1" s="1"/>
  <c r="AA144" i="1"/>
  <c r="Z144" i="1"/>
  <c r="X144" i="1"/>
  <c r="Y144" i="1" s="1"/>
  <c r="V144" i="1"/>
  <c r="AC143" i="1"/>
  <c r="AD143" i="1" s="1"/>
  <c r="Z143" i="1"/>
  <c r="AA143" i="1" s="1"/>
  <c r="V143" i="1"/>
  <c r="AD142" i="1"/>
  <c r="AC142" i="1"/>
  <c r="Z142" i="1"/>
  <c r="X142" i="1" s="1"/>
  <c r="Y142" i="1" s="1"/>
  <c r="V142" i="1"/>
  <c r="AC141" i="1"/>
  <c r="AD141" i="1" s="1"/>
  <c r="Z141" i="1"/>
  <c r="AA141" i="1" s="1"/>
  <c r="V141" i="1"/>
  <c r="AC140" i="1"/>
  <c r="AD140" i="1" s="1"/>
  <c r="AA140" i="1"/>
  <c r="Z140" i="1"/>
  <c r="X140" i="1"/>
  <c r="Y140" i="1" s="1"/>
  <c r="V140" i="1"/>
  <c r="AC139" i="1"/>
  <c r="AD139" i="1" s="1"/>
  <c r="Z139" i="1"/>
  <c r="AA139" i="1" s="1"/>
  <c r="V139" i="1"/>
  <c r="AD138" i="1"/>
  <c r="AC138" i="1"/>
  <c r="Z138" i="1"/>
  <c r="X138" i="1" s="1"/>
  <c r="Y138" i="1" s="1"/>
  <c r="V138" i="1"/>
  <c r="AC137" i="1"/>
  <c r="AD137" i="1" s="1"/>
  <c r="Z137" i="1"/>
  <c r="AA137" i="1" s="1"/>
  <c r="V137" i="1"/>
  <c r="AC136" i="1"/>
  <c r="AD136" i="1" s="1"/>
  <c r="AA136" i="1"/>
  <c r="Z136" i="1"/>
  <c r="X136" i="1"/>
  <c r="Y136" i="1" s="1"/>
  <c r="V136" i="1"/>
  <c r="AC135" i="1"/>
  <c r="AD135" i="1" s="1"/>
  <c r="Z135" i="1"/>
  <c r="AA135" i="1" s="1"/>
  <c r="V135" i="1"/>
  <c r="AD134" i="1"/>
  <c r="AC134" i="1"/>
  <c r="Z134" i="1"/>
  <c r="X134" i="1" s="1"/>
  <c r="Y134" i="1" s="1"/>
  <c r="V134" i="1"/>
  <c r="AC133" i="1"/>
  <c r="AD133" i="1" s="1"/>
  <c r="Z133" i="1"/>
  <c r="AA133" i="1" s="1"/>
  <c r="V133" i="1"/>
  <c r="AC132" i="1"/>
  <c r="AD132" i="1" s="1"/>
  <c r="AA132" i="1"/>
  <c r="Z132" i="1"/>
  <c r="X132" i="1"/>
  <c r="Y132" i="1" s="1"/>
  <c r="V132" i="1"/>
  <c r="AC131" i="1"/>
  <c r="AD131" i="1" s="1"/>
  <c r="Z131" i="1"/>
  <c r="AA131" i="1" s="1"/>
  <c r="V131" i="1"/>
  <c r="AD130" i="1"/>
  <c r="AC130" i="1"/>
  <c r="Z130" i="1"/>
  <c r="X130" i="1" s="1"/>
  <c r="Y130" i="1" s="1"/>
  <c r="V130" i="1"/>
  <c r="AC129" i="1"/>
  <c r="AD129" i="1" s="1"/>
  <c r="Z129" i="1"/>
  <c r="AA129" i="1" s="1"/>
  <c r="V129" i="1"/>
  <c r="AC128" i="1"/>
  <c r="AD128" i="1" s="1"/>
  <c r="AA128" i="1"/>
  <c r="Z128" i="1"/>
  <c r="X128" i="1"/>
  <c r="Y128" i="1" s="1"/>
  <c r="V128" i="1"/>
  <c r="AC127" i="1"/>
  <c r="AD127" i="1" s="1"/>
  <c r="Z127" i="1"/>
  <c r="AA127" i="1" s="1"/>
  <c r="V127" i="1"/>
  <c r="AC126" i="1"/>
  <c r="AD126" i="1" s="1"/>
  <c r="Z126" i="1"/>
  <c r="X126" i="1" s="1"/>
  <c r="Y126" i="1" s="1"/>
  <c r="V126" i="1"/>
  <c r="AD125" i="1"/>
  <c r="AC125" i="1"/>
  <c r="AA125" i="1"/>
  <c r="Z125" i="1"/>
  <c r="Y125" i="1"/>
  <c r="X125" i="1"/>
  <c r="V125" i="1"/>
  <c r="AC124" i="1"/>
  <c r="AD124" i="1" s="1"/>
  <c r="Z124" i="1"/>
  <c r="AA124" i="1" s="1"/>
  <c r="X124" i="1"/>
  <c r="Y124" i="1" s="1"/>
  <c r="V124" i="1"/>
  <c r="AD123" i="1"/>
  <c r="AC123" i="1"/>
  <c r="AA123" i="1"/>
  <c r="Z123" i="1"/>
  <c r="X123" i="1" s="1"/>
  <c r="Y123" i="1" s="1"/>
  <c r="V123" i="1"/>
  <c r="AC122" i="1"/>
  <c r="AD122" i="1" s="1"/>
  <c r="Z122" i="1"/>
  <c r="X122" i="1" s="1"/>
  <c r="Y122" i="1" s="1"/>
  <c r="V122" i="1"/>
  <c r="AD121" i="1"/>
  <c r="AC121" i="1"/>
  <c r="AA121" i="1"/>
  <c r="Z121" i="1"/>
  <c r="Y121" i="1"/>
  <c r="X121" i="1"/>
  <c r="V121" i="1"/>
  <c r="AC120" i="1"/>
  <c r="AD120" i="1" s="1"/>
  <c r="Z120" i="1"/>
  <c r="AA120" i="1" s="1"/>
  <c r="X120" i="1"/>
  <c r="Y120" i="1" s="1"/>
  <c r="V120" i="1"/>
  <c r="AD119" i="1"/>
  <c r="AC119" i="1"/>
  <c r="AA119" i="1"/>
  <c r="Z119" i="1"/>
  <c r="X119" i="1" s="1"/>
  <c r="Y119" i="1" s="1"/>
  <c r="V119" i="1"/>
  <c r="AC118" i="1"/>
  <c r="AD118" i="1" s="1"/>
  <c r="Z118" i="1"/>
  <c r="X118" i="1" s="1"/>
  <c r="Y118" i="1" s="1"/>
  <c r="V118" i="1"/>
  <c r="AD117" i="1"/>
  <c r="AC117" i="1"/>
  <c r="AA117" i="1"/>
  <c r="Z117" i="1"/>
  <c r="Y117" i="1"/>
  <c r="X117" i="1"/>
  <c r="V117" i="1"/>
  <c r="AC116" i="1"/>
  <c r="AD116" i="1" s="1"/>
  <c r="Z116" i="1"/>
  <c r="AA116" i="1" s="1"/>
  <c r="X116" i="1"/>
  <c r="Y116" i="1" s="1"/>
  <c r="V116" i="1"/>
  <c r="AD115" i="1"/>
  <c r="AC115" i="1"/>
  <c r="AA115" i="1"/>
  <c r="Z115" i="1"/>
  <c r="X115" i="1" s="1"/>
  <c r="Y115" i="1" s="1"/>
  <c r="V115" i="1"/>
  <c r="AC114" i="1"/>
  <c r="AD114" i="1" s="1"/>
  <c r="Z114" i="1"/>
  <c r="X114" i="1" s="1"/>
  <c r="Y114" i="1" s="1"/>
  <c r="V114" i="1"/>
  <c r="AD113" i="1"/>
  <c r="AC113" i="1"/>
  <c r="AA113" i="1"/>
  <c r="Z113" i="1"/>
  <c r="Y113" i="1"/>
  <c r="X113" i="1"/>
  <c r="V113" i="1"/>
  <c r="AC112" i="1"/>
  <c r="AD112" i="1" s="1"/>
  <c r="Z112" i="1"/>
  <c r="AA112" i="1" s="1"/>
  <c r="X112" i="1"/>
  <c r="Y112" i="1" s="1"/>
  <c r="V112" i="1"/>
  <c r="AD111" i="1"/>
  <c r="AC111" i="1"/>
  <c r="AA111" i="1"/>
  <c r="Z111" i="1"/>
  <c r="X111" i="1" s="1"/>
  <c r="Y111" i="1" s="1"/>
  <c r="V111" i="1"/>
  <c r="AC110" i="1"/>
  <c r="AD110" i="1" s="1"/>
  <c r="Z110" i="1"/>
  <c r="X110" i="1" s="1"/>
  <c r="Y110" i="1" s="1"/>
  <c r="V110" i="1"/>
  <c r="AD109" i="1"/>
  <c r="AC109" i="1"/>
  <c r="AA109" i="1"/>
  <c r="Z109" i="1"/>
  <c r="Y109" i="1"/>
  <c r="X109" i="1"/>
  <c r="V109" i="1"/>
  <c r="AC108" i="1"/>
  <c r="AD108" i="1" s="1"/>
  <c r="Z108" i="1"/>
  <c r="AA108" i="1" s="1"/>
  <c r="X108" i="1"/>
  <c r="Y108" i="1" s="1"/>
  <c r="V108" i="1"/>
  <c r="AD107" i="1"/>
  <c r="AC107" i="1"/>
  <c r="AA107" i="1"/>
  <c r="Z107" i="1"/>
  <c r="X107" i="1" s="1"/>
  <c r="Y107" i="1" s="1"/>
  <c r="V107" i="1"/>
  <c r="AC106" i="1"/>
  <c r="AD106" i="1" s="1"/>
  <c r="Z106" i="1"/>
  <c r="V106" i="1"/>
  <c r="AD105" i="1"/>
  <c r="AC105" i="1"/>
  <c r="AA105" i="1"/>
  <c r="Z105" i="1"/>
  <c r="Y105" i="1"/>
  <c r="X105" i="1"/>
  <c r="V105" i="1"/>
  <c r="AC104" i="1"/>
  <c r="AD104" i="1" s="1"/>
  <c r="Z104" i="1"/>
  <c r="AA104" i="1" s="1"/>
  <c r="V104" i="1"/>
  <c r="AD103" i="1"/>
  <c r="AC103" i="1"/>
  <c r="AA103" i="1"/>
  <c r="Z103" i="1"/>
  <c r="X103" i="1" s="1"/>
  <c r="Y103" i="1" s="1"/>
  <c r="V103" i="1"/>
  <c r="AC102" i="1"/>
  <c r="AD102" i="1" s="1"/>
  <c r="Z102" i="1"/>
  <c r="V102" i="1"/>
  <c r="AD101" i="1"/>
  <c r="AC101" i="1"/>
  <c r="AA101" i="1"/>
  <c r="Z101" i="1"/>
  <c r="Y101" i="1"/>
  <c r="X101" i="1"/>
  <c r="V101" i="1"/>
  <c r="AC100" i="1"/>
  <c r="AD100" i="1" s="1"/>
  <c r="Z100" i="1"/>
  <c r="AA100" i="1" s="1"/>
  <c r="V100" i="1"/>
  <c r="AD99" i="1"/>
  <c r="AC99" i="1"/>
  <c r="AA99" i="1"/>
  <c r="Z99" i="1"/>
  <c r="X99" i="1" s="1"/>
  <c r="Y99" i="1" s="1"/>
  <c r="V99" i="1"/>
  <c r="AC98" i="1"/>
  <c r="AD98" i="1" s="1"/>
  <c r="Z98" i="1"/>
  <c r="V98" i="1"/>
  <c r="AD97" i="1"/>
  <c r="AC97" i="1"/>
  <c r="AA97" i="1"/>
  <c r="Z97" i="1"/>
  <c r="Y97" i="1"/>
  <c r="X97" i="1"/>
  <c r="V97" i="1"/>
  <c r="AC96" i="1"/>
  <c r="AD96" i="1" s="1"/>
  <c r="Z96" i="1"/>
  <c r="AA96" i="1" s="1"/>
  <c r="V96" i="1"/>
  <c r="AD95" i="1"/>
  <c r="AC95" i="1"/>
  <c r="AA95" i="1"/>
  <c r="Z95" i="1"/>
  <c r="X95" i="1" s="1"/>
  <c r="Y95" i="1" s="1"/>
  <c r="V95" i="1"/>
  <c r="AC94" i="1"/>
  <c r="AD94" i="1" s="1"/>
  <c r="Z94" i="1"/>
  <c r="V94" i="1"/>
  <c r="AD93" i="1"/>
  <c r="AC93" i="1"/>
  <c r="AA93" i="1"/>
  <c r="Z93" i="1"/>
  <c r="Y93" i="1"/>
  <c r="X93" i="1"/>
  <c r="V93" i="1"/>
  <c r="AC92" i="1"/>
  <c r="AD92" i="1" s="1"/>
  <c r="Z92" i="1"/>
  <c r="AA92" i="1" s="1"/>
  <c r="X92" i="1"/>
  <c r="Y92" i="1" s="1"/>
  <c r="V92" i="1"/>
  <c r="AD91" i="1"/>
  <c r="AC91" i="1"/>
  <c r="AA91" i="1"/>
  <c r="Z91" i="1"/>
  <c r="X91" i="1" s="1"/>
  <c r="Y91" i="1" s="1"/>
  <c r="V91" i="1"/>
  <c r="AC90" i="1"/>
  <c r="AD90" i="1" s="1"/>
  <c r="Z90" i="1"/>
  <c r="V90" i="1"/>
  <c r="AD89" i="1"/>
  <c r="AC89" i="1"/>
  <c r="AA89" i="1"/>
  <c r="Z89" i="1"/>
  <c r="Y89" i="1"/>
  <c r="X89" i="1"/>
  <c r="V89" i="1"/>
  <c r="AC88" i="1"/>
  <c r="AD88" i="1" s="1"/>
  <c r="Z88" i="1"/>
  <c r="AA88" i="1" s="1"/>
  <c r="V88" i="1"/>
  <c r="AD87" i="1"/>
  <c r="AC87" i="1"/>
  <c r="AA87" i="1"/>
  <c r="Z87" i="1"/>
  <c r="X87" i="1" s="1"/>
  <c r="Y87" i="1" s="1"/>
  <c r="V87" i="1"/>
  <c r="AC86" i="1"/>
  <c r="AD86" i="1" s="1"/>
  <c r="Z86" i="1"/>
  <c r="V86" i="1"/>
  <c r="AD85" i="1"/>
  <c r="AC85" i="1"/>
  <c r="AA85" i="1"/>
  <c r="Z85" i="1"/>
  <c r="Y85" i="1"/>
  <c r="X85" i="1"/>
  <c r="V85" i="1"/>
  <c r="AC84" i="1"/>
  <c r="AD84" i="1" s="1"/>
  <c r="Z84" i="1"/>
  <c r="AA84" i="1" s="1"/>
  <c r="V84" i="1"/>
  <c r="AD83" i="1"/>
  <c r="AC83" i="1"/>
  <c r="AA83" i="1"/>
  <c r="Z83" i="1"/>
  <c r="X83" i="1" s="1"/>
  <c r="Y83" i="1" s="1"/>
  <c r="V83" i="1"/>
  <c r="AC82" i="1"/>
  <c r="AD82" i="1" s="1"/>
  <c r="Z82" i="1"/>
  <c r="AA82" i="1" s="1"/>
  <c r="X82" i="1"/>
  <c r="Y82" i="1" s="1"/>
  <c r="V82" i="1"/>
  <c r="AD81" i="1"/>
  <c r="AC81" i="1"/>
  <c r="AA81" i="1"/>
  <c r="Z81" i="1"/>
  <c r="Y81" i="1"/>
  <c r="X81" i="1"/>
  <c r="V81" i="1"/>
  <c r="AC80" i="1"/>
  <c r="AD80" i="1" s="1"/>
  <c r="Z80" i="1"/>
  <c r="AA80" i="1" s="1"/>
  <c r="V80" i="1"/>
  <c r="AD79" i="1"/>
  <c r="AC79" i="1"/>
  <c r="AA79" i="1"/>
  <c r="Z79" i="1"/>
  <c r="X79" i="1" s="1"/>
  <c r="Y79" i="1"/>
  <c r="V79" i="1"/>
  <c r="AC78" i="1"/>
  <c r="AD78" i="1" s="1"/>
  <c r="Z78" i="1"/>
  <c r="AA78" i="1" s="1"/>
  <c r="V78" i="1"/>
  <c r="AD77" i="1"/>
  <c r="AC77" i="1"/>
  <c r="AA77" i="1"/>
  <c r="Z77" i="1"/>
  <c r="Y77" i="1"/>
  <c r="X77" i="1"/>
  <c r="V77" i="1"/>
  <c r="AC76" i="1"/>
  <c r="AD76" i="1" s="1"/>
  <c r="Z76" i="1"/>
  <c r="AA76" i="1" s="1"/>
  <c r="V76" i="1"/>
  <c r="AD75" i="1"/>
  <c r="AC75" i="1"/>
  <c r="AA75" i="1"/>
  <c r="Z75" i="1"/>
  <c r="X75" i="1" s="1"/>
  <c r="Y75" i="1"/>
  <c r="V75" i="1"/>
  <c r="AC74" i="1"/>
  <c r="AD74" i="1" s="1"/>
  <c r="Z74" i="1"/>
  <c r="AA74" i="1" s="1"/>
  <c r="V74" i="1"/>
  <c r="AD73" i="1"/>
  <c r="AC73" i="1"/>
  <c r="AA73" i="1"/>
  <c r="Z73" i="1"/>
  <c r="Y73" i="1"/>
  <c r="X73" i="1"/>
  <c r="V73" i="1"/>
  <c r="AC72" i="1"/>
  <c r="AD72" i="1" s="1"/>
  <c r="Z72" i="1"/>
  <c r="AA72" i="1" s="1"/>
  <c r="V72" i="1"/>
  <c r="AD71" i="1"/>
  <c r="AC71" i="1"/>
  <c r="AA71" i="1"/>
  <c r="Z71" i="1"/>
  <c r="X71" i="1" s="1"/>
  <c r="Y71" i="1" s="1"/>
  <c r="V71" i="1"/>
  <c r="AC70" i="1"/>
  <c r="AD70" i="1" s="1"/>
  <c r="Z70" i="1"/>
  <c r="AA70" i="1" s="1"/>
  <c r="V70" i="1"/>
  <c r="AD69" i="1"/>
  <c r="AC69" i="1"/>
  <c r="AA69" i="1"/>
  <c r="Z69" i="1"/>
  <c r="Y69" i="1"/>
  <c r="X69" i="1"/>
  <c r="V69" i="1"/>
  <c r="AC68" i="1"/>
  <c r="AD68" i="1" s="1"/>
  <c r="Z68" i="1"/>
  <c r="AA68" i="1" s="1"/>
  <c r="V68" i="1"/>
  <c r="AD67" i="1"/>
  <c r="AC67" i="1"/>
  <c r="AA67" i="1"/>
  <c r="Z67" i="1"/>
  <c r="X67" i="1" s="1"/>
  <c r="Y67" i="1"/>
  <c r="V67" i="1"/>
  <c r="AC66" i="1"/>
  <c r="AD66" i="1" s="1"/>
  <c r="Z66" i="1"/>
  <c r="AA66" i="1" s="1"/>
  <c r="X66" i="1"/>
  <c r="Y66" i="1" s="1"/>
  <c r="V66" i="1"/>
  <c r="AD65" i="1"/>
  <c r="AC65" i="1"/>
  <c r="AA65" i="1"/>
  <c r="Z65" i="1"/>
  <c r="Y65" i="1"/>
  <c r="X65" i="1"/>
  <c r="V65" i="1"/>
  <c r="AC64" i="1"/>
  <c r="AD64" i="1" s="1"/>
  <c r="Z64" i="1"/>
  <c r="AA64" i="1" s="1"/>
  <c r="V64" i="1"/>
  <c r="AD63" i="1"/>
  <c r="AC63" i="1"/>
  <c r="AA63" i="1"/>
  <c r="Z63" i="1"/>
  <c r="X63" i="1" s="1"/>
  <c r="Y63" i="1"/>
  <c r="V63" i="1"/>
  <c r="AC62" i="1"/>
  <c r="AD62" i="1" s="1"/>
  <c r="Z62" i="1"/>
  <c r="AA62" i="1" s="1"/>
  <c r="V62" i="1"/>
  <c r="AD61" i="1"/>
  <c r="AC61" i="1"/>
  <c r="AA61" i="1"/>
  <c r="Z61" i="1"/>
  <c r="Y61" i="1"/>
  <c r="X61" i="1"/>
  <c r="V61" i="1"/>
  <c r="AC60" i="1"/>
  <c r="AD60" i="1" s="1"/>
  <c r="Z60" i="1"/>
  <c r="AA60" i="1" s="1"/>
  <c r="V60" i="1"/>
  <c r="AD59" i="1"/>
  <c r="AC59" i="1"/>
  <c r="AA59" i="1"/>
  <c r="Z59" i="1"/>
  <c r="X59" i="1" s="1"/>
  <c r="Y59" i="1"/>
  <c r="V59" i="1"/>
  <c r="AC58" i="1"/>
  <c r="AD58" i="1" s="1"/>
  <c r="Z58" i="1"/>
  <c r="AA58" i="1" s="1"/>
  <c r="V58" i="1"/>
  <c r="AD57" i="1"/>
  <c r="AC57" i="1"/>
  <c r="AA57" i="1"/>
  <c r="Z57" i="1"/>
  <c r="Y57" i="1"/>
  <c r="X57" i="1"/>
  <c r="V57" i="1"/>
  <c r="AC56" i="1"/>
  <c r="AD56" i="1" s="1"/>
  <c r="Z56" i="1"/>
  <c r="AA56" i="1" s="1"/>
  <c r="V56" i="1"/>
  <c r="AD55" i="1"/>
  <c r="AC55" i="1"/>
  <c r="AA55" i="1"/>
  <c r="Z55" i="1"/>
  <c r="X55" i="1" s="1"/>
  <c r="Y55" i="1" s="1"/>
  <c r="V55" i="1"/>
  <c r="AC54" i="1"/>
  <c r="AD54" i="1" s="1"/>
  <c r="Z54" i="1"/>
  <c r="AA54" i="1" s="1"/>
  <c r="V54" i="1"/>
  <c r="AD53" i="1"/>
  <c r="AC53" i="1"/>
  <c r="AA53" i="1"/>
  <c r="Z53" i="1"/>
  <c r="Y53" i="1"/>
  <c r="X53" i="1"/>
  <c r="V53" i="1"/>
  <c r="AC52" i="1"/>
  <c r="AD52" i="1" s="1"/>
  <c r="Z52" i="1"/>
  <c r="AA52" i="1" s="1"/>
  <c r="V52" i="1"/>
  <c r="AD51" i="1"/>
  <c r="AC51" i="1"/>
  <c r="AA51" i="1"/>
  <c r="Z51" i="1"/>
  <c r="X51" i="1" s="1"/>
  <c r="Y51" i="1"/>
  <c r="V51" i="1"/>
  <c r="AC50" i="1"/>
  <c r="AD50" i="1" s="1"/>
  <c r="Z50" i="1"/>
  <c r="AA50" i="1" s="1"/>
  <c r="X50" i="1"/>
  <c r="Y50" i="1" s="1"/>
  <c r="V50" i="1"/>
  <c r="AD49" i="1"/>
  <c r="AC49" i="1"/>
  <c r="AA49" i="1"/>
  <c r="Z49" i="1"/>
  <c r="Y49" i="1"/>
  <c r="X49" i="1"/>
  <c r="V49" i="1"/>
  <c r="AC48" i="1"/>
  <c r="AD48" i="1" s="1"/>
  <c r="Z48" i="1"/>
  <c r="AA48" i="1" s="1"/>
  <c r="V48" i="1"/>
  <c r="AD47" i="1"/>
  <c r="AC47" i="1"/>
  <c r="AA47" i="1"/>
  <c r="Z47" i="1"/>
  <c r="X47" i="1" s="1"/>
  <c r="Y47" i="1" s="1"/>
  <c r="V47" i="1"/>
  <c r="AC46" i="1"/>
  <c r="AD46" i="1" s="1"/>
  <c r="Z46" i="1"/>
  <c r="AA46" i="1" s="1"/>
  <c r="V46" i="1"/>
  <c r="AD45" i="1"/>
  <c r="AC45" i="1"/>
  <c r="AA45" i="1"/>
  <c r="Z45" i="1"/>
  <c r="Y45" i="1"/>
  <c r="X45" i="1"/>
  <c r="V45" i="1"/>
  <c r="AC44" i="1"/>
  <c r="AD44" i="1" s="1"/>
  <c r="Z44" i="1"/>
  <c r="AA44" i="1" s="1"/>
  <c r="V44" i="1"/>
  <c r="AD43" i="1"/>
  <c r="AC43" i="1"/>
  <c r="AA43" i="1"/>
  <c r="Z43" i="1"/>
  <c r="X43" i="1" s="1"/>
  <c r="Y43" i="1"/>
  <c r="V43" i="1"/>
  <c r="AD42" i="1"/>
  <c r="AC42" i="1"/>
  <c r="Z42" i="1"/>
  <c r="AA42" i="1" s="1"/>
  <c r="V42" i="1"/>
  <c r="AD41" i="1"/>
  <c r="AC41" i="1"/>
  <c r="AA41" i="1"/>
  <c r="Z41" i="1"/>
  <c r="Y41" i="1"/>
  <c r="X41" i="1"/>
  <c r="V41" i="1"/>
  <c r="AC40" i="1"/>
  <c r="AD40" i="1" s="1"/>
  <c r="AA40" i="1"/>
  <c r="Z40" i="1"/>
  <c r="V40" i="1"/>
  <c r="AD39" i="1"/>
  <c r="AC39" i="1"/>
  <c r="Z39" i="1"/>
  <c r="X39" i="1" s="1"/>
  <c r="Y39" i="1"/>
  <c r="V39" i="1"/>
  <c r="AC38" i="1"/>
  <c r="AD38" i="1" s="1"/>
  <c r="Z38" i="1"/>
  <c r="AA38" i="1" s="1"/>
  <c r="V38" i="1"/>
  <c r="AD37" i="1"/>
  <c r="AC37" i="1"/>
  <c r="AA37" i="1"/>
  <c r="Z37" i="1"/>
  <c r="Y37" i="1"/>
  <c r="X37" i="1"/>
  <c r="V37" i="1"/>
  <c r="AC36" i="1"/>
  <c r="AD36" i="1" s="1"/>
  <c r="AA36" i="1"/>
  <c r="Z36" i="1"/>
  <c r="X36" i="1" s="1"/>
  <c r="Y36" i="1" s="1"/>
  <c r="V36" i="1"/>
  <c r="AD35" i="1"/>
  <c r="AC35" i="1"/>
  <c r="Z35" i="1"/>
  <c r="X35" i="1" s="1"/>
  <c r="Y35" i="1" s="1"/>
  <c r="V35" i="1"/>
  <c r="AC34" i="1"/>
  <c r="AD34" i="1" s="1"/>
  <c r="Z34" i="1"/>
  <c r="AA34" i="1" s="1"/>
  <c r="V34" i="1"/>
  <c r="AD33" i="1"/>
  <c r="AC33" i="1"/>
  <c r="AA33" i="1"/>
  <c r="Z33" i="1"/>
  <c r="Y33" i="1"/>
  <c r="X33" i="1"/>
  <c r="V33" i="1"/>
  <c r="AC32" i="1"/>
  <c r="AD32" i="1" s="1"/>
  <c r="AA32" i="1"/>
  <c r="Z32" i="1"/>
  <c r="X32" i="1" s="1"/>
  <c r="Y32" i="1" s="1"/>
  <c r="V32" i="1"/>
  <c r="AD31" i="1"/>
  <c r="AC31" i="1"/>
  <c r="Z31" i="1"/>
  <c r="X31" i="1" s="1"/>
  <c r="Y31" i="1" s="1"/>
  <c r="V31" i="1"/>
  <c r="AC30" i="1"/>
  <c r="AD30" i="1" s="1"/>
  <c r="Z30" i="1"/>
  <c r="AA30" i="1" s="1"/>
  <c r="V30" i="1"/>
  <c r="AD29" i="1"/>
  <c r="AC29" i="1"/>
  <c r="AA29" i="1"/>
  <c r="Z29" i="1"/>
  <c r="Y29" i="1"/>
  <c r="X29" i="1"/>
  <c r="V29" i="1"/>
  <c r="AC28" i="1"/>
  <c r="AD28" i="1" s="1"/>
  <c r="Z28" i="1"/>
  <c r="X28" i="1" s="1"/>
  <c r="Y28" i="1" s="1"/>
  <c r="V28" i="1"/>
  <c r="AD27" i="1"/>
  <c r="AC27" i="1"/>
  <c r="Z27" i="1"/>
  <c r="X27" i="1" s="1"/>
  <c r="Y27" i="1" s="1"/>
  <c r="V27" i="1"/>
  <c r="AC26" i="1"/>
  <c r="AD26" i="1" s="1"/>
  <c r="Z26" i="1"/>
  <c r="AA26" i="1" s="1"/>
  <c r="V26" i="1"/>
  <c r="AC25" i="1"/>
  <c r="AD25" i="1" s="1"/>
  <c r="AA25" i="1"/>
  <c r="Z25" i="1"/>
  <c r="X25" i="1"/>
  <c r="Y25" i="1" s="1"/>
  <c r="V25" i="1"/>
  <c r="AC24" i="1"/>
  <c r="AD24" i="1" s="1"/>
  <c r="Z24" i="1"/>
  <c r="X24" i="1" s="1"/>
  <c r="Y24" i="1" s="1"/>
  <c r="V24" i="1"/>
  <c r="AD23" i="1"/>
  <c r="AC23" i="1"/>
  <c r="Z23" i="1"/>
  <c r="X23" i="1" s="1"/>
  <c r="Y23" i="1" s="1"/>
  <c r="V23" i="1"/>
  <c r="AC22" i="1"/>
  <c r="AD22" i="1" s="1"/>
  <c r="Z22" i="1"/>
  <c r="AA22" i="1" s="1"/>
  <c r="V22" i="1"/>
  <c r="AD21" i="1"/>
  <c r="AC21" i="1"/>
  <c r="AA21" i="1"/>
  <c r="Z21" i="1"/>
  <c r="X21" i="1" s="1"/>
  <c r="Y21" i="1" s="1"/>
  <c r="V21" i="1"/>
  <c r="AC20" i="1"/>
  <c r="AD20" i="1" s="1"/>
  <c r="Z20" i="1"/>
  <c r="X20" i="1" s="1"/>
  <c r="Y20" i="1" s="1"/>
  <c r="V20" i="1"/>
  <c r="AD19" i="1"/>
  <c r="AC19" i="1"/>
  <c r="AA19" i="1"/>
  <c r="Z19" i="1"/>
  <c r="Y19" i="1"/>
  <c r="X19" i="1"/>
  <c r="V19" i="1"/>
  <c r="AC18" i="1"/>
  <c r="AD18" i="1" s="1"/>
  <c r="Z18" i="1"/>
  <c r="AA18" i="1" s="1"/>
  <c r="V18" i="1"/>
  <c r="AD17" i="1"/>
  <c r="AC17" i="1"/>
  <c r="AA17" i="1"/>
  <c r="Z17" i="1"/>
  <c r="X17" i="1" s="1"/>
  <c r="Y17" i="1" s="1"/>
  <c r="V17" i="1"/>
  <c r="AC16" i="1"/>
  <c r="AD16" i="1" s="1"/>
  <c r="Z16" i="1"/>
  <c r="X16" i="1" s="1"/>
  <c r="Y16" i="1" s="1"/>
  <c r="V16" i="1"/>
  <c r="AD15" i="1"/>
  <c r="AC15" i="1"/>
  <c r="AA15" i="1"/>
  <c r="Z15" i="1"/>
  <c r="Y15" i="1"/>
  <c r="X15" i="1"/>
  <c r="V15" i="1"/>
  <c r="AC14" i="1"/>
  <c r="AD14" i="1" s="1"/>
  <c r="Z14" i="1"/>
  <c r="AA14" i="1" s="1"/>
  <c r="V14" i="1"/>
  <c r="AD13" i="1"/>
  <c r="AC13" i="1"/>
  <c r="AA13" i="1"/>
  <c r="Z13" i="1"/>
  <c r="X13" i="1" s="1"/>
  <c r="Y13" i="1" s="1"/>
  <c r="V13" i="1"/>
  <c r="AC12" i="1"/>
  <c r="AD12" i="1" s="1"/>
  <c r="Z12" i="1"/>
  <c r="X12" i="1" s="1"/>
  <c r="Y12" i="1" s="1"/>
  <c r="V12" i="1"/>
  <c r="AD11" i="1"/>
  <c r="AC11" i="1"/>
  <c r="AA11" i="1"/>
  <c r="Z11" i="1"/>
  <c r="Y11" i="1"/>
  <c r="X11" i="1"/>
  <c r="V11" i="1"/>
  <c r="AC10" i="1"/>
  <c r="AD10" i="1" s="1"/>
  <c r="Z10" i="1"/>
  <c r="AA10" i="1" s="1"/>
  <c r="V10" i="1"/>
  <c r="AD9" i="1"/>
  <c r="AC9" i="1"/>
  <c r="AA9" i="1"/>
  <c r="Z9" i="1"/>
  <c r="X9" i="1" s="1"/>
  <c r="Y9" i="1" s="1"/>
  <c r="V9" i="1"/>
  <c r="AC8" i="1"/>
  <c r="AD8" i="1" s="1"/>
  <c r="Z8" i="1"/>
  <c r="X8" i="1" s="1"/>
  <c r="Y8" i="1" s="1"/>
  <c r="V8" i="1"/>
  <c r="AD7" i="1"/>
  <c r="AC7" i="1"/>
  <c r="AA7" i="1"/>
  <c r="Z7" i="1"/>
  <c r="Y7" i="1"/>
  <c r="X7" i="1"/>
  <c r="V7" i="1"/>
  <c r="AC6" i="1"/>
  <c r="AD6" i="1" s="1"/>
  <c r="Z6" i="1"/>
  <c r="X6" i="1" s="1"/>
  <c r="Y6" i="1" s="1"/>
  <c r="V6" i="1"/>
  <c r="AD5" i="1"/>
  <c r="AC5" i="1"/>
  <c r="AA5" i="1"/>
  <c r="Z5" i="1"/>
  <c r="X5" i="1" s="1"/>
  <c r="Y5" i="1" s="1"/>
  <c r="V5" i="1"/>
  <c r="AC4" i="1"/>
  <c r="AD4" i="1" s="1"/>
  <c r="Z4" i="1"/>
  <c r="AA4" i="1" s="1"/>
  <c r="V4" i="1"/>
  <c r="AC3" i="1"/>
  <c r="AD3" i="1" s="1"/>
  <c r="AA3" i="1"/>
  <c r="Z3" i="1"/>
  <c r="X3" i="1"/>
  <c r="Y3" i="1" s="1"/>
  <c r="V3" i="1"/>
  <c r="AC2" i="1"/>
  <c r="AC294" i="1" s="1"/>
  <c r="AC295" i="1" s="1"/>
  <c r="Z2" i="1"/>
  <c r="V2" i="1"/>
  <c r="Z300" i="1" l="1"/>
  <c r="Z294" i="1"/>
  <c r="Z295" i="1" s="1"/>
  <c r="X4" i="1"/>
  <c r="Y4" i="1" s="1"/>
  <c r="AA2" i="1"/>
  <c r="AA6" i="1"/>
  <c r="AA24" i="1"/>
  <c r="AA28" i="1"/>
  <c r="X52" i="1"/>
  <c r="Y52" i="1" s="1"/>
  <c r="X58" i="1"/>
  <c r="Y58" i="1" s="1"/>
  <c r="X68" i="1"/>
  <c r="Y68" i="1" s="1"/>
  <c r="X74" i="1"/>
  <c r="Y74" i="1" s="1"/>
  <c r="X94" i="1"/>
  <c r="Y94" i="1" s="1"/>
  <c r="AA94" i="1"/>
  <c r="X96" i="1"/>
  <c r="Y96" i="1" s="1"/>
  <c r="X18" i="1"/>
  <c r="Y18" i="1" s="1"/>
  <c r="X22" i="1"/>
  <c r="Y22" i="1" s="1"/>
  <c r="X46" i="1"/>
  <c r="Y46" i="1" s="1"/>
  <c r="X56" i="1"/>
  <c r="Y56" i="1" s="1"/>
  <c r="X62" i="1"/>
  <c r="Y62" i="1" s="1"/>
  <c r="X72" i="1"/>
  <c r="Y72" i="1" s="1"/>
  <c r="X78" i="1"/>
  <c r="Y78" i="1" s="1"/>
  <c r="X90" i="1"/>
  <c r="Y90" i="1" s="1"/>
  <c r="AA90" i="1"/>
  <c r="X106" i="1"/>
  <c r="Y106" i="1" s="1"/>
  <c r="AA106" i="1"/>
  <c r="X10" i="1"/>
  <c r="Y10" i="1" s="1"/>
  <c r="X14" i="1"/>
  <c r="Y14" i="1" s="1"/>
  <c r="AD2" i="1"/>
  <c r="Z299" i="1"/>
  <c r="Z301" i="1" s="1"/>
  <c r="Z302" i="1" s="1"/>
  <c r="AA8" i="1"/>
  <c r="AA12" i="1"/>
  <c r="AA16" i="1"/>
  <c r="AA20" i="1"/>
  <c r="AA23" i="1"/>
  <c r="X26" i="1"/>
  <c r="Y26" i="1" s="1"/>
  <c r="AA27" i="1"/>
  <c r="X30" i="1"/>
  <c r="Y30" i="1" s="1"/>
  <c r="AA31" i="1"/>
  <c r="X34" i="1"/>
  <c r="Y34" i="1" s="1"/>
  <c r="AA35" i="1"/>
  <c r="X38" i="1"/>
  <c r="Y38" i="1" s="1"/>
  <c r="AA39" i="1"/>
  <c r="X40" i="1"/>
  <c r="Y40" i="1" s="1"/>
  <c r="X42" i="1"/>
  <c r="Y42" i="1" s="1"/>
  <c r="X44" i="1"/>
  <c r="Y44" i="1" s="1"/>
  <c r="X60" i="1"/>
  <c r="Y60" i="1" s="1"/>
  <c r="X76" i="1"/>
  <c r="Y76" i="1" s="1"/>
  <c r="X86" i="1"/>
  <c r="Y86" i="1" s="1"/>
  <c r="AA86" i="1"/>
  <c r="X88" i="1"/>
  <c r="Y88" i="1" s="1"/>
  <c r="X102" i="1"/>
  <c r="Y102" i="1" s="1"/>
  <c r="AA102" i="1"/>
  <c r="X104" i="1"/>
  <c r="Y104" i="1" s="1"/>
  <c r="X2" i="1"/>
  <c r="Y2" i="1" s="1"/>
  <c r="X48" i="1"/>
  <c r="Y48" i="1" s="1"/>
  <c r="X54" i="1"/>
  <c r="Y54" i="1" s="1"/>
  <c r="X64" i="1"/>
  <c r="Y64" i="1" s="1"/>
  <c r="X70" i="1"/>
  <c r="Y70" i="1" s="1"/>
  <c r="X80" i="1"/>
  <c r="Y80" i="1" s="1"/>
  <c r="X84" i="1"/>
  <c r="Y84" i="1" s="1"/>
  <c r="X98" i="1"/>
  <c r="Y98" i="1" s="1"/>
  <c r="AA98" i="1"/>
  <c r="X100" i="1"/>
  <c r="Y100" i="1" s="1"/>
  <c r="X186" i="1"/>
  <c r="Y186" i="1" s="1"/>
  <c r="AA186" i="1"/>
  <c r="X190" i="1"/>
  <c r="Y190" i="1" s="1"/>
  <c r="AA190" i="1"/>
  <c r="X193" i="1"/>
  <c r="Y193" i="1" s="1"/>
  <c r="AA193" i="1"/>
  <c r="X194" i="1"/>
  <c r="Y194" i="1" s="1"/>
  <c r="AA194" i="1"/>
  <c r="X197" i="1"/>
  <c r="Y197" i="1" s="1"/>
  <c r="AA197" i="1"/>
  <c r="X198" i="1"/>
  <c r="Y198" i="1" s="1"/>
  <c r="AA198" i="1"/>
  <c r="X201" i="1"/>
  <c r="Y201" i="1" s="1"/>
  <c r="AA201" i="1"/>
  <c r="X202" i="1"/>
  <c r="Y202" i="1" s="1"/>
  <c r="AA202" i="1"/>
  <c r="X205" i="1"/>
  <c r="Y205" i="1" s="1"/>
  <c r="AA205" i="1"/>
  <c r="X206" i="1"/>
  <c r="Y206" i="1" s="1"/>
  <c r="AA206" i="1"/>
  <c r="X209" i="1"/>
  <c r="Y209" i="1" s="1"/>
  <c r="AA209" i="1"/>
  <c r="X210" i="1"/>
  <c r="Y210" i="1" s="1"/>
  <c r="AA210" i="1"/>
  <c r="X213" i="1"/>
  <c r="Y213" i="1" s="1"/>
  <c r="AA213" i="1"/>
  <c r="X214" i="1"/>
  <c r="Y214" i="1" s="1"/>
  <c r="AA214" i="1"/>
  <c r="X217" i="1"/>
  <c r="Y217" i="1" s="1"/>
  <c r="AA217" i="1"/>
  <c r="X218" i="1"/>
  <c r="Y218" i="1" s="1"/>
  <c r="AA218" i="1"/>
  <c r="X221" i="1"/>
  <c r="Y221" i="1" s="1"/>
  <c r="AA221" i="1"/>
  <c r="X222" i="1"/>
  <c r="Y222" i="1" s="1"/>
  <c r="AA222" i="1"/>
  <c r="AA110" i="1"/>
  <c r="AA114" i="1"/>
  <c r="AA118" i="1"/>
  <c r="AA122" i="1"/>
  <c r="AA126" i="1"/>
  <c r="X127" i="1"/>
  <c r="Y127" i="1" s="1"/>
  <c r="X129" i="1"/>
  <c r="Y129" i="1" s="1"/>
  <c r="AA130" i="1"/>
  <c r="X131" i="1"/>
  <c r="Y131" i="1" s="1"/>
  <c r="X133" i="1"/>
  <c r="Y133" i="1" s="1"/>
  <c r="AA134" i="1"/>
  <c r="X135" i="1"/>
  <c r="Y135" i="1" s="1"/>
  <c r="X137" i="1"/>
  <c r="Y137" i="1" s="1"/>
  <c r="AA138" i="1"/>
  <c r="X139" i="1"/>
  <c r="Y139" i="1" s="1"/>
  <c r="X141" i="1"/>
  <c r="Y141" i="1" s="1"/>
  <c r="AA142" i="1"/>
  <c r="X143" i="1"/>
  <c r="Y143" i="1" s="1"/>
  <c r="X145" i="1"/>
  <c r="Y145" i="1" s="1"/>
  <c r="AA146" i="1"/>
  <c r="X147" i="1"/>
  <c r="Y147" i="1" s="1"/>
  <c r="X149" i="1"/>
  <c r="Y149" i="1" s="1"/>
  <c r="AA150" i="1"/>
  <c r="X151" i="1"/>
  <c r="Y151" i="1" s="1"/>
  <c r="X153" i="1"/>
  <c r="Y153" i="1" s="1"/>
  <c r="AA154" i="1"/>
  <c r="X155" i="1"/>
  <c r="Y155" i="1" s="1"/>
  <c r="X157" i="1"/>
  <c r="Y157" i="1" s="1"/>
  <c r="AA158" i="1"/>
  <c r="X159" i="1"/>
  <c r="Y159" i="1" s="1"/>
  <c r="X161" i="1"/>
  <c r="Y161" i="1" s="1"/>
  <c r="AA162" i="1"/>
  <c r="X163" i="1"/>
  <c r="Y163" i="1" s="1"/>
  <c r="X165" i="1"/>
  <c r="Y165" i="1" s="1"/>
  <c r="AA166" i="1"/>
  <c r="X167" i="1"/>
  <c r="Y167" i="1" s="1"/>
  <c r="X169" i="1"/>
  <c r="Y169" i="1" s="1"/>
  <c r="AA170" i="1"/>
  <c r="X171" i="1"/>
  <c r="Y171" i="1" s="1"/>
  <c r="X173" i="1"/>
  <c r="Y173" i="1" s="1"/>
  <c r="AA174" i="1"/>
  <c r="X175" i="1"/>
  <c r="Y175" i="1" s="1"/>
  <c r="X177" i="1"/>
  <c r="Y177" i="1" s="1"/>
  <c r="AA178" i="1"/>
  <c r="X179" i="1"/>
  <c r="Y179" i="1" s="1"/>
  <c r="X181" i="1"/>
  <c r="Y181" i="1" s="1"/>
  <c r="AA182" i="1"/>
  <c r="X183" i="1"/>
  <c r="Y183" i="1" s="1"/>
  <c r="X185" i="1"/>
  <c r="Y185" i="1" s="1"/>
  <c r="AA187" i="1"/>
  <c r="X189" i="1"/>
  <c r="Y189" i="1" s="1"/>
  <c r="AD192" i="1"/>
  <c r="X192" i="1"/>
  <c r="Y192" i="1" s="1"/>
  <c r="AD196" i="1"/>
  <c r="X196" i="1"/>
  <c r="Y196" i="1" s="1"/>
  <c r="AD200" i="1"/>
  <c r="X200" i="1"/>
  <c r="Y200" i="1" s="1"/>
  <c r="AD204" i="1"/>
  <c r="X204" i="1"/>
  <c r="Y204" i="1" s="1"/>
  <c r="AD208" i="1"/>
  <c r="X208" i="1"/>
  <c r="Y208" i="1" s="1"/>
  <c r="AD212" i="1"/>
  <c r="X212" i="1"/>
  <c r="Y212" i="1" s="1"/>
  <c r="AD216" i="1"/>
  <c r="X216" i="1"/>
  <c r="Y216" i="1" s="1"/>
  <c r="AD220" i="1"/>
  <c r="X220" i="1"/>
  <c r="Y220" i="1" s="1"/>
  <c r="AD227" i="1"/>
  <c r="X227" i="1"/>
  <c r="Y227" i="1" s="1"/>
  <c r="AD231" i="1"/>
  <c r="X231" i="1"/>
  <c r="Y231" i="1" s="1"/>
  <c r="AD239" i="1"/>
  <c r="X239" i="1"/>
  <c r="Y239" i="1" s="1"/>
  <c r="AD247" i="1"/>
  <c r="X247" i="1"/>
  <c r="Y247" i="1" s="1"/>
  <c r="AD255" i="1"/>
  <c r="X255" i="1"/>
  <c r="Y255" i="1" s="1"/>
  <c r="AD263" i="1"/>
  <c r="X263" i="1"/>
  <c r="Y263" i="1" s="1"/>
  <c r="X191" i="1"/>
  <c r="Y191" i="1" s="1"/>
  <c r="X195" i="1"/>
  <c r="Y195" i="1" s="1"/>
  <c r="X199" i="1"/>
  <c r="Y199" i="1" s="1"/>
  <c r="X203" i="1"/>
  <c r="Y203" i="1" s="1"/>
  <c r="X207" i="1"/>
  <c r="Y207" i="1" s="1"/>
  <c r="X211" i="1"/>
  <c r="Y211" i="1" s="1"/>
  <c r="X215" i="1"/>
  <c r="Y215" i="1" s="1"/>
  <c r="AD235" i="1"/>
  <c r="X235" i="1"/>
  <c r="Y235" i="1" s="1"/>
  <c r="AD243" i="1"/>
  <c r="X243" i="1"/>
  <c r="Y243" i="1" s="1"/>
  <c r="AD251" i="1"/>
  <c r="X251" i="1"/>
  <c r="Y251" i="1" s="1"/>
  <c r="AD259" i="1"/>
  <c r="X259" i="1"/>
  <c r="Y259" i="1" s="1"/>
  <c r="AD267" i="1"/>
  <c r="X267" i="1"/>
  <c r="Y267" i="1" s="1"/>
  <c r="X224" i="1"/>
  <c r="Y224" i="1" s="1"/>
  <c r="AA226" i="1"/>
  <c r="X228" i="1"/>
  <c r="Y228" i="1" s="1"/>
  <c r="X225" i="1"/>
  <c r="Y225" i="1" s="1"/>
  <c r="AA225" i="1"/>
  <c r="X229" i="1"/>
  <c r="Y229" i="1" s="1"/>
  <c r="AA229" i="1"/>
  <c r="X233" i="1"/>
  <c r="Y233" i="1" s="1"/>
  <c r="AA233" i="1"/>
  <c r="X237" i="1"/>
  <c r="Y237" i="1" s="1"/>
  <c r="AA237" i="1"/>
  <c r="X241" i="1"/>
  <c r="Y241" i="1" s="1"/>
  <c r="AA241" i="1"/>
  <c r="X245" i="1"/>
  <c r="Y245" i="1" s="1"/>
  <c r="AA245" i="1"/>
  <c r="X249" i="1"/>
  <c r="Y249" i="1" s="1"/>
  <c r="AA249" i="1"/>
  <c r="X253" i="1"/>
  <c r="Y253" i="1" s="1"/>
  <c r="AA253" i="1"/>
  <c r="X257" i="1"/>
  <c r="Y257" i="1" s="1"/>
  <c r="AA257" i="1"/>
  <c r="X261" i="1"/>
  <c r="Y261" i="1" s="1"/>
  <c r="AA261" i="1"/>
  <c r="X265" i="1"/>
  <c r="Y265" i="1" s="1"/>
  <c r="AA265" i="1"/>
  <c r="X269" i="1"/>
  <c r="Y269" i="1" s="1"/>
  <c r="AA269" i="1"/>
  <c r="AD294" i="1" l="1"/>
  <c r="AA294" i="1"/>
</calcChain>
</file>

<file path=xl/sharedStrings.xml><?xml version="1.0" encoding="utf-8"?>
<sst xmlns="http://schemas.openxmlformats.org/spreadsheetml/2006/main" count="4131" uniqueCount="1418">
  <si>
    <t>LS</t>
  </si>
  <si>
    <t>LSDesc</t>
  </si>
  <si>
    <t>PGroup</t>
  </si>
  <si>
    <t>PGroup1</t>
  </si>
  <si>
    <t>Quantity</t>
  </si>
  <si>
    <t>Investment</t>
  </si>
  <si>
    <t>Description</t>
  </si>
  <si>
    <t>Desc2</t>
  </si>
  <si>
    <t>Desc3</t>
  </si>
  <si>
    <t>UnitCostLocal</t>
  </si>
  <si>
    <t>UnitCostBook</t>
  </si>
  <si>
    <t>MarketPriceLocal</t>
  </si>
  <si>
    <t>MarketPriceBook</t>
  </si>
  <si>
    <t>CostLocal</t>
  </si>
  <si>
    <t>CostBook</t>
  </si>
  <si>
    <t>MarketValueLocal</t>
  </si>
  <si>
    <t>MarketValueBook</t>
  </si>
  <si>
    <t>AccruedInterest</t>
  </si>
  <si>
    <t>UnrealizedPriceGainLoss</t>
  </si>
  <si>
    <t>UnrealizedFXGainLoss</t>
  </si>
  <si>
    <t>InvestmentIssueCountry</t>
  </si>
  <si>
    <t>Eze ID</t>
  </si>
  <si>
    <t xml:space="preserve">Eze Market Price </t>
  </si>
  <si>
    <t>Price diff</t>
  </si>
  <si>
    <t>Eze MV</t>
  </si>
  <si>
    <t>MV Diff</t>
  </si>
  <si>
    <t>Eze Qty</t>
  </si>
  <si>
    <t>Qty Dif</t>
  </si>
  <si>
    <t>Short</t>
  </si>
  <si>
    <t>Short Investments at Proceeds</t>
  </si>
  <si>
    <t>ACUSHNET HOLDINGS CORP</t>
  </si>
  <si>
    <t>US Common Stock</t>
  </si>
  <si>
    <t>GOLF.US</t>
  </si>
  <si>
    <t>ACUSHNET HOLDINGS CORP Equity</t>
  </si>
  <si>
    <t>US</t>
  </si>
  <si>
    <t>GOLF</t>
  </si>
  <si>
    <t>Long</t>
  </si>
  <si>
    <t>Long Investments at Cost</t>
  </si>
  <si>
    <t>ADVANTAGE ENERGY LTD</t>
  </si>
  <si>
    <t>Ordinary Shares</t>
  </si>
  <si>
    <t>AAV.CN.2535529</t>
  </si>
  <si>
    <t>ADVANTAGE ENERGY LTD Equity</t>
  </si>
  <si>
    <t>CA</t>
  </si>
  <si>
    <t>AAV.CAT</t>
  </si>
  <si>
    <t>AEHR TEST SYSTEMS</t>
  </si>
  <si>
    <t>AEHR.US</t>
  </si>
  <si>
    <t>AEHR TEST SYSTEMS Equity</t>
  </si>
  <si>
    <t>AEHR</t>
  </si>
  <si>
    <t>AEM US 01/19/24 C60</t>
  </si>
  <si>
    <t>Listed Equity Option</t>
  </si>
  <si>
    <t>AEM.0124.C.60</t>
  </si>
  <si>
    <t>AEM US 01/19/24 C60 Option</t>
  </si>
  <si>
    <t>JANUARY 24 CALLS ON AEM US</t>
  </si>
  <si>
    <t>AEM US 03/15/24 C55</t>
  </si>
  <si>
    <t>AEM.0324.C.55</t>
  </si>
  <si>
    <t>AEM US 03/15/24 C55 Option</t>
  </si>
  <si>
    <t>MARCH 24 CALLS ON AEM US</t>
  </si>
  <si>
    <t>AEM US 03/15/24 C60</t>
  </si>
  <si>
    <t>AEM.0324.C.60</t>
  </si>
  <si>
    <t>AEM US 03/15/24 C60 Option</t>
  </si>
  <si>
    <t>AEM US 06/21/24 C65</t>
  </si>
  <si>
    <t>AEM.0624.C.65</t>
  </si>
  <si>
    <t>AEM US 06/21/24 C65 Option</t>
  </si>
  <si>
    <t>JUNE 24 CALLS ON AEM US</t>
  </si>
  <si>
    <t>AEMETIS INC</t>
  </si>
  <si>
    <t>AMTX.US</t>
  </si>
  <si>
    <t>AEMETIS INC Equity</t>
  </si>
  <si>
    <t>AMTX</t>
  </si>
  <si>
    <t>AGNICO EAGLE MINES LTD</t>
  </si>
  <si>
    <t>AEM.US</t>
  </si>
  <si>
    <t>AGNICO EAGLE MINES LTD Equity</t>
  </si>
  <si>
    <t>AEM</t>
  </si>
  <si>
    <t>AIRBNB INC-CLASS A</t>
  </si>
  <si>
    <t>ABNB.US</t>
  </si>
  <si>
    <t>AIRBNB INC-CLASS A Equity</t>
  </si>
  <si>
    <t>ABNB</t>
  </si>
  <si>
    <t>ALAMOS GOLD INC-CLASS A</t>
  </si>
  <si>
    <t>AGI.US.1044292</t>
  </si>
  <si>
    <t>ALAMOS GOLD INC-CLASS A Equity</t>
  </si>
  <si>
    <t>AGI</t>
  </si>
  <si>
    <t>ALTENERGY ACQUISITION CORP</t>
  </si>
  <si>
    <t>AEAEU.US</t>
  </si>
  <si>
    <t>ALTENERGY ACQUISITION CORP Equity</t>
  </si>
  <si>
    <t>AEAEU</t>
  </si>
  <si>
    <t>ALTG US 01/19/24 C12.5</t>
  </si>
  <si>
    <t>ALTG.0124.C.125</t>
  </si>
  <si>
    <t>ALTG US 01/19/24 C12.5 Option</t>
  </si>
  <si>
    <t>JANUARY 24 CALLS ON ALTG US</t>
  </si>
  <si>
    <t>ALTG US 04/19/24 C12.5</t>
  </si>
  <si>
    <t>ALTG.0424.C.125</t>
  </si>
  <si>
    <t>ALTG US 04/19/24 C12.5 Option</t>
  </si>
  <si>
    <t>APRIL 24 CALLS ON ALTG US</t>
  </si>
  <si>
    <t>ALTUS POWER INC</t>
  </si>
  <si>
    <t>AMPS.US</t>
  </si>
  <si>
    <t>ALTUS POWER INC Equity</t>
  </si>
  <si>
    <t>AMPS</t>
  </si>
  <si>
    <t>AMC ENTERTAINMENT HLDS-CL A</t>
  </si>
  <si>
    <t>AMC.US.3027049</t>
  </si>
  <si>
    <t>AMC ENTERTAINMENT HLDS-CL A Equity</t>
  </si>
  <si>
    <t>AMC</t>
  </si>
  <si>
    <t>ANAVEX LIFE SCIENCES CORP</t>
  </si>
  <si>
    <t>AVXL.US.1144457</t>
  </si>
  <si>
    <t>ANAVEX LIFE SCIENCES CORP Equity</t>
  </si>
  <si>
    <t>AVXL</t>
  </si>
  <si>
    <t>ANTERO RESOURCES CORP</t>
  </si>
  <si>
    <t>AR.US</t>
  </si>
  <si>
    <t>ANTERO RESOURCES CORP Equity</t>
  </si>
  <si>
    <t>AR</t>
  </si>
  <si>
    <t>APOGEE ENTERPRISES INC</t>
  </si>
  <si>
    <t>APOG.US</t>
  </si>
  <si>
    <t>APOGEE ENTERPRISES INC Equity</t>
  </si>
  <si>
    <t>APOG</t>
  </si>
  <si>
    <t>APPLE INC</t>
  </si>
  <si>
    <t>AAPL.US</t>
  </si>
  <si>
    <t>APPLE INC Equity</t>
  </si>
  <si>
    <t>AAPL</t>
  </si>
  <si>
    <t>APPLIED DIGITAL CORP</t>
  </si>
  <si>
    <t>APLD.US</t>
  </si>
  <si>
    <t>APPLIED DIGITAL CORP Equity</t>
  </si>
  <si>
    <t>APLD</t>
  </si>
  <si>
    <t>ARC RESOURCES LTD</t>
  </si>
  <si>
    <t>ARX.CN</t>
  </si>
  <si>
    <t>ARC RESOURCES LTD Equity</t>
  </si>
  <si>
    <t>ARX.CAT</t>
  </si>
  <si>
    <t>ARCH RESOURCES INC</t>
  </si>
  <si>
    <t>ARCH.US.2301321</t>
  </si>
  <si>
    <t>ARCH RESOURCES INC Equity</t>
  </si>
  <si>
    <t>ARCH</t>
  </si>
  <si>
    <t>ARCHER AVIATION INC</t>
  </si>
  <si>
    <t>ACHR.US</t>
  </si>
  <si>
    <t>ARCHER AVIATION INC Equity</t>
  </si>
  <si>
    <t>ACHR</t>
  </si>
  <si>
    <t>ARIZONA METALS CORP</t>
  </si>
  <si>
    <t>AMC.CN</t>
  </si>
  <si>
    <t>ARIZONA METALS CORP Equity</t>
  </si>
  <si>
    <t>AMC.CAT</t>
  </si>
  <si>
    <t>ARK AUTONOMOUS TECH &amp; ROBOT</t>
  </si>
  <si>
    <t>ETF</t>
  </si>
  <si>
    <t>ARKQ.US</t>
  </si>
  <si>
    <t>ARK AUTONOMOUS TECH &amp; ROBOT Equity</t>
  </si>
  <si>
    <t>ARKQ</t>
  </si>
  <si>
    <t>ARK INNOVATION ETF</t>
  </si>
  <si>
    <t>ARKK.US</t>
  </si>
  <si>
    <t>ARK INNOVATION ETF Equity</t>
  </si>
  <si>
    <t>ARKK</t>
  </si>
  <si>
    <t>ARTEMIS GOLD INC</t>
  </si>
  <si>
    <t>ARTG.CN</t>
  </si>
  <si>
    <t>ARTEMIS GOLD INC Equity</t>
  </si>
  <si>
    <t>ARTG.CAV</t>
  </si>
  <si>
    <t>ATHABASCA OIL CORP</t>
  </si>
  <si>
    <t>ATH.CN</t>
  </si>
  <si>
    <t>ATHABASCA OIL CORP Equity</t>
  </si>
  <si>
    <t>ATH.CAT</t>
  </si>
  <si>
    <t>ATOMERA INC</t>
  </si>
  <si>
    <t>ATOM.US</t>
  </si>
  <si>
    <t>ATOMERA INC Equity</t>
  </si>
  <si>
    <t>ATOM</t>
  </si>
  <si>
    <t>AUTHID INC</t>
  </si>
  <si>
    <t>AUID.US.3005778</t>
  </si>
  <si>
    <t>AUTHID INC Equity</t>
  </si>
  <si>
    <t>AUID</t>
  </si>
  <si>
    <t>B RILEY FINANCIAL INC</t>
  </si>
  <si>
    <t>Preferred Stock</t>
  </si>
  <si>
    <t>RILY.P.2483808</t>
  </si>
  <si>
    <t>B RILEY FINANCIAL INC Equity</t>
  </si>
  <si>
    <t>RILYO</t>
  </si>
  <si>
    <t>RILY.P.3090350</t>
  </si>
  <si>
    <t>RILYM</t>
  </si>
  <si>
    <t>B. RILEY FINANCIAL INC</t>
  </si>
  <si>
    <t>RILY.US</t>
  </si>
  <si>
    <t>B. RILEY FINANCIAL INC Equity</t>
  </si>
  <si>
    <t>RILY</t>
  </si>
  <si>
    <t>BANK OF AMERICA CORP</t>
  </si>
  <si>
    <t>BAC.US</t>
  </si>
  <si>
    <t>BANK OF AMERICA CORP Equity</t>
  </si>
  <si>
    <t>BAC</t>
  </si>
  <si>
    <t>BEAZER HOMES USA INC</t>
  </si>
  <si>
    <t>BZH.US</t>
  </si>
  <si>
    <t>BEAZER HOMES USA INC Equity</t>
  </si>
  <si>
    <t>BZH</t>
  </si>
  <si>
    <t>BELLEVUE GOLD LTD</t>
  </si>
  <si>
    <t>BGL.AU.2205814</t>
  </si>
  <si>
    <t>BELLEVUE GOLD LTD Equity</t>
  </si>
  <si>
    <t>AU</t>
  </si>
  <si>
    <t>BGL.AUS</t>
  </si>
  <si>
    <t>BLINK CHARGING CO</t>
  </si>
  <si>
    <t>BLNK.US</t>
  </si>
  <si>
    <t>BLINK CHARGING CO Equity</t>
  </si>
  <si>
    <t>BLNK</t>
  </si>
  <si>
    <t>BLUEGREEN VACATIONS HOLDING</t>
  </si>
  <si>
    <t>BVH.US</t>
  </si>
  <si>
    <t>BLUEGREEN VACATIONS HOLDING Equity</t>
  </si>
  <si>
    <t>BVH</t>
  </si>
  <si>
    <t>BLUELINX HOLDINGS INC</t>
  </si>
  <si>
    <t>BXC.US</t>
  </si>
  <si>
    <t>BLUELINX HOLDINGS INC Equity</t>
  </si>
  <si>
    <t>BXC</t>
  </si>
  <si>
    <t>BRC INC-A</t>
  </si>
  <si>
    <t>BRCC.US</t>
  </si>
  <si>
    <t>BRC INC-A Equity</t>
  </si>
  <si>
    <t>BRCC</t>
  </si>
  <si>
    <t>BXC US 01/19/24 C100</t>
  </si>
  <si>
    <t>BXC.0124.C.100</t>
  </si>
  <si>
    <t>BXC US 01/19/24 C100 Option</t>
  </si>
  <si>
    <t>JANUARY 24 CALLS ON BXC US</t>
  </si>
  <si>
    <t>BXC US 01/19/24 C105</t>
  </si>
  <si>
    <t>BXC.0124.C.105</t>
  </si>
  <si>
    <t>BXC US 01/19/24 C105 Option</t>
  </si>
  <si>
    <t>BXC US 01/19/24 C110</t>
  </si>
  <si>
    <t>BXC.0124.C.110</t>
  </si>
  <si>
    <t>BXC US 01/19/24 C110 Option</t>
  </si>
  <si>
    <t>BZH US 01/19/24 P29</t>
  </si>
  <si>
    <t>BZH.0124.P.29</t>
  </si>
  <si>
    <t>BZH US 01/19/24 P29 Option</t>
  </si>
  <si>
    <t>JANUARY 24 PUTS ON BZH US</t>
  </si>
  <si>
    <t>CAESARSTONE LTD</t>
  </si>
  <si>
    <t>CSTE.US.1</t>
  </si>
  <si>
    <t>CAESARSTONE LTD Equity</t>
  </si>
  <si>
    <t>IL</t>
  </si>
  <si>
    <t>CSTE</t>
  </si>
  <si>
    <t>CAIOA</t>
  </si>
  <si>
    <t>Equity Warrant</t>
  </si>
  <si>
    <t>CAIOA.AU</t>
  </si>
  <si>
    <t>CAIOA Option</t>
  </si>
  <si>
    <t>CALIDUS RESOURCES LTD-CW24</t>
  </si>
  <si>
    <t>CAIOA.AUS</t>
  </si>
  <si>
    <t>CALIDUS RESOURCES LTD</t>
  </si>
  <si>
    <t>CAI.AU</t>
  </si>
  <si>
    <t>CALIDUS RESOURCES LTD Equity</t>
  </si>
  <si>
    <t>CAI.AUS</t>
  </si>
  <si>
    <t>CALM US 01/19/24 P45</t>
  </si>
  <si>
    <t>CALM.0124.P.45</t>
  </si>
  <si>
    <t>CALM US 01/19/24 P45 Option</t>
  </si>
  <si>
    <t>JANUARY 24 PUTS ON CALM US</t>
  </si>
  <si>
    <t>CAL-MAINE FOODS INC</t>
  </si>
  <si>
    <t>CALM.US</t>
  </si>
  <si>
    <t>CAL-MAINE FOODS INC Equity</t>
  </si>
  <si>
    <t>CALM</t>
  </si>
  <si>
    <t>CANADA ENERGY PARTNERS INC</t>
  </si>
  <si>
    <t>CE/H.CN.2347268</t>
  </si>
  <si>
    <t>CANADA ENERGY PARTNERS INC Equity</t>
  </si>
  <si>
    <t>CE.H.CAV</t>
  </si>
  <si>
    <t>CANOO INC</t>
  </si>
  <si>
    <t>GOEV.US</t>
  </si>
  <si>
    <t>CANOO INC Equity</t>
  </si>
  <si>
    <t>GOEV</t>
  </si>
  <si>
    <t>CENTERRA GOLD INC</t>
  </si>
  <si>
    <t>CG.CN</t>
  </si>
  <si>
    <t>CENTERRA GOLD INC Equity</t>
  </si>
  <si>
    <t>CG.CAT</t>
  </si>
  <si>
    <t>CENTURY CASINOS INC</t>
  </si>
  <si>
    <t>CNTY.US</t>
  </si>
  <si>
    <t>CENTURY CASINOS INC Equity</t>
  </si>
  <si>
    <t>CNTY</t>
  </si>
  <si>
    <t>CES ENERGY SOLUTIONS CORP</t>
  </si>
  <si>
    <t>CEU.CN</t>
  </si>
  <si>
    <t>CES ENERGY SOLUTIONS CORP Equity</t>
  </si>
  <si>
    <t>CEU.CAT</t>
  </si>
  <si>
    <t>CHARGEPOINT HOLDINGS INC</t>
  </si>
  <si>
    <t>CHPT.US</t>
  </si>
  <si>
    <t>CHARGEPOINT HOLDINGS INC Equity</t>
  </si>
  <si>
    <t>CHPT</t>
  </si>
  <si>
    <t>CHESAPEAKE ENERGY CORP</t>
  </si>
  <si>
    <t>CHKAQ.US</t>
  </si>
  <si>
    <t>CHESAPEAKE ENERGY CORP Equity</t>
  </si>
  <si>
    <t>CHKAQ</t>
  </si>
  <si>
    <t>CIRRUS LOGIC INC</t>
  </si>
  <si>
    <t>CRUS.US</t>
  </si>
  <si>
    <t>CIRRUS LOGIC INC Equity</t>
  </si>
  <si>
    <t>CRUS</t>
  </si>
  <si>
    <t>CLEAN ENERGY FUELS CORP</t>
  </si>
  <si>
    <t>CLNE.US</t>
  </si>
  <si>
    <t>CLEAN ENERGY FUELS CORP Equity</t>
  </si>
  <si>
    <t>CLNE</t>
  </si>
  <si>
    <t>COINBASE GLOBAL INC -CLASS A</t>
  </si>
  <si>
    <t>COIN.US</t>
  </si>
  <si>
    <t>COINBASE GLOBAL INC -CLASS A Equity</t>
  </si>
  <si>
    <t>COIN</t>
  </si>
  <si>
    <t>COPX US 01/19/24 C35</t>
  </si>
  <si>
    <t>COPX.0124.C.35</t>
  </si>
  <si>
    <t>COPX US 01/19/24 C35 Option</t>
  </si>
  <si>
    <t>JANUARY 24 CALLS ON COPX US</t>
  </si>
  <si>
    <t>CREDIT ACCEPTANCE CORP</t>
  </si>
  <si>
    <t>CACC.US</t>
  </si>
  <si>
    <t>CREDIT ACCEPTANCE CORP Equity</t>
  </si>
  <si>
    <t>CACC</t>
  </si>
  <si>
    <t>CRESCENT POINT ENERGY CORP</t>
  </si>
  <si>
    <t>CPG.US</t>
  </si>
  <si>
    <t>CRESCENT POINT ENERGY CORP Equity</t>
  </si>
  <si>
    <t>CPG</t>
  </si>
  <si>
    <t>CREW ENERGY INC</t>
  </si>
  <si>
    <t>CR.CN</t>
  </si>
  <si>
    <t>CREW ENERGY INC Equity</t>
  </si>
  <si>
    <t>CR.CAT</t>
  </si>
  <si>
    <t>CUREVAC NV</t>
  </si>
  <si>
    <t>CVAC.US</t>
  </si>
  <si>
    <t>CUREVAC NV Equity</t>
  </si>
  <si>
    <t>NL</t>
  </si>
  <si>
    <t>CVAC</t>
  </si>
  <si>
    <t>CVB FINANCIAL CORP</t>
  </si>
  <si>
    <t>CVBF.US</t>
  </si>
  <si>
    <t>CVB FINANCIAL CORP Equity</t>
  </si>
  <si>
    <t>CVBF</t>
  </si>
  <si>
    <t>CYPRIUM METALS LTD</t>
  </si>
  <si>
    <t>CYM.AU</t>
  </si>
  <si>
    <t>CYPRIUM METALS LTD Equity</t>
  </si>
  <si>
    <t>CYM.AUS</t>
  </si>
  <si>
    <t>DESKTOP METAL INC</t>
  </si>
  <si>
    <t>DM.US.2420182</t>
  </si>
  <si>
    <t>DESKTOP METAL INC Equity</t>
  </si>
  <si>
    <t>DM</t>
  </si>
  <si>
    <t>DIAMONDBACK ENERGY INC</t>
  </si>
  <si>
    <t>FANG.US</t>
  </si>
  <si>
    <t>DIAMONDBACK ENERGY INC Equity</t>
  </si>
  <si>
    <t>FANG</t>
  </si>
  <si>
    <t>DIGIMARC CORP</t>
  </si>
  <si>
    <t>DMRC.US</t>
  </si>
  <si>
    <t>DIGIMARC CORP Equity</t>
  </si>
  <si>
    <t>DMRC</t>
  </si>
  <si>
    <t>DIGITAL REALTY TRUST INC</t>
  </si>
  <si>
    <t>REIT</t>
  </si>
  <si>
    <t>DLR.US</t>
  </si>
  <si>
    <t>DIGITAL REALTY TRUST INC Equity</t>
  </si>
  <si>
    <t>DLR</t>
  </si>
  <si>
    <t>DM US 01/17/25 P1</t>
  </si>
  <si>
    <t>DM.0125.P.1</t>
  </si>
  <si>
    <t>DM US 01/17/25 P1 Option</t>
  </si>
  <si>
    <t>JANUARY 25 PUTS ON DM US</t>
  </si>
  <si>
    <t>DM US 01/19/24 P1</t>
  </si>
  <si>
    <t>DM.0124.P.1</t>
  </si>
  <si>
    <t>DM US 01/19/24 P1 Option</t>
  </si>
  <si>
    <t>JANUARY 24 PUTS ON DM US</t>
  </si>
  <si>
    <t>DM US 05/17/24 P1</t>
  </si>
  <si>
    <t>DM.0524.P.1</t>
  </si>
  <si>
    <t>DM US 05/17/24 P1 Option</t>
  </si>
  <si>
    <t>MAY 24 PUTS ON DM US</t>
  </si>
  <si>
    <t>DOORDASH INC - A</t>
  </si>
  <si>
    <t>DASH.US</t>
  </si>
  <si>
    <t>DOORDASH INC - A Equity</t>
  </si>
  <si>
    <t>DASH</t>
  </si>
  <si>
    <t>DREYFUS TR SEC CSH MGMT-SRV</t>
  </si>
  <si>
    <t>Money Market</t>
  </si>
  <si>
    <t>DTHXX.US</t>
  </si>
  <si>
    <t>DREYFUS TR SEC CSH MGMT-SRV Equity</t>
  </si>
  <si>
    <t>MMF DTSS 261941702</t>
  </si>
  <si>
    <t>ENDEAVOUR MINING PLC</t>
  </si>
  <si>
    <t>EDV.CN.2549794</t>
  </si>
  <si>
    <t>ENDEAVOUR MINING PLC Equity</t>
  </si>
  <si>
    <t>GB</t>
  </si>
  <si>
    <t>EDV.CAT</t>
  </si>
  <si>
    <t>ENERGOUS CORP</t>
  </si>
  <si>
    <t>WATT.US.3023512</t>
  </si>
  <si>
    <t>ENERGOUS CORP Equity</t>
  </si>
  <si>
    <t>WATT</t>
  </si>
  <si>
    <t>Long Swaps</t>
  </si>
  <si>
    <t>ENERGY TRANSFER LP</t>
  </si>
  <si>
    <t>EQ Swap - Single Name</t>
  </si>
  <si>
    <t>SWAP_NOKM_ET_US</t>
  </si>
  <si>
    <t>ENERGY TRANSFER LP Swap</t>
  </si>
  <si>
    <t>ET</t>
  </si>
  <si>
    <t>ENPHASE ENERGY INC</t>
  </si>
  <si>
    <t>ENPH.US</t>
  </si>
  <si>
    <t>ENPHASE ENERGY INC Equity</t>
  </si>
  <si>
    <t>ENPH</t>
  </si>
  <si>
    <t>ENTERPRISE FINANCIAL SERVICE</t>
  </si>
  <si>
    <t>EFSC.US</t>
  </si>
  <si>
    <t>ENTERPRISE FINANCIAL SERVICE Equity</t>
  </si>
  <si>
    <t>EFSC</t>
  </si>
  <si>
    <t>EQSWAP MACH NATURAL RESOURCES LP</t>
  </si>
  <si>
    <t>SWAP_NOKM_MNR_US</t>
  </si>
  <si>
    <t>EQSWAP MACH NATURAL RESOURCES LP Swap</t>
  </si>
  <si>
    <t>MNR</t>
  </si>
  <si>
    <t>EQSWAP TXO ENERGY PARTNERS LP UNKWN</t>
  </si>
  <si>
    <t>SWAP_NOKM_TXO_US</t>
  </si>
  <si>
    <t>EQSWAP TXO ENERGY PARTNERS LP UNKWN Swap</t>
  </si>
  <si>
    <t>TXO</t>
  </si>
  <si>
    <t>EQUINIX INC</t>
  </si>
  <si>
    <t>EQIX.US</t>
  </si>
  <si>
    <t>EQUINIX INC Equity</t>
  </si>
  <si>
    <t>EQIX</t>
  </si>
  <si>
    <t>ERASCA INC</t>
  </si>
  <si>
    <t>ERAS.US</t>
  </si>
  <si>
    <t>ERASCA INC Equity</t>
  </si>
  <si>
    <t>ERAS</t>
  </si>
  <si>
    <t>ESTEE LAUDER COMPANIES-CL A</t>
  </si>
  <si>
    <t>EL.US</t>
  </si>
  <si>
    <t>ESTEE LAUDER COMPANIES-CL A Equity</t>
  </si>
  <si>
    <t>EL</t>
  </si>
  <si>
    <t>ETFMG PRIME JUNIOR SILVER MI</t>
  </si>
  <si>
    <t>SILJ.US</t>
  </si>
  <si>
    <t>ETFMG PRIME JUNIOR SILVER MI Equity</t>
  </si>
  <si>
    <t>SILJ</t>
  </si>
  <si>
    <t>EVI INDUSTRIES INC</t>
  </si>
  <si>
    <t>EVI.US</t>
  </si>
  <si>
    <t>EVI INDUSTRIES INC Equity</t>
  </si>
  <si>
    <t>EVI</t>
  </si>
  <si>
    <t>FERROGLOBE PLC</t>
  </si>
  <si>
    <t>GSM.US.1197636</t>
  </si>
  <si>
    <t>FERROGLOBE PLC Equity</t>
  </si>
  <si>
    <t>GSM</t>
  </si>
  <si>
    <t>FIREFLY METALS LTD</t>
  </si>
  <si>
    <t>FFM.AU</t>
  </si>
  <si>
    <t>FIREFLY METALS LTD Equity</t>
  </si>
  <si>
    <t>FFM.AUS</t>
  </si>
  <si>
    <t>FISKER INC</t>
  </si>
  <si>
    <t>FSR.US</t>
  </si>
  <si>
    <t>FISKER INC Equity</t>
  </si>
  <si>
    <t>FSR</t>
  </si>
  <si>
    <t>FLOOR &amp; DECOR HOLDINGS INC-A</t>
  </si>
  <si>
    <t>FND.US</t>
  </si>
  <si>
    <t>FLOOR &amp; DECOR HOLDINGS INC-A Equity</t>
  </si>
  <si>
    <t>FND</t>
  </si>
  <si>
    <t>FLUENCE ENERGY INC</t>
  </si>
  <si>
    <t>FLNC.US</t>
  </si>
  <si>
    <t>FLUENCE ENERGY INC Equity</t>
  </si>
  <si>
    <t>FLNC</t>
  </si>
  <si>
    <t>FOCUS UNIVERSAL INC</t>
  </si>
  <si>
    <t>FCUV.US</t>
  </si>
  <si>
    <t>FOCUS UNIVERSAL INC Equity</t>
  </si>
  <si>
    <t>FCUV</t>
  </si>
  <si>
    <t>FREEDOM HOLDING CORP/NV</t>
  </si>
  <si>
    <t>FRHC.US</t>
  </si>
  <si>
    <t>FREEDOM HOLDING CORP/NV Equity</t>
  </si>
  <si>
    <t>FRHC</t>
  </si>
  <si>
    <t>FUELCELL ENERGY INC</t>
  </si>
  <si>
    <t>FCEL.US</t>
  </si>
  <si>
    <t>FUELCELL ENERGY INC Equity</t>
  </si>
  <si>
    <t>FCEL</t>
  </si>
  <si>
    <t>FUNKO INC-CLASS A</t>
  </si>
  <si>
    <t>FNKO.US</t>
  </si>
  <si>
    <t>FUNKO INC-CLASS A Equity</t>
  </si>
  <si>
    <t>FNKO</t>
  </si>
  <si>
    <t>GAMES WORKSHOP GROUP PLC</t>
  </si>
  <si>
    <t>GAW.LN</t>
  </si>
  <si>
    <t>GAMES WORKSHOP GROUP PLC Equity</t>
  </si>
  <si>
    <t>GAW.LSE</t>
  </si>
  <si>
    <t>GAMESTOP CORP-CLASS A</t>
  </si>
  <si>
    <t>GME.US</t>
  </si>
  <si>
    <t>GAMESTOP CORP-CLASS A Equity</t>
  </si>
  <si>
    <t>GME</t>
  </si>
  <si>
    <t>GDS HOLDINGS LTD - ADR</t>
  </si>
  <si>
    <t>American Depository Receipt</t>
  </si>
  <si>
    <t>GDS.US</t>
  </si>
  <si>
    <t>GDS HOLDINGS LTD - ADR Equity</t>
  </si>
  <si>
    <t>KY</t>
  </si>
  <si>
    <t>GDS</t>
  </si>
  <si>
    <t>GDX US 01/19/24 C35</t>
  </si>
  <si>
    <t>GDX.0124.C.35</t>
  </si>
  <si>
    <t>GDX US 01/19/24 C35 Option</t>
  </si>
  <si>
    <t>JANUARY 24 CALLS ON GDX US</t>
  </si>
  <si>
    <t>GDX US 03/15/24 C35</t>
  </si>
  <si>
    <t>GDX.0324.C.35</t>
  </si>
  <si>
    <t>GDX US 03/15/24 C35 Option</t>
  </si>
  <si>
    <t>MARCH 24 CALLS ON GDX US</t>
  </si>
  <si>
    <t>GDX US 03/15/24 C36</t>
  </si>
  <si>
    <t>GDX.0324.C.36</t>
  </si>
  <si>
    <t>GDX US 03/15/24 C36 Option</t>
  </si>
  <si>
    <t>GDX US 03/15/24 C37</t>
  </si>
  <si>
    <t>GDX.0324.C.37</t>
  </si>
  <si>
    <t>GDX US 03/15/24 C37 Option</t>
  </si>
  <si>
    <t>GDX US 06/21/24 C37</t>
  </si>
  <si>
    <t>GDX.0624.C.37</t>
  </si>
  <si>
    <t>GDX US 06/21/24 C37 Option</t>
  </si>
  <si>
    <t>JUNE 24 CALLS ON GDX US</t>
  </si>
  <si>
    <t>GDXJ US 01/17/25 C50</t>
  </si>
  <si>
    <t>GDXJ.0125.C.50</t>
  </si>
  <si>
    <t>GDXJ US 01/17/25 C50 Option</t>
  </si>
  <si>
    <t>JANUARY 25 CALLS ON GDXJ US</t>
  </si>
  <si>
    <t>GDXJ US 01/17/25 C65</t>
  </si>
  <si>
    <t>GDXJ.0125.C.65</t>
  </si>
  <si>
    <t>GDXJ US 01/17/25 C65 Option</t>
  </si>
  <si>
    <t>GDXJ US 01/19/24 C45</t>
  </si>
  <si>
    <t>GDXJ.0124.C.45</t>
  </si>
  <si>
    <t>GDXJ US 01/19/24 C45 Option</t>
  </si>
  <si>
    <t>JANUARY 24 CALLS ON GDXJ US</t>
  </si>
  <si>
    <t>GDXJ US 01/19/24 C63</t>
  </si>
  <si>
    <t>GDXJ.0124.C.63</t>
  </si>
  <si>
    <t>GDXJ US 01/19/24 C63 Option</t>
  </si>
  <si>
    <t>GDXJ US 02/16/24 C37</t>
  </si>
  <si>
    <t>GDXJ.0224.C.37</t>
  </si>
  <si>
    <t>GDXJ US 02/16/24 C37 Option</t>
  </si>
  <si>
    <t>FEBRUARY 24 CALLS ON GDXJ US</t>
  </si>
  <si>
    <t>GLOBAL SHIP LEASE INC-CL A</t>
  </si>
  <si>
    <t>GSL.US</t>
  </si>
  <si>
    <t>GLOBAL SHIP LEASE INC-CL A Equity</t>
  </si>
  <si>
    <t>MH</t>
  </si>
  <si>
    <t>GSL</t>
  </si>
  <si>
    <t>GSL.</t>
  </si>
  <si>
    <t>GLOBAL X COPPER MINERS ETF</t>
  </si>
  <si>
    <t>COPX.US</t>
  </si>
  <si>
    <t>GLOBAL X COPPER MINERS ETF Equity</t>
  </si>
  <si>
    <t>COPX</t>
  </si>
  <si>
    <t>GOTTSCHALKS INC</t>
  </si>
  <si>
    <t>GOTTQ.US</t>
  </si>
  <si>
    <t>GOTTSCHALKS INC Equity</t>
  </si>
  <si>
    <t>GOTTQ</t>
  </si>
  <si>
    <t>GREEN BRICK PARTNERS INC</t>
  </si>
  <si>
    <t>GRBK.US</t>
  </si>
  <si>
    <t>GREEN BRICK PARTNERS INC Equity</t>
  </si>
  <si>
    <t>GRBK</t>
  </si>
  <si>
    <t>GREENIDGE GENERATION HOLDING</t>
  </si>
  <si>
    <t>GREE.US.2974964</t>
  </si>
  <si>
    <t>GREENIDGE GENERATION HOLDING Equity</t>
  </si>
  <si>
    <t>GREE</t>
  </si>
  <si>
    <t>HIGHPEAK ENERGY INC</t>
  </si>
  <si>
    <t>HPK.US</t>
  </si>
  <si>
    <t>HIGHPEAK ENERGY INC Equity</t>
  </si>
  <si>
    <t>HPK</t>
  </si>
  <si>
    <t>HOME DEPOT INC</t>
  </si>
  <si>
    <t>HD.US</t>
  </si>
  <si>
    <t>HOME DEPOT INC Equity</t>
  </si>
  <si>
    <t>HD</t>
  </si>
  <si>
    <t>HUDBAY MINERALS INC</t>
  </si>
  <si>
    <t>HBM.US</t>
  </si>
  <si>
    <t>HUDBAY MINERALS INC Equity</t>
  </si>
  <si>
    <t>HBM</t>
  </si>
  <si>
    <t>INDUSTRIAL SELECT SECT SPDR</t>
  </si>
  <si>
    <t>XLI.US</t>
  </si>
  <si>
    <t>INDUSTRIAL SELECT SECT SPDR Equity</t>
  </si>
  <si>
    <t>XLI</t>
  </si>
  <si>
    <t>INVESCO QQQ TRUST SERIES 1</t>
  </si>
  <si>
    <t>QQQ.US</t>
  </si>
  <si>
    <t>INVESCO QQQ TRUST SERIES 1 Equity</t>
  </si>
  <si>
    <t>QQQ</t>
  </si>
  <si>
    <t>INVESCO S&amp;P 500 EQUAL WEIGHT ETF</t>
  </si>
  <si>
    <t>RSP.US.1873691</t>
  </si>
  <si>
    <t>INVESCO S&amp;P 500 EQUAL WEIGHT ETF Equity</t>
  </si>
  <si>
    <t>RSP</t>
  </si>
  <si>
    <t>IONQ INC</t>
  </si>
  <si>
    <t>IONQ.US</t>
  </si>
  <si>
    <t>IONQ INC Equity</t>
  </si>
  <si>
    <t>IONQ</t>
  </si>
  <si>
    <t>ISHARES 20+ YEAR TRSASURY BOND ETF</t>
  </si>
  <si>
    <t>TLT.US</t>
  </si>
  <si>
    <t>ISHARES 20+ YEAR TRSASURY BOND ETF Equity</t>
  </si>
  <si>
    <t>TLT</t>
  </si>
  <si>
    <t>ISHARES IBOXX USD HIGH YIELD</t>
  </si>
  <si>
    <t>HYG.US</t>
  </si>
  <si>
    <t>ISHARES IBOXX USD HIGH YIELD Equity</t>
  </si>
  <si>
    <t>HYG</t>
  </si>
  <si>
    <t>ISHARES MSCI AUSTRALIA ETF</t>
  </si>
  <si>
    <t>EWA.US</t>
  </si>
  <si>
    <t>ISHARES MSCI AUSTRALIA ETF Equity</t>
  </si>
  <si>
    <t>EWA</t>
  </si>
  <si>
    <t>ISHARES MSCI EUROPE FINANCIA</t>
  </si>
  <si>
    <t>EUFN.US</t>
  </si>
  <si>
    <t>ISHARES MSCI EUROPE FINANCIA Equity</t>
  </si>
  <si>
    <t>EUFN</t>
  </si>
  <si>
    <t>ISHARES RUSSELL 2000 ETF</t>
  </si>
  <si>
    <t>IWM.US</t>
  </si>
  <si>
    <t>ISHARES RUSSELL 2000 ETF Equity</t>
  </si>
  <si>
    <t>IWM</t>
  </si>
  <si>
    <t>ISHARES RUSSELL 2000 GROWTH</t>
  </si>
  <si>
    <t>IWO.US</t>
  </si>
  <si>
    <t>ISHARES RUSSELL 2000 GROWTH Equity</t>
  </si>
  <si>
    <t>IWO</t>
  </si>
  <si>
    <t>KELT EXPLORATION LTD</t>
  </si>
  <si>
    <t>KEL.CN</t>
  </si>
  <si>
    <t>KELT EXPLORATION LTD Equity</t>
  </si>
  <si>
    <t>KEL.CAT</t>
  </si>
  <si>
    <t>KGC US 01/17/25 C7</t>
  </si>
  <si>
    <t>KGC.0125.C.7</t>
  </si>
  <si>
    <t>KGC US 01/17/25 C7 Option</t>
  </si>
  <si>
    <t>JANUARY 25 CALLS ON KGC US</t>
  </si>
  <si>
    <t>KGC US 05/17/24 C7</t>
  </si>
  <si>
    <t>KGC.0524.C.7</t>
  </si>
  <si>
    <t>KGC US 05/17/24 C7 Option</t>
  </si>
  <si>
    <t>MAY 24 CALLS ON KGC US</t>
  </si>
  <si>
    <t>KIMBELL ROYALTY PARTNERS LP</t>
  </si>
  <si>
    <t>Partnership Shares</t>
  </si>
  <si>
    <t>KRP.US</t>
  </si>
  <si>
    <t>KIMBELL ROYALTY PARTNERS LP Equity</t>
  </si>
  <si>
    <t>KRP</t>
  </si>
  <si>
    <t>KNIGHT-SWIFT TRANSPORTATION</t>
  </si>
  <si>
    <t>KNX.US.1725141</t>
  </si>
  <si>
    <t>KNIGHT-SWIFT TRANSPORTATION Equity</t>
  </si>
  <si>
    <t>KNX</t>
  </si>
  <si>
    <t>KURA SUSHI USA INC-CLASS A</t>
  </si>
  <si>
    <t>KRUS.US</t>
  </si>
  <si>
    <t>KURA SUSHI USA INC-CLASS A Equity</t>
  </si>
  <si>
    <t>KRUS</t>
  </si>
  <si>
    <t>LANDSEA HOMES CORP</t>
  </si>
  <si>
    <t>LSEA.US</t>
  </si>
  <si>
    <t>LANDSEA HOMES CORP Equity</t>
  </si>
  <si>
    <t>LSEA</t>
  </si>
  <si>
    <t>LAZYDAYS HOLDINGS INC</t>
  </si>
  <si>
    <t>LAZY.US</t>
  </si>
  <si>
    <t>LAZYDAYS HOLDINGS INC Equity</t>
  </si>
  <si>
    <t>LAZY</t>
  </si>
  <si>
    <t>LIGHTWAVE LOGIC INC</t>
  </si>
  <si>
    <t>LWLG.US</t>
  </si>
  <si>
    <t>LIGHTWAVE LOGIC INC Equity</t>
  </si>
  <si>
    <t>LWLG</t>
  </si>
  <si>
    <t>LITHIA MOTORS INC</t>
  </si>
  <si>
    <t>LAD.US</t>
  </si>
  <si>
    <t>LITHIA MOTORS INC Equity</t>
  </si>
  <si>
    <t>LAD</t>
  </si>
  <si>
    <t>LOOP INDUSTRIES INC</t>
  </si>
  <si>
    <t>LOOP.US.1803404</t>
  </si>
  <si>
    <t>LOOP INDUSTRIES INC Equity</t>
  </si>
  <si>
    <t>LOOP</t>
  </si>
  <si>
    <t>LOWE'S COS INC</t>
  </si>
  <si>
    <t>LOW.US</t>
  </si>
  <si>
    <t>LOWE'S COS INC Equity</t>
  </si>
  <si>
    <t>LOW</t>
  </si>
  <si>
    <t>LUCID GROUP INC</t>
  </si>
  <si>
    <t>LCID.US</t>
  </si>
  <si>
    <t>LUCID GROUP INC Equity</t>
  </si>
  <si>
    <t>LCID</t>
  </si>
  <si>
    <t>MACOM TECHNOLOGY SOLUTIONS HOLDINGS INC</t>
  </si>
  <si>
    <t>MTSI.US</t>
  </si>
  <si>
    <t>MACOM TECHNOLOGY SOLUTIONS HOLDINGS INC Equity</t>
  </si>
  <si>
    <t>MTSI</t>
  </si>
  <si>
    <t>MAXEON SOLAR TECHNOLOGIE</t>
  </si>
  <si>
    <t>MAXN.US</t>
  </si>
  <si>
    <t>MAXEON SOLAR TECHNOLOGIE Equity</t>
  </si>
  <si>
    <t>SG</t>
  </si>
  <si>
    <t>MAXN</t>
  </si>
  <si>
    <t>MAXLINEAR INC</t>
  </si>
  <si>
    <t>MXL.US</t>
  </si>
  <si>
    <t>MAXLINEAR INC Equity</t>
  </si>
  <si>
    <t>MXL</t>
  </si>
  <si>
    <t>MAXN US 01/19/24 C7.5</t>
  </si>
  <si>
    <t>MAXN.0124.C.75</t>
  </si>
  <si>
    <t>MAXN US 01/19/24 C7.5 Option</t>
  </si>
  <si>
    <t>JANUARY 24 CALLS ON MAXN US</t>
  </si>
  <si>
    <t>MGP INGREDIENTS INC</t>
  </si>
  <si>
    <t>MGPI.US</t>
  </si>
  <si>
    <t>MGP INGREDIENTS INC Equity</t>
  </si>
  <si>
    <t>MGPI</t>
  </si>
  <si>
    <t>MICROVISION INC</t>
  </si>
  <si>
    <t>MVIS.US</t>
  </si>
  <si>
    <t>MICROVISION INC Equity</t>
  </si>
  <si>
    <t>MVIS</t>
  </si>
  <si>
    <t>MSAIW</t>
  </si>
  <si>
    <t>MSAIW.US</t>
  </si>
  <si>
    <t>MSAIW Option</t>
  </si>
  <si>
    <t>SPORTSMAP TECH ACQ -CW27</t>
  </si>
  <si>
    <t>NAPCO SECURITY TECHNOLOGIES</t>
  </si>
  <si>
    <t>NSSC.US</t>
  </si>
  <si>
    <t>NAPCO SECURITY TECHNOLOGIES Equity</t>
  </si>
  <si>
    <t>NSSC</t>
  </si>
  <si>
    <t>NEXGEN ENERGY LTD</t>
  </si>
  <si>
    <t>NXE.US</t>
  </si>
  <si>
    <t>NEXGEN ENERGY LTD Equity</t>
  </si>
  <si>
    <t>NXE</t>
  </si>
  <si>
    <t>NIKOLA CORP</t>
  </si>
  <si>
    <t>NKLA.US</t>
  </si>
  <si>
    <t>NIKOLA CORP Equity</t>
  </si>
  <si>
    <t>NKLA</t>
  </si>
  <si>
    <t>NKLA US 01/19/24 P1</t>
  </si>
  <si>
    <t>NKLA.0124.P.1</t>
  </si>
  <si>
    <t>NKLA US 01/19/24 P1 Option</t>
  </si>
  <si>
    <t>JANUARY 24 PUTS ON NKLA US</t>
  </si>
  <si>
    <t>NKLA1 US 01/19/24 P2</t>
  </si>
  <si>
    <t>NKLA.0124.P.2</t>
  </si>
  <si>
    <t>NKLA1 US 01/19/24 P2 Option</t>
  </si>
  <si>
    <t>NVIDIA CORP</t>
  </si>
  <si>
    <t>NVDA.US</t>
  </si>
  <si>
    <t>NVIDIA CORP Equity</t>
  </si>
  <si>
    <t>NVDA</t>
  </si>
  <si>
    <t>OCUGEN INC</t>
  </si>
  <si>
    <t>OCGN.US</t>
  </si>
  <si>
    <t>OCUGEN INC Equity</t>
  </si>
  <si>
    <t>OCGN</t>
  </si>
  <si>
    <t>OIL STATES INTERNATIONAL INC</t>
  </si>
  <si>
    <t>OIS.US</t>
  </si>
  <si>
    <t>OIL STATES INTERNATIONAL INC Equity</t>
  </si>
  <si>
    <t>OIS</t>
  </si>
  <si>
    <t>OLD COPPER CO INC</t>
  </si>
  <si>
    <t>CPPRQ.US</t>
  </si>
  <si>
    <t>OLD COPPER CO INC Equity</t>
  </si>
  <si>
    <t>CPPRQ</t>
  </si>
  <si>
    <t>ONE GROUP HOSPITALITY INC/TH</t>
  </si>
  <si>
    <t>STKS.US</t>
  </si>
  <si>
    <t>ONE GROUP HOSPITALITY INC/TH Equity</t>
  </si>
  <si>
    <t>STKS</t>
  </si>
  <si>
    <t>ORION SA</t>
  </si>
  <si>
    <t>OEC.US</t>
  </si>
  <si>
    <t>ORION SA Equity</t>
  </si>
  <si>
    <t>LU</t>
  </si>
  <si>
    <t>OEC</t>
  </si>
  <si>
    <t>ORTHOPEDIATRICS CORP</t>
  </si>
  <si>
    <t>KIDS.US</t>
  </si>
  <si>
    <t>ORTHOPEDIATRICS CORP Equity</t>
  </si>
  <si>
    <t>KIDS</t>
  </si>
  <si>
    <t>OSISKO MINING INC</t>
  </si>
  <si>
    <t>OSK.CN.1535917</t>
  </si>
  <si>
    <t>OSISKO MINING INC Equity</t>
  </si>
  <si>
    <t>OSK.CAT</t>
  </si>
  <si>
    <t>PATRICK INDUSTRIES INC</t>
  </si>
  <si>
    <t>PATK.US</t>
  </si>
  <si>
    <t>PATRICK INDUSTRIES INC Equity</t>
  </si>
  <si>
    <t>PATK</t>
  </si>
  <si>
    <t>PCT US 02/16/24 P2</t>
  </si>
  <si>
    <t>PCT.0224.P.2</t>
  </si>
  <si>
    <t>PCT US 02/16/24 P2 Option</t>
  </si>
  <si>
    <t>FEBRUARY 24 PUTS ON PCT US</t>
  </si>
  <si>
    <t>PERPETUA RESOURCES CORP</t>
  </si>
  <si>
    <t>PPTA.US</t>
  </si>
  <si>
    <t>PERPETUA RESOURCES CORP Equity</t>
  </si>
  <si>
    <t>PPTA</t>
  </si>
  <si>
    <t>PNC FINANCIAL SERVICES GROUP</t>
  </si>
  <si>
    <t>PNC.US</t>
  </si>
  <si>
    <t>PNC FINANCIAL SERVICES GROUP Equity</t>
  </si>
  <si>
    <t>PNC</t>
  </si>
  <si>
    <t>POOL CORP</t>
  </si>
  <si>
    <t>POOL.US</t>
  </si>
  <si>
    <t>POOL CORP Equity</t>
  </si>
  <si>
    <t>POOL</t>
  </si>
  <si>
    <t>PROPETRO HOLDING CORP</t>
  </si>
  <si>
    <t>PUMP.US</t>
  </si>
  <si>
    <t>PROPETRO HOLDING CORP Equity</t>
  </si>
  <si>
    <t>PUMP</t>
  </si>
  <si>
    <t>PROTERRA INC</t>
  </si>
  <si>
    <t>PTRAQ.US</t>
  </si>
  <si>
    <t>PROTERRA INC Equity</t>
  </si>
  <si>
    <t>PTRAQ</t>
  </si>
  <si>
    <t>PURECYCLE TECHNOLOGIES INC</t>
  </si>
  <si>
    <t>PCT.US</t>
  </si>
  <si>
    <t>PURECYCLE TECHNOLOGIES INC Equity</t>
  </si>
  <si>
    <t>PCT</t>
  </si>
  <si>
    <t>QQQ US 01/19/24 P369.78</t>
  </si>
  <si>
    <t>QQQ.0124.P.36978</t>
  </si>
  <si>
    <t>QQQ US 01/19/24 P369.78 Option</t>
  </si>
  <si>
    <t>JANUARY 24 PUTS ON QQQ US</t>
  </si>
  <si>
    <t>QQQ US 01/19/24 P370</t>
  </si>
  <si>
    <t>QQQ US 02/16/24 P370.78</t>
  </si>
  <si>
    <t>QQQ.0224.P.37078</t>
  </si>
  <si>
    <t>QQQ US 02/16/24 P370.78 Option</t>
  </si>
  <si>
    <t>FEBRUARY 24 PUTS ON QQQ US</t>
  </si>
  <si>
    <t>QQQ US 02/16/24 P371</t>
  </si>
  <si>
    <t>QQQ US 02/16/24 P374.78</t>
  </si>
  <si>
    <t>QQQ.0224.P.37478</t>
  </si>
  <si>
    <t>QQQ US 02/16/24 P374.78 Option</t>
  </si>
  <si>
    <t>QQQ US 02/16/24 P375</t>
  </si>
  <si>
    <t>QQQ US 02/16/24 P379.78</t>
  </si>
  <si>
    <t>QQQ.0224.P.37978</t>
  </si>
  <si>
    <t>QQQ US 02/16/24 P379.78 Option</t>
  </si>
  <si>
    <t>QQQ US 02/16/24 P380</t>
  </si>
  <si>
    <t>RAMACO RESOURCES INC-A</t>
  </si>
  <si>
    <t>METC.US.2995439</t>
  </si>
  <si>
    <t>RAMACO RESOURCES INC-A Equity</t>
  </si>
  <si>
    <t>METC</t>
  </si>
  <si>
    <t>RED 5 LTD</t>
  </si>
  <si>
    <t>RED.AU</t>
  </si>
  <si>
    <t>RED 5 LTD Equity</t>
  </si>
  <si>
    <t>RED.AUS</t>
  </si>
  <si>
    <t>REGENETP INC</t>
  </si>
  <si>
    <t>RGTPQ.US</t>
  </si>
  <si>
    <t>REGENETP INC Equity</t>
  </si>
  <si>
    <t>RGTPQ</t>
  </si>
  <si>
    <t>RENOVARO BIOSCIENCES INC</t>
  </si>
  <si>
    <t>RENB.US</t>
  </si>
  <si>
    <t>RENOVARO BIOSCIENCES INC Equity</t>
  </si>
  <si>
    <t>RENB</t>
  </si>
  <si>
    <t>RESOLUTE MINING LTD</t>
  </si>
  <si>
    <t>RSG.AU</t>
  </si>
  <si>
    <t>RESOLUTE MINING LTD Equity</t>
  </si>
  <si>
    <t>RSG.AUS</t>
  </si>
  <si>
    <t>RILY US 01/05/24 C23.5</t>
  </si>
  <si>
    <t>RILY.0124.C.235</t>
  </si>
  <si>
    <t>RILY US 01/05/24 C23.5 Option</t>
  </si>
  <si>
    <t>JANUARY 24 CALLS ON RILY US</t>
  </si>
  <si>
    <t>RIMINI STREET INC</t>
  </si>
  <si>
    <t>RMNI.US</t>
  </si>
  <si>
    <t>RIMINI STREET INC Equity</t>
  </si>
  <si>
    <t>RMNI</t>
  </si>
  <si>
    <t>ROTH CH ACQUISITION V CO.</t>
  </si>
  <si>
    <t>ROCLU.US</t>
  </si>
  <si>
    <t>ROTH CH ACQUISITION V CO. Equity</t>
  </si>
  <si>
    <t>ROCLU</t>
  </si>
  <si>
    <t>ROYAL CARIBBEAN CRUISES LTD</t>
  </si>
  <si>
    <t>RCL.US</t>
  </si>
  <si>
    <t>ROYAL CARIBBEAN CRUISES LTD Equity</t>
  </si>
  <si>
    <t>LR</t>
  </si>
  <si>
    <t>RCL</t>
  </si>
  <si>
    <t>SANCHEZ ENERGY CORP</t>
  </si>
  <si>
    <t>SNECQ.US</t>
  </si>
  <si>
    <t>SANCHEZ ENERGY CORP Equity</t>
  </si>
  <si>
    <t>SNECQ</t>
  </si>
  <si>
    <t>SANDRIDGE ENERGY INC</t>
  </si>
  <si>
    <t>SD.US.2453596</t>
  </si>
  <si>
    <t>SANDRIDGE ENERGY INC Equity</t>
  </si>
  <si>
    <t>SD</t>
  </si>
  <si>
    <t>SATURN OIL &amp; GAS INC</t>
  </si>
  <si>
    <t>SOIL.CN</t>
  </si>
  <si>
    <t>SATURN OIL &amp; GAS INC Equity</t>
  </si>
  <si>
    <t>SOIL.CAT</t>
  </si>
  <si>
    <t>SEADRILL 2021 LTD</t>
  </si>
  <si>
    <t>SDRL.NO.2766481</t>
  </si>
  <si>
    <t>SEADRILL 2021 LTD Equity</t>
  </si>
  <si>
    <t>BM</t>
  </si>
  <si>
    <t>SDRL.OSL</t>
  </si>
  <si>
    <t>SEADRILL LIMITED</t>
  </si>
  <si>
    <t>SDRL.US.2910768</t>
  </si>
  <si>
    <t>SEADRILL LIMITED Equity</t>
  </si>
  <si>
    <t>SDRL</t>
  </si>
  <si>
    <t>SEQUANS COMMUNICATIONS CONVERTIBLE NOTE 5 @ 13.5%</t>
  </si>
  <si>
    <t>Convertible Bonds</t>
  </si>
  <si>
    <t>SQNS.CB.13.5_1</t>
  </si>
  <si>
    <t>SEQUANS COMMUNICATIONS CONVERTIBLE NOTE 5 @ 13.5% Bond</t>
  </si>
  <si>
    <t>SQNS.CB.13.5</t>
  </si>
  <si>
    <t>SEQUANS COMMUNICATIONS-ADR WARRANT</t>
  </si>
  <si>
    <t>SQNS.WT</t>
  </si>
  <si>
    <t>SEQUANS COMMUNICATIONS-ADR WARRANT Option</t>
  </si>
  <si>
    <t>FR</t>
  </si>
  <si>
    <t>SEQUANS COMMUNICATIONS-ADR WARRANT 9.5%</t>
  </si>
  <si>
    <t>SQNS.CB.9.5_1</t>
  </si>
  <si>
    <t>SEQUANS COMMUNICATIONS-ADR WARRANT 9.5% Option</t>
  </si>
  <si>
    <t>SQNS.CB.9.5_2</t>
  </si>
  <si>
    <t>SHOPIFY INC - CLASS A</t>
  </si>
  <si>
    <t>SHOP.US</t>
  </si>
  <si>
    <t>SHOPIFY INC - CLASS A Equity</t>
  </si>
  <si>
    <t>SHOP</t>
  </si>
  <si>
    <t>SIEBERT FINANCIAL CORP</t>
  </si>
  <si>
    <t>SIEB.US</t>
  </si>
  <si>
    <t>SIEBERT FINANCIAL CORP Equity</t>
  </si>
  <si>
    <t>SIEB</t>
  </si>
  <si>
    <t>SILICON MOTION TECHNOL-ADR</t>
  </si>
  <si>
    <t>SIMO.US</t>
  </si>
  <si>
    <t>SILICON MOTION TECHNOL-ADR Equity</t>
  </si>
  <si>
    <t>SIMO</t>
  </si>
  <si>
    <t>SILJ US 01/17/25 C20</t>
  </si>
  <si>
    <t>SILJ.0125.C.20</t>
  </si>
  <si>
    <t>SILJ US 01/17/25 C20 Option</t>
  </si>
  <si>
    <t>JANUARY 25 CALLS ON SILJ US</t>
  </si>
  <si>
    <t>SILJ US 01/19/24 C18</t>
  </si>
  <si>
    <t>SILJ.0124.C.18</t>
  </si>
  <si>
    <t>SILJ US 01/19/24 C18 Option</t>
  </si>
  <si>
    <t>JANUARY 24 CALLS ON SILJ US</t>
  </si>
  <si>
    <t>SILJ US 01/19/24 C20</t>
  </si>
  <si>
    <t>SILJ.0124.C.20</t>
  </si>
  <si>
    <t>SILJ US 01/19/24 C20 Option</t>
  </si>
  <si>
    <t>SKEENA RESOURCES LTD</t>
  </si>
  <si>
    <t>SKE.CN.2545999</t>
  </si>
  <si>
    <t>SKEENA RESOURCES LTD Equity</t>
  </si>
  <si>
    <t>SKE.CAT</t>
  </si>
  <si>
    <t>SKYX PLATFORMS CORP</t>
  </si>
  <si>
    <t>SKYX.US</t>
  </si>
  <si>
    <t>SKYX PLATFORMS CORP Equity</t>
  </si>
  <si>
    <t>SKYX</t>
  </si>
  <si>
    <t>SL GREEN REALTY CORP</t>
  </si>
  <si>
    <t>SLG.US.2701899</t>
  </si>
  <si>
    <t>SL GREEN REALTY CORP Equity</t>
  </si>
  <si>
    <t>SLG</t>
  </si>
  <si>
    <t>SLG US 01/19/24 C40</t>
  </si>
  <si>
    <t>SLG.0124.C.40</t>
  </si>
  <si>
    <t>SLG US 01/19/24 C40 Option</t>
  </si>
  <si>
    <t>JANUARY 24 CALLS ON SLG US</t>
  </si>
  <si>
    <t>SLG US 01/19/24 C50</t>
  </si>
  <si>
    <t>SLG.0124.C.50</t>
  </si>
  <si>
    <t>SLG US 01/19/24 C50 Option</t>
  </si>
  <si>
    <t>SMCI US 01/05/24 P270</t>
  </si>
  <si>
    <t>SMCI.0124.P.270</t>
  </si>
  <si>
    <t>SMCI US 01/05/24 P270 Option</t>
  </si>
  <si>
    <t>JANUARY 24 PUTS ON SMCI US</t>
  </si>
  <si>
    <t>SOFI TECHNOLOGIES INC</t>
  </si>
  <si>
    <t>SOFI.US</t>
  </si>
  <si>
    <t>SOFI TECHNOLOGIES INC Equity</t>
  </si>
  <si>
    <t>SOFI</t>
  </si>
  <si>
    <t>SOLO BRANDS INC - CLASS A</t>
  </si>
  <si>
    <t>DTC.US</t>
  </si>
  <si>
    <t>SOLO BRANDS INC - CLASS A Equity</t>
  </si>
  <si>
    <t>DTC</t>
  </si>
  <si>
    <t>SPDR GOLD SHARES</t>
  </si>
  <si>
    <t>GLD.US</t>
  </si>
  <si>
    <t>SPDR GOLD SHARES Equity</t>
  </si>
  <si>
    <t>GLD</t>
  </si>
  <si>
    <t>SPDR S&amp;P 500 ETF TRUST</t>
  </si>
  <si>
    <t>SPY.US</t>
  </si>
  <si>
    <t>SPDR S&amp;P 500 ETF TRUST Equity</t>
  </si>
  <si>
    <t>SPY</t>
  </si>
  <si>
    <t>SPDR S&amp;P BIOTECH ETF</t>
  </si>
  <si>
    <t>XBI.US</t>
  </si>
  <si>
    <t>SPDR S&amp;P BIOTECH ETF Equity</t>
  </si>
  <si>
    <t>XBI</t>
  </si>
  <si>
    <t>SPROTT PHYSICAL SILVER TRUST</t>
  </si>
  <si>
    <t>PSLV.US</t>
  </si>
  <si>
    <t>SPROTT PHYSICAL SILVER TRUST Equity</t>
  </si>
  <si>
    <t>PSLV</t>
  </si>
  <si>
    <t>SPROTT PHYSICAL URANIUM TRUS</t>
  </si>
  <si>
    <t>Mutual Fund - Closed</t>
  </si>
  <si>
    <t>U-U.CN</t>
  </si>
  <si>
    <t>SPROTT PHYSICAL URANIUM TRUS Equity</t>
  </si>
  <si>
    <t>U.UN.CAT</t>
  </si>
  <si>
    <t>SPROTT URANIUM MINERS ETF</t>
  </si>
  <si>
    <t>URNM.US.2763055</t>
  </si>
  <si>
    <t>SPROTT URANIUM MINERS ETF Equity</t>
  </si>
  <si>
    <t>URNM</t>
  </si>
  <si>
    <t>SPY US 01/05/24 P456</t>
  </si>
  <si>
    <t>SPY.0124.P.456</t>
  </si>
  <si>
    <t>SPY US 01/05/24 P456 Option</t>
  </si>
  <si>
    <t>JANUARY 24 PUTS ON SPY US</t>
  </si>
  <si>
    <t>SPY US 01/19/24 P408</t>
  </si>
  <si>
    <t>SPY.0124.P.408</t>
  </si>
  <si>
    <t>SPY US 01/19/24 P408 Option</t>
  </si>
  <si>
    <t>SPY US 01/19/24 P442</t>
  </si>
  <si>
    <t>SPY.0124.P.442</t>
  </si>
  <si>
    <t>SPY US 01/19/24 P442 Option</t>
  </si>
  <si>
    <t>SPY US 01/19/24 P447</t>
  </si>
  <si>
    <t>SPY.0124.P.447</t>
  </si>
  <si>
    <t>SPY US 01/19/24 P447 Option</t>
  </si>
  <si>
    <t>SPY US 02/16/24 P431</t>
  </si>
  <si>
    <t>SPY.0224.P.431</t>
  </si>
  <si>
    <t>SPY US 02/16/24 P431 Option</t>
  </si>
  <si>
    <t>FEBRUARY 24 PUTS ON SPY US</t>
  </si>
  <si>
    <t>SPY US 02/16/24 P432</t>
  </si>
  <si>
    <t>SPY.0224.P.432</t>
  </si>
  <si>
    <t>SPY US 02/16/24 P432 Option</t>
  </si>
  <si>
    <t>SPY US 02/16/24 P439</t>
  </si>
  <si>
    <t>SPY.0224.P.439</t>
  </si>
  <si>
    <t>SPY US 02/16/24 P439 Option</t>
  </si>
  <si>
    <t>SPY US 02/16/24 P442</t>
  </si>
  <si>
    <t>SPY.0224.P.442</t>
  </si>
  <si>
    <t>SPY US 02/16/24 P442 Option</t>
  </si>
  <si>
    <t>SPY US 02/16/24 P445</t>
  </si>
  <si>
    <t>SPY.0224.P.445</t>
  </si>
  <si>
    <t>SPY US 02/16/24 P445 Option</t>
  </si>
  <si>
    <t>SPY US 02/16/24 P447</t>
  </si>
  <si>
    <t>SPY.0224.P.447</t>
  </si>
  <si>
    <t>SPY US 02/16/24 P447 Option</t>
  </si>
  <si>
    <t>SPY US 02/16/24 P448</t>
  </si>
  <si>
    <t>SPY.0224.P.448</t>
  </si>
  <si>
    <t>SPY US 02/16/24 P448 Option</t>
  </si>
  <si>
    <t>SPY US 02/16/24 P450</t>
  </si>
  <si>
    <t>SPY.0224.P.450</t>
  </si>
  <si>
    <t>SPY US 02/16/24 P450 Option</t>
  </si>
  <si>
    <t>SPY US 02/16/24 P454</t>
  </si>
  <si>
    <t>SPY.0224.P.454</t>
  </si>
  <si>
    <t>SPY US 02/16/24 P454 Option</t>
  </si>
  <si>
    <t>SPY US 02/16/24 P457</t>
  </si>
  <si>
    <t>SPY.0224.P.457</t>
  </si>
  <si>
    <t>SPY US 02/16/24 P457 Option</t>
  </si>
  <si>
    <t>SPY US 02/16/24 P468</t>
  </si>
  <si>
    <t>SPY.0224.P.468</t>
  </si>
  <si>
    <t>SPY US 02/16/24 P468 Option</t>
  </si>
  <si>
    <t>SPY US 02/16/24 P471</t>
  </si>
  <si>
    <t>SPY.0224.P.471</t>
  </si>
  <si>
    <t>SPY US 02/16/24 P471 Option</t>
  </si>
  <si>
    <t>SPY US 03/15/24 P442</t>
  </si>
  <si>
    <t>SPY.0324.P.442</t>
  </si>
  <si>
    <t>SPY US 03/15/24 P442 Option</t>
  </si>
  <si>
    <t>MARCH 24 PUTS ON SPY US</t>
  </si>
  <si>
    <t>SPY US 04/19/24 P435</t>
  </si>
  <si>
    <t>SPY.0424.P.435</t>
  </si>
  <si>
    <t>SPY US 04/19/24 P435 Option</t>
  </si>
  <si>
    <t>APRIL 24 PUTS ON SPY US</t>
  </si>
  <si>
    <t>SPY US 04/19/24 P450</t>
  </si>
  <si>
    <t>SPY.0424.P.450</t>
  </si>
  <si>
    <t>SPY US 04/19/24 P450 Option</t>
  </si>
  <si>
    <t>SPY US 06/21/24 P437</t>
  </si>
  <si>
    <t>SPY.0624.P.437</t>
  </si>
  <si>
    <t>SPY US 06/21/24 P437 Option</t>
  </si>
  <si>
    <t>JUNE 24 PUTS ON SPY US</t>
  </si>
  <si>
    <t>SPY US 09/20/24 P470</t>
  </si>
  <si>
    <t>SPY.0924.P.470.3097183</t>
  </si>
  <si>
    <t>SPY US 09/20/24 P470 Option</t>
  </si>
  <si>
    <t>SEPTEMBER 24 PUTS ON SPY US</t>
  </si>
  <si>
    <t>SPY US 09/30/24 P470</t>
  </si>
  <si>
    <t>SPY.0924.P.470</t>
  </si>
  <si>
    <t>SPY US 09/30/24 P470 Option</t>
  </si>
  <si>
    <t>SPY US 12/20/24 P450</t>
  </si>
  <si>
    <t>SPY.1224.P.450</t>
  </si>
  <si>
    <t>SPY US 12/20/24 P450 Option</t>
  </si>
  <si>
    <t>DECEMBER 24 PUTS ON SPY US</t>
  </si>
  <si>
    <t>SPY US 12/20/24 P460</t>
  </si>
  <si>
    <t>SPY.1224.P.460</t>
  </si>
  <si>
    <t>SPY US 12/20/24 P460 Option</t>
  </si>
  <si>
    <t>SRAX INC</t>
  </si>
  <si>
    <t>SRAX.US</t>
  </si>
  <si>
    <t>SRAX INC Equity</t>
  </si>
  <si>
    <t>SRAX</t>
  </si>
  <si>
    <t>SUNCOKE ENERGY INC</t>
  </si>
  <si>
    <t>SXC.US</t>
  </si>
  <si>
    <t>SUNCOKE ENERGY INC Equity</t>
  </si>
  <si>
    <t>SXC</t>
  </si>
  <si>
    <t>SUPER MICRO COMPUTER INC</t>
  </si>
  <si>
    <t>SMCI.US</t>
  </si>
  <si>
    <t>SUPER MICRO COMPUTER INC Equity</t>
  </si>
  <si>
    <t>SMCI</t>
  </si>
  <si>
    <t>SYMBOTIC INC</t>
  </si>
  <si>
    <t>SYM.US</t>
  </si>
  <si>
    <t>SYMBOTIC INC Equity</t>
  </si>
  <si>
    <t>SYM</t>
  </si>
  <si>
    <t>TAMARACK VALLEY ENERGY LTD</t>
  </si>
  <si>
    <t>TVE.CN</t>
  </si>
  <si>
    <t>TAMARACK VALLEY ENERGY LTD Equity</t>
  </si>
  <si>
    <t>TVE.CAT</t>
  </si>
  <si>
    <t>TERAWULF INC</t>
  </si>
  <si>
    <t>WULF.US</t>
  </si>
  <si>
    <t>TERAWULF INC Equity</t>
  </si>
  <si>
    <t>WULF</t>
  </si>
  <si>
    <t>TESLA INC</t>
  </si>
  <si>
    <t>TSLA.US</t>
  </si>
  <si>
    <t>TESLA INC Equity</t>
  </si>
  <si>
    <t>TSLA</t>
  </si>
  <si>
    <t>TSLA.</t>
  </si>
  <si>
    <t>TOL US 01/19/24 P80</t>
  </si>
  <si>
    <t>TOL.0124.P.80</t>
  </si>
  <si>
    <t>TOL US 01/19/24 P80 Option</t>
  </si>
  <si>
    <t>JANUARY 24 PUTS ON TOL US</t>
  </si>
  <si>
    <t>TOURMALINE OIL CORP</t>
  </si>
  <si>
    <t>TOU.CN</t>
  </si>
  <si>
    <t>TOURMALINE OIL CORP Equity</t>
  </si>
  <si>
    <t>TOU.CAT</t>
  </si>
  <si>
    <t>TRACTOR SUPPLY COMPANY</t>
  </si>
  <si>
    <t>TSCO.US</t>
  </si>
  <si>
    <t>TRACTOR SUPPLY COMPANY Equity</t>
  </si>
  <si>
    <t>TSCO</t>
  </si>
  <si>
    <t>TRANSOCEAN LTD</t>
  </si>
  <si>
    <t>RIG.US</t>
  </si>
  <si>
    <t>TRANSOCEAN LTD Equity</t>
  </si>
  <si>
    <t>CH</t>
  </si>
  <si>
    <t>RIG</t>
  </si>
  <si>
    <t>TRINET GROUP INC</t>
  </si>
  <si>
    <t>TNET.US</t>
  </si>
  <si>
    <t>TRINET GROUP INC Equity</t>
  </si>
  <si>
    <t>TNET</t>
  </si>
  <si>
    <t>TRUPANION INC</t>
  </si>
  <si>
    <t>TRUP.US</t>
  </si>
  <si>
    <t>TRUPANION INC Equity</t>
  </si>
  <si>
    <t>TRUP</t>
  </si>
  <si>
    <t>UFP INDUSTRIES INC</t>
  </si>
  <si>
    <t>UFPI.US.2297802</t>
  </si>
  <si>
    <t>UFP INDUSTRIES INC Equity</t>
  </si>
  <si>
    <t>UFPI</t>
  </si>
  <si>
    <t>UNITED STATES ANTIMONY CORP</t>
  </si>
  <si>
    <t>UAMY.US</t>
  </si>
  <si>
    <t>UNITED STATES ANTIMONY CORP Equity</t>
  </si>
  <si>
    <t>UAMY</t>
  </si>
  <si>
    <t>URGENT.LY INC</t>
  </si>
  <si>
    <t>ULY.US</t>
  </si>
  <si>
    <t>URGENT.LY INC Equity</t>
  </si>
  <si>
    <t>ULY.</t>
  </si>
  <si>
    <t>SS&amp;C Matches with Broker</t>
  </si>
  <si>
    <t>ULY</t>
  </si>
  <si>
    <t>URGENT.LY INC CONVERTIBLE NOTE 2022A</t>
  </si>
  <si>
    <t>NOKOM.URGENT.LY.INC.15.0624</t>
  </si>
  <si>
    <t>URGENT.LY INC CONVERTIBLE NOTE 2022A Bond</t>
  </si>
  <si>
    <t>VANECK GOLD MINERS ETF</t>
  </si>
  <si>
    <t>GDX.US</t>
  </si>
  <si>
    <t>VANECK GOLD MINERS ETF Equity</t>
  </si>
  <si>
    <t>GDX</t>
  </si>
  <si>
    <t>VANECK JUNIOR GOLD MINERS ETF</t>
  </si>
  <si>
    <t>GDXJ.US</t>
  </si>
  <si>
    <t>VANECK JUNIOR GOLD MINERS ETF Equity</t>
  </si>
  <si>
    <t>GDXJ</t>
  </si>
  <si>
    <t>VANECK SEMICONDUCTOR ETF</t>
  </si>
  <si>
    <t>SMH.US</t>
  </si>
  <si>
    <t>VANECK SEMICONDUCTOR ETF Equity</t>
  </si>
  <si>
    <t>SMH</t>
  </si>
  <si>
    <t>VELO3D INC</t>
  </si>
  <si>
    <t>VLD.US</t>
  </si>
  <si>
    <t>VELO3D INC Equity</t>
  </si>
  <si>
    <t>VLD</t>
  </si>
  <si>
    <t>VISTRA CORP</t>
  </si>
  <si>
    <t>VST.US</t>
  </si>
  <si>
    <t>VISTRA CORP Equity</t>
  </si>
  <si>
    <t>VST</t>
  </si>
  <si>
    <t>VLD US 01/17/25 P0.5</t>
  </si>
  <si>
    <t>VLD.0125.P.05</t>
  </si>
  <si>
    <t>VLD US 01/17/25 P0.5 Option</t>
  </si>
  <si>
    <t>JANUARY 25 PUTS ON VLD US</t>
  </si>
  <si>
    <t>VLD US 01/17/25 P.5</t>
  </si>
  <si>
    <t>VLD US 01/19/24 P0.5</t>
  </si>
  <si>
    <t>VLD.0124.P.05</t>
  </si>
  <si>
    <t>VLD US 01/19/24 P0.5 Option</t>
  </si>
  <si>
    <t>JANUARY 24 PUTS ON VLD US</t>
  </si>
  <si>
    <t>VLD US 01/19/24 P.5</t>
  </si>
  <si>
    <t>VLD US 01/19/24 P1</t>
  </si>
  <si>
    <t>VLD.0124.P.1</t>
  </si>
  <si>
    <t>VLD US 01/19/24 P1 Option</t>
  </si>
  <si>
    <t>VST US 01/19/24 P31</t>
  </si>
  <si>
    <t>VST.0124.P.31</t>
  </si>
  <si>
    <t>VST US 01/19/24 P31 Option</t>
  </si>
  <si>
    <t>JANUARY 24 PUTS ON VST US</t>
  </si>
  <si>
    <t>WEWORK INC-CL A</t>
  </si>
  <si>
    <t>WEWKQ.US</t>
  </si>
  <si>
    <t>WEWORK INC-CL A Equity</t>
  </si>
  <si>
    <t>WEWKQ</t>
  </si>
  <si>
    <t>WHEELS UP EXPERIENCE INC</t>
  </si>
  <si>
    <t>UP.US.2988663</t>
  </si>
  <si>
    <t>WHEELS UP EXPERIENCE INC Equity</t>
  </si>
  <si>
    <t>UP</t>
  </si>
  <si>
    <t>WISDOMTREE CLOUD COMPUTING</t>
  </si>
  <si>
    <t>WCLD.US</t>
  </si>
  <si>
    <t>WISDOMTREE CLOUD COMPUTING Equity</t>
  </si>
  <si>
    <t>WCLD</t>
  </si>
  <si>
    <t>WTS OSISKO MINING INC CA</t>
  </si>
  <si>
    <t>CA6882811616</t>
  </si>
  <si>
    <t>WTS OSISKO MINING INC CA Option</t>
  </si>
  <si>
    <t>CA6882811616 PRIV</t>
  </si>
  <si>
    <t>YETI HOLDINGS INC</t>
  </si>
  <si>
    <t>YETI.US</t>
  </si>
  <si>
    <t>YETI HOLDINGS INC Equity</t>
  </si>
  <si>
    <t>YETI</t>
  </si>
  <si>
    <t>APPH</t>
  </si>
  <si>
    <t>SS&amp;C has removed position was it is worthless</t>
  </si>
  <si>
    <t>HHRS</t>
  </si>
  <si>
    <t>converted to CPG and then shares received collapse with short position of CPG</t>
  </si>
  <si>
    <t>Check</t>
  </si>
  <si>
    <t>clearer</t>
  </si>
  <si>
    <t>reportRowType</t>
  </si>
  <si>
    <t>instrumentName</t>
  </si>
  <si>
    <t>instrumentId</t>
  </si>
  <si>
    <t>DMSubType</t>
  </si>
  <si>
    <t>LSExposure</t>
  </si>
  <si>
    <t>quantity</t>
  </si>
  <si>
    <t>localCost</t>
  </si>
  <si>
    <t>localAvgCostperUnit</t>
  </si>
  <si>
    <t>localMarketPrice</t>
  </si>
  <si>
    <t>localMarketValue</t>
  </si>
  <si>
    <t>localUnrealizedPL</t>
  </si>
  <si>
    <t>localAccruedIncome</t>
  </si>
  <si>
    <t>currency</t>
  </si>
  <si>
    <t>fxRate</t>
  </si>
  <si>
    <t>baseCost</t>
  </si>
  <si>
    <t>baseAvgCostperUnit</t>
  </si>
  <si>
    <t>baseMarketPrice</t>
  </si>
  <si>
    <t>baseMarketValue</t>
  </si>
  <si>
    <t>baseUnrealizedPL</t>
  </si>
  <si>
    <t>baseUnrealizedFxPL</t>
  </si>
  <si>
    <t>baseAccruedIncome</t>
  </si>
  <si>
    <t>baseFundAccrual</t>
  </si>
  <si>
    <t>baseUnsettledRetcapPaymentMTM</t>
  </si>
  <si>
    <t>baseUnsettledRPLMTM</t>
  </si>
  <si>
    <t>baseNTTUnsettledRPLMTM</t>
  </si>
  <si>
    <t>basePortfolioAccruedDue</t>
  </si>
  <si>
    <t>baseTotalNAV</t>
  </si>
  <si>
    <t>FIDO PB 752026127</t>
  </si>
  <si>
    <t>Cash</t>
  </si>
  <si>
    <t>AUD</t>
  </si>
  <si>
    <t>FX Spot</t>
  </si>
  <si>
    <t>CAD</t>
  </si>
  <si>
    <t>GBP</t>
  </si>
  <si>
    <t>NOK</t>
  </si>
  <si>
    <t>USD</t>
  </si>
  <si>
    <t>Default</t>
  </si>
  <si>
    <t>BGL AU EQUITY</t>
  </si>
  <si>
    <t>Common Stock</t>
  </si>
  <si>
    <t>CAI AU EQUITY</t>
  </si>
  <si>
    <t>CAIOA AU EQUITY</t>
  </si>
  <si>
    <t>Warrant</t>
  </si>
  <si>
    <t>CYM AU EQUITY</t>
  </si>
  <si>
    <t>FFM AU EQUITY</t>
  </si>
  <si>
    <t>RED AU EQUITY</t>
  </si>
  <si>
    <t>RSG AU EQUITY</t>
  </si>
  <si>
    <t>AAV CN EQUITY</t>
  </si>
  <si>
    <t>ARX CN EQUITY</t>
  </si>
  <si>
    <t>AMC CN EQUITY</t>
  </si>
  <si>
    <t>ARTG CN EQUITY</t>
  </si>
  <si>
    <t>ATH CN EQUITY</t>
  </si>
  <si>
    <t>CG CN EQUITY</t>
  </si>
  <si>
    <t>CEU CN EQUITY</t>
  </si>
  <si>
    <t>CR CN EQUITY</t>
  </si>
  <si>
    <t>EDV CN EQUITY</t>
  </si>
  <si>
    <t>KEL CN EQUITY</t>
  </si>
  <si>
    <t>OSK CN EQUITY</t>
  </si>
  <si>
    <t>Osisko Mining Warrants CAD</t>
  </si>
  <si>
    <t>SOIL CN EQUITY</t>
  </si>
  <si>
    <t>SKE CN EQUITY</t>
  </si>
  <si>
    <t>U-U CN EQUITY</t>
  </si>
  <si>
    <t>TVE CN EQUITY</t>
  </si>
  <si>
    <t>GAW LN EQUITY</t>
  </si>
  <si>
    <t>SDRL NO EQUITY</t>
  </si>
  <si>
    <t>GOLF US EQUITY</t>
  </si>
  <si>
    <t>AEHR US EQUITY</t>
  </si>
  <si>
    <t>AEM US 01/19/24 C60 EQUITY</t>
  </si>
  <si>
    <t>Equity Option</t>
  </si>
  <si>
    <t>AEM US 03/15/24 C55 EQUITY</t>
  </si>
  <si>
    <t>AEM US 03/15/24 C60 EQUITY</t>
  </si>
  <si>
    <t>AEM US 06/21/24 C65 EQUITY</t>
  </si>
  <si>
    <t>AMTX US EQUITY</t>
  </si>
  <si>
    <t>AEM US EQUITY</t>
  </si>
  <si>
    <t>ABNB US EQUITY</t>
  </si>
  <si>
    <t>AGI US EQUITY</t>
  </si>
  <si>
    <t>AEAEU US EQUITY</t>
  </si>
  <si>
    <t>SPAC (Unit)</t>
  </si>
  <si>
    <t>ALTG US 01/19/24 C12.5 EQUITY</t>
  </si>
  <si>
    <t>ALTG US 04/19/24 C12.5 EQUITY</t>
  </si>
  <si>
    <t>AMPS US EQUITY</t>
  </si>
  <si>
    <t>AMC US EQUITY</t>
  </si>
  <si>
    <t>AVXL US EQUITY</t>
  </si>
  <si>
    <t>AR US EQUITY</t>
  </si>
  <si>
    <t>APOG US EQUITY</t>
  </si>
  <si>
    <t>AAPL US EQUITY</t>
  </si>
  <si>
    <t>APLD US EQUITY</t>
  </si>
  <si>
    <t>ARCH US EQUITY</t>
  </si>
  <si>
    <t>ARCHER AVIATION INC-A</t>
  </si>
  <si>
    <t>ACHR US EQUITY</t>
  </si>
  <si>
    <t>ARKQ US EQUITY</t>
  </si>
  <si>
    <t>ARKK US EQUITY</t>
  </si>
  <si>
    <t>ATOM US EQUITY</t>
  </si>
  <si>
    <t>AUID US EQUITY</t>
  </si>
  <si>
    <t>B Riley Financial Inc</t>
  </si>
  <si>
    <t>RILY 6.375 02/28/25 PFD</t>
  </si>
  <si>
    <t>RILY 6.75 05/31/24 PFD</t>
  </si>
  <si>
    <t>RILY US EQUITY</t>
  </si>
  <si>
    <t>BAC US EQUITY</t>
  </si>
  <si>
    <t>BZH US EQUITY</t>
  </si>
  <si>
    <t>BLNK US EQUITY</t>
  </si>
  <si>
    <t>BVH US EQUITY</t>
  </si>
  <si>
    <t>BXC US EQUITY</t>
  </si>
  <si>
    <t>BRCC US EQUITY</t>
  </si>
  <si>
    <t>BXC US 01/19/24 C100 EQUITY</t>
  </si>
  <si>
    <t>BXC US 01/19/24 C105 EQUITY</t>
  </si>
  <si>
    <t>BXC US 01/19/24 C110 EQUITY</t>
  </si>
  <si>
    <t>BZH US 01/19/24 P29 EQUITY</t>
  </si>
  <si>
    <t>CSTE US EQUITY</t>
  </si>
  <si>
    <t>CALM US EQUITY</t>
  </si>
  <si>
    <t>CALM US 01/19/24 P45 EQUITY</t>
  </si>
  <si>
    <t>GOEV US EQUITY</t>
  </si>
  <si>
    <t>CNTY US EQUITY</t>
  </si>
  <si>
    <t>CHPT US EQUITY</t>
  </si>
  <si>
    <t>CHAVRANT CAPITAL ACQ -CW23</t>
  </si>
  <si>
    <t>MOBXW US EQUITY</t>
  </si>
  <si>
    <t>Warrant (SPAC)</t>
  </si>
  <si>
    <t>CRUS US EQUITY</t>
  </si>
  <si>
    <t>CLNE US EQUITY</t>
  </si>
  <si>
    <t>COIN US EQUITY</t>
  </si>
  <si>
    <t>CACC US EQUITY</t>
  </si>
  <si>
    <t>CPG US EQUITY</t>
  </si>
  <si>
    <t>CVAC US EQUITY</t>
  </si>
  <si>
    <t>CVBF US EQUITY</t>
  </si>
  <si>
    <t>DESKTOP METAL INC-A</t>
  </si>
  <si>
    <t>DM US EQUITY</t>
  </si>
  <si>
    <t>FANG US EQUITY</t>
  </si>
  <si>
    <t>DMRC US EQUITY</t>
  </si>
  <si>
    <t>DLR US EQUITY</t>
  </si>
  <si>
    <t>DM US 01/17/25 P1 EQUITY</t>
  </si>
  <si>
    <t>DM US 01/19/24 P1 EQUITY</t>
  </si>
  <si>
    <t>DM US 05/17/24 P1 EQUITY</t>
  </si>
  <si>
    <t>DASH US EQUITY</t>
  </si>
  <si>
    <t>WATT US EQUITY</t>
  </si>
  <si>
    <t>ET US EQUITY</t>
  </si>
  <si>
    <t>ENPH US EQUITY</t>
  </si>
  <si>
    <t>EFSC US EQUITY</t>
  </si>
  <si>
    <t>EQIX US EQUITY</t>
  </si>
  <si>
    <t>ERAS US EQUITY</t>
  </si>
  <si>
    <t>EL US EQUITY</t>
  </si>
  <si>
    <t>SILJ US EQUITY</t>
  </si>
  <si>
    <t>EVI US EQUITY</t>
  </si>
  <si>
    <t>GSM US EQUITY</t>
  </si>
  <si>
    <t>FSR US EQUITY</t>
  </si>
  <si>
    <t>FND US EQUITY</t>
  </si>
  <si>
    <t>FLNC US EQUITY</t>
  </si>
  <si>
    <t>FCUV US EQUITY</t>
  </si>
  <si>
    <t>FRHC US EQUITY</t>
  </si>
  <si>
    <t>FCEL US EQUITY</t>
  </si>
  <si>
    <t>FNKO US EQUITY</t>
  </si>
  <si>
    <t>GME US EQUITY</t>
  </si>
  <si>
    <t>GDS US EQUITY</t>
  </si>
  <si>
    <t>ADR</t>
  </si>
  <si>
    <t>GDX US 01/19/24 C35 EQUITY</t>
  </si>
  <si>
    <t>GDX US 03/15/24 C35 EQUITY</t>
  </si>
  <si>
    <t>GDX US 03/15/24 C36 EQUITY</t>
  </si>
  <si>
    <t>GDX US 03/15/24 C37 EQUITY</t>
  </si>
  <si>
    <t>GDX US 06/21/24 C37 EQUITY</t>
  </si>
  <si>
    <t>GDXJ US 01/17/25 C50 EQUITY</t>
  </si>
  <si>
    <t>GDXJ US 01/17/25 C65 EQUITY</t>
  </si>
  <si>
    <t>GDXJ US 01/19/24 C45 EQUITY</t>
  </si>
  <si>
    <t>GDXJ US 01/19/24 C63 EQUITY</t>
  </si>
  <si>
    <t>GDXJ US 02/16/24 C37 EQUITY</t>
  </si>
  <si>
    <t>GSL US EQUITY</t>
  </si>
  <si>
    <t>COPX US EQUITY</t>
  </si>
  <si>
    <t>GOLF US 01/19/24 P60</t>
  </si>
  <si>
    <t>GOLF US 01/19/24 P60 EQUITY</t>
  </si>
  <si>
    <t>GRBK US EQUITY</t>
  </si>
  <si>
    <t>GREE US EQUITY</t>
  </si>
  <si>
    <t>GSL US 01/19/24 C20</t>
  </si>
  <si>
    <t>GSL US 01/19/24 C20 EQUITY</t>
  </si>
  <si>
    <t>HPK US EQUITY</t>
  </si>
  <si>
    <t>HD US EQUITY</t>
  </si>
  <si>
    <t>HBM US EQUITY</t>
  </si>
  <si>
    <t>XLI US EQUITY</t>
  </si>
  <si>
    <t>QQQ US EQUITY</t>
  </si>
  <si>
    <t>INVESCO S&amp;P 500 EQUAL WEIGHT</t>
  </si>
  <si>
    <t>RSP US EQUITY</t>
  </si>
  <si>
    <t>IONQ US EQUITY</t>
  </si>
  <si>
    <t>ISHARES 20+ YEAR TREASURY BO</t>
  </si>
  <si>
    <t>TLT US EQUITY</t>
  </si>
  <si>
    <t>ISHARES IBOXX HIGH YLD CORP</t>
  </si>
  <si>
    <t>HYG US EQUITY</t>
  </si>
  <si>
    <t>EWA US EQUITY</t>
  </si>
  <si>
    <t>IWM US EQUITY</t>
  </si>
  <si>
    <t>IWO US EQUITY</t>
  </si>
  <si>
    <t>KGC US 01/17/25 C7 EQUITY</t>
  </si>
  <si>
    <t>KGC US 05/17/24 C7 EQUITY</t>
  </si>
  <si>
    <t>KRP US EQUITY</t>
  </si>
  <si>
    <t>KNX US EQUITY</t>
  </si>
  <si>
    <t>KRUS US EQUITY</t>
  </si>
  <si>
    <t>LSEA US EQUITY</t>
  </si>
  <si>
    <t>LAZY US EQUITY</t>
  </si>
  <si>
    <t>LWLG US EQUITY</t>
  </si>
  <si>
    <t>LAD US EQUITY</t>
  </si>
  <si>
    <t>LOOP US EQUITY</t>
  </si>
  <si>
    <t>LOW US EQUITY</t>
  </si>
  <si>
    <t>LCID US EQUITY</t>
  </si>
  <si>
    <t>MACH NATURAL RESOURCES LP</t>
  </si>
  <si>
    <t>MNR US EQUITY</t>
  </si>
  <si>
    <t>MACOM TECHNOLOGY SOLUTIONS H</t>
  </si>
  <si>
    <t>MTSI US EQUITY</t>
  </si>
  <si>
    <t>MAXN US EQUITY</t>
  </si>
  <si>
    <t>MXL US EQUITY</t>
  </si>
  <si>
    <t>MAXN US 01/19/24 C7.5 EQUITY</t>
  </si>
  <si>
    <t>MGPI US EQUITY</t>
  </si>
  <si>
    <t>MVIS US EQUITY</t>
  </si>
  <si>
    <t>NSSC US EQUITY</t>
  </si>
  <si>
    <t>NXE US EQUITY</t>
  </si>
  <si>
    <t>NKLA US EQUITY</t>
  </si>
  <si>
    <t>NKLA US 01/19/24 P1 EQUITY</t>
  </si>
  <si>
    <t>NKLA1 US 01/19/24 P2 EQUITY_1</t>
  </si>
  <si>
    <t>NVDA US EQUITY</t>
  </si>
  <si>
    <t>OCGN US EQUITY</t>
  </si>
  <si>
    <t>OIS US EQUITY</t>
  </si>
  <si>
    <t>STKS US EQUITY</t>
  </si>
  <si>
    <t>OEC US EQUITY</t>
  </si>
  <si>
    <t>KIDS US EQUITY</t>
  </si>
  <si>
    <t>PCT US 02/16/24 P2 EQUITY</t>
  </si>
  <si>
    <t>PPTA US EQUITY</t>
  </si>
  <si>
    <t>PNC US EQUITY</t>
  </si>
  <si>
    <t>POOL US EQUITY</t>
  </si>
  <si>
    <t>PUMP US EQUITY</t>
  </si>
  <si>
    <t>PROSOMNUS INC</t>
  </si>
  <si>
    <t>OSA US EQUITY</t>
  </si>
  <si>
    <t>PSQ HOLDINGS INC</t>
  </si>
  <si>
    <t>PSQH US EQUITY</t>
  </si>
  <si>
    <t>PCT US EQUITY</t>
  </si>
  <si>
    <t>QQQ US 01/19/24 P369.78 EQUITY</t>
  </si>
  <si>
    <t>QQQ US 02/16/24 P370.78 EQUITY</t>
  </si>
  <si>
    <t>QQQ US 02/16/24 P374.78 EQUITY</t>
  </si>
  <si>
    <t>QQQ US 02/16/24 P379.78 EQUITY</t>
  </si>
  <si>
    <t>METC US EQUITY</t>
  </si>
  <si>
    <t>RENB US EQUITY</t>
  </si>
  <si>
    <t>RILY US 01/05/24 C23.5 EQUITY</t>
  </si>
  <si>
    <t>RMNI US EQUITY</t>
  </si>
  <si>
    <t>ROCLU US EQUITY</t>
  </si>
  <si>
    <t>RCL US EQUITY</t>
  </si>
  <si>
    <t>SD US EQUITY</t>
  </si>
  <si>
    <t>SDRL US 01/19/24 C45</t>
  </si>
  <si>
    <t>SDRL US 01/19/24 C45 EQUITY</t>
  </si>
  <si>
    <t>SDRL US EQUITY</t>
  </si>
  <si>
    <t>SHOP US EQUITY</t>
  </si>
  <si>
    <t>SIEB US EQUITY</t>
  </si>
  <si>
    <t>SIMO US EQUITY</t>
  </si>
  <si>
    <t>SILJ US 01/17/25 C20 EQUITY</t>
  </si>
  <si>
    <t>SILJ US 01/19/24 C18 EQUITY</t>
  </si>
  <si>
    <t>SILJ US 01/19/24 C20 EQUITY</t>
  </si>
  <si>
    <t>SKYX US EQUITY</t>
  </si>
  <si>
    <t>SLG US EQUITY</t>
  </si>
  <si>
    <t>SLG US 01/19/24 C40 EQUITY</t>
  </si>
  <si>
    <t>SLG US 01/19/24 C50 EQUITY</t>
  </si>
  <si>
    <t>SMCI US 01/05/24 P270 EQUITY</t>
  </si>
  <si>
    <t>SOFI US EQUITY</t>
  </si>
  <si>
    <t>DTC US EQUITY</t>
  </si>
  <si>
    <t>GLD US EQUITY</t>
  </si>
  <si>
    <t>SPY US EQUITY</t>
  </si>
  <si>
    <t>XBI US EQUITY</t>
  </si>
  <si>
    <t>MSAIW US EQUITY</t>
  </si>
  <si>
    <t>PSLV US EQUITY</t>
  </si>
  <si>
    <t>Closed End Fund</t>
  </si>
  <si>
    <t>URNM US EQUITY</t>
  </si>
  <si>
    <t>SPY US 01/05/24 P456 EQUITY</t>
  </si>
  <si>
    <t>SPY US 01/19/24 P408 EQUITY</t>
  </si>
  <si>
    <t>SPY US 01/19/24 P442 EQUITY</t>
  </si>
  <si>
    <t>SPY US 01/19/24 P447 EQUITY</t>
  </si>
  <si>
    <t>SPY US 02/16/24 P431 EQUITY</t>
  </si>
  <si>
    <t>SPY US 02/16/24 P432 EQUITY</t>
  </si>
  <si>
    <t>SPY US 02/16/24 P439 EQUITY</t>
  </si>
  <si>
    <t>SPY US 02/16/24 P442 EQUITY</t>
  </si>
  <si>
    <t>SPY US 02/16/24 P445 EQUITY</t>
  </si>
  <si>
    <t>SPY US 02/16/24 P447 EQUITY</t>
  </si>
  <si>
    <t>SPY US 02/16/24 P448 EQUITY</t>
  </si>
  <si>
    <t>SPY US 02/16/24 P450 EQUITY</t>
  </si>
  <si>
    <t>SPY US 02/16/24 P454 EQUITY</t>
  </si>
  <si>
    <t>SPY US 02/16/24 P457 EQUITY</t>
  </si>
  <si>
    <t>SPY US 02/16/24 P468 EQUITY</t>
  </si>
  <si>
    <t>SPY US 02/16/24 P471 EQUITY</t>
  </si>
  <si>
    <t>SPY US 03/15/24 P442 EQUITY</t>
  </si>
  <si>
    <t>SPY US 04/19/24 P435 EQUITY</t>
  </si>
  <si>
    <t>SPY US 04/19/24 P450 EQUITY</t>
  </si>
  <si>
    <t>SPY US 06/21/24 P437 EQUITY</t>
  </si>
  <si>
    <t>SPY US 09/20/24 P470 EQUITY</t>
  </si>
  <si>
    <t>SPY US 09/30/24 P470 EQUITY</t>
  </si>
  <si>
    <t>SPY US 12/20/24 P450 EQUITY</t>
  </si>
  <si>
    <t>SPY US 12/20/24 P460 EQUITY</t>
  </si>
  <si>
    <t>SRAX US EQUITY</t>
  </si>
  <si>
    <t>Stock Lending Fees</t>
  </si>
  <si>
    <t>SXC US EQUITY</t>
  </si>
  <si>
    <t>SMCI US EQUITY</t>
  </si>
  <si>
    <t>SYM US EQUITY</t>
  </si>
  <si>
    <t>WULF US EQUITY</t>
  </si>
  <si>
    <t>TSLA US EQUITY</t>
  </si>
  <si>
    <t>TOL US 01/19/24 P80 EQUITY</t>
  </si>
  <si>
    <t>TSCO US EQUITY</t>
  </si>
  <si>
    <t>TNET US EQUITY</t>
  </si>
  <si>
    <t>TRUP US EQUITY</t>
  </si>
  <si>
    <t>TXO PARTNERS LP</t>
  </si>
  <si>
    <t>TXO US EQUITY</t>
  </si>
  <si>
    <t>UFPI US EQUITY</t>
  </si>
  <si>
    <t>GDX US EQUITY</t>
  </si>
  <si>
    <t>VANECK JUNIOR GOLD MINERS</t>
  </si>
  <si>
    <t>GDXJ US EQUITY</t>
  </si>
  <si>
    <t>SMH US EQUITY</t>
  </si>
  <si>
    <t>VLD US EQUITY</t>
  </si>
  <si>
    <t>VST US EQUITY</t>
  </si>
  <si>
    <t>VLD US 01/17/25 P0.5 EQUITY</t>
  </si>
  <si>
    <t>VLD US 01/19/24 P0.5 EQUITY</t>
  </si>
  <si>
    <t>VLD US 01/19/24 P1 EQUITY</t>
  </si>
  <si>
    <t>VST US 01/19/24 P31 EQUITY</t>
  </si>
  <si>
    <t>UP US EQUITY</t>
  </si>
  <si>
    <t>WCLD US EQUITY</t>
  </si>
  <si>
    <t>YETI US EQUITY</t>
  </si>
  <si>
    <t>NTT</t>
  </si>
  <si>
    <t>Incentive Fee</t>
  </si>
  <si>
    <t>FX Cash</t>
  </si>
  <si>
    <t>Management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</si>
</sst>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0" applyFont="1" applyFill="1"/>
    <xf numFmtId="43" fontId="2" fillId="0" borderId="0" xfId="1" applyFont="1" applyFill="1"/>
    <xf numFmtId="0" fontId="2" fillId="0" borderId="0" xfId="0" applyFont="1"/>
    <xf numFmtId="0" fontId="2" fillId="2" borderId="0" xfId="0" applyFont="1" applyFill="1" applyAlignment="1">
      <alignment horizontal="center"/>
    </xf>
    <xf numFmtId="43" fontId="2" fillId="2" borderId="0" xfId="1" applyFont="1" applyFill="1"/>
    <xf numFmtId="0" fontId="2" fillId="2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/>
    <xf numFmtId="43" fontId="0" fillId="0" borderId="0" xfId="1" applyFont="1" applyFill="1" applyAlignment="1"/>
    <xf numFmtId="0" fontId="0" fillId="0" borderId="0" xfId="0" applyAlignment="1"/>
    <xf numFmtId="4" fontId="0" fillId="0" borderId="0" xfId="0" applyNumberFormat="1" applyAlignment="1"/>
    <xf numFmtId="43" fontId="0" fillId="0" borderId="0" xfId="1" applyFont="1" applyAlignment="1"/>
    <xf numFmtId="0" fontId="0" fillId="2" borderId="0" xfId="0" applyFont="1" applyFill="1" applyAlignment="1">
      <alignment horizontal="center"/>
    </xf>
    <xf numFmtId="43" fontId="0" fillId="2" borderId="0" xfId="1" applyFont="1" applyFill="1"/>
    <xf numFmtId="164" fontId="0" fillId="2" borderId="0" xfId="0" applyNumberFormat="1" applyFont="1" applyFill="1"/>
    <xf numFmtId="43" fontId="1" fillId="0" borderId="0" xfId="1" applyFont="1" applyFill="1"/>
    <xf numFmtId="43" fontId="0" fillId="0" borderId="0" xfId="1" applyFont="1" applyFill="1"/>
    <xf numFmtId="43" fontId="0" fillId="0" borderId="0" xfId="0" applyNumberFormat="1" applyFill="1"/>
    <xf numFmtId="43" fontId="0" fillId="0" borderId="0" xfId="0" applyNumberFormat="1"/>
    <xf numFmtId="4" fontId="0" fillId="0" borderId="0" xfId="0" applyNumberForma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43" fontId="2" fillId="0" borderId="1" xfId="1" applyFont="1" applyFill="1" applyBorder="1" applyAlignment="1">
      <alignment horizontal="left"/>
    </xf>
    <xf numFmtId="43" fontId="0" fillId="0" borderId="0" xfId="1" applyFont="1" applyFill="1" applyAlignment="1">
      <alignment horizontal="center"/>
    </xf>
    <xf numFmtId="0" fontId="0" fillId="2" borderId="0" xfId="0" applyFont="1" applyFill="1"/>
    <xf numFmtId="43" fontId="0" fillId="0" borderId="0" xfId="1" applyFont="1" applyFill="1" applyAlignment="1">
      <alignment horizontal="left"/>
    </xf>
    <xf numFmtId="43" fontId="0" fillId="0" borderId="0" xfId="0" applyNumberFormat="1" applyFont="1" applyFill="1"/>
    <xf numFmtId="43" fontId="2" fillId="0" borderId="0" xfId="1" applyFont="1" applyFill="1" applyAlignment="1">
      <alignment horizontal="left"/>
    </xf>
    <xf numFmtId="43" fontId="0" fillId="0" borderId="2" xfId="1" applyFont="1" applyFill="1" applyBorder="1" applyAlignment="1">
      <alignment horizontal="left"/>
    </xf>
    <xf numFmtId="43" fontId="0" fillId="0" borderId="3" xfId="1" applyFont="1" applyFill="1" applyBorder="1" applyAlignment="1">
      <alignment horizontal="left"/>
    </xf>
    <xf numFmtId="43" fontId="0" fillId="0" borderId="4" xfId="1" applyFont="1" applyFill="1" applyBorder="1"/>
    <xf numFmtId="43" fontId="0" fillId="0" borderId="5" xfId="1" applyFont="1" applyFill="1" applyBorder="1"/>
    <xf numFmtId="43" fontId="0" fillId="0" borderId="0" xfId="1" applyFont="1" applyFill="1" applyBorder="1" applyAlignment="1">
      <alignment horizontal="left"/>
    </xf>
    <xf numFmtId="43" fontId="0" fillId="0" borderId="6" xfId="1" applyFont="1" applyFill="1" applyBorder="1"/>
    <xf numFmtId="43" fontId="0" fillId="0" borderId="7" xfId="1" applyFont="1" applyFill="1" applyBorder="1"/>
    <xf numFmtId="43" fontId="3" fillId="0" borderId="1" xfId="2" applyNumberFormat="1" applyFill="1" applyBorder="1" applyAlignment="1" applyProtection="1"/>
    <xf numFmtId="43" fontId="0" fillId="0" borderId="8" xfId="1" applyFont="1" applyFill="1" applyBorder="1"/>
    <xf numFmtId="43" fontId="0" fillId="0" borderId="9" xfId="1" applyFont="1" applyFill="1" applyBorder="1"/>
    <xf numFmtId="43" fontId="0" fillId="0" borderId="10" xfId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fer%20From%20X%20Drive/Back%20Office/Month%20End%20Close/12.2023%20NAV/Temp%20files%20from%20SSNC%2012.2023/TO%20DELETE%20XXXXXXNokomis%20Capital%20Master%20Fund,%20L.P.%20-%20TB%20Workpaper_Dec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NAV Rec"/>
      <sheetName val="P&amp;L Backup"/>
      <sheetName val="Rev &amp; Exp"/>
      <sheetName val="TB"/>
      <sheetName val="MTD P&amp;L"/>
      <sheetName val="YTD P&amp;L"/>
      <sheetName val="MTD Realized Gain-Loss"/>
      <sheetName val="YTD Realized Gain-Loss"/>
      <sheetName val="Master Allocation"/>
      <sheetName val="Master Allocation Consolidated"/>
      <sheetName val="Capital"/>
      <sheetName val="Master YTD Alloc"/>
      <sheetName val="Master YTD Alloc Consol "/>
      <sheetName val="Contributed cost"/>
      <sheetName val="Cash Recon"/>
      <sheetName val="Cash Appraisal"/>
      <sheetName val="Master Duetofrom"/>
      <sheetName val="Unsettled"/>
      <sheetName val="Prepaid Mgmt Fee"/>
      <sheetName val="Trade Date Cash Balance Summary"/>
      <sheetName val="Cash Break Report"/>
      <sheetName val="Spot Unsettled"/>
      <sheetName val="Geneva Interest Report"/>
      <sheetName val="Interest Recon"/>
      <sheetName val="Geneva Tax Lots"/>
      <sheetName val="Geneva Holdings"/>
      <sheetName val="Eze Position Report"/>
      <sheetName val="Broker Qty Rec."/>
      <sheetName val="Interest Rec"/>
      <sheetName val="Rebate Int Pay Schedule"/>
      <sheetName val="Int Payable"/>
      <sheetName val="Accrued Interest"/>
      <sheetName val="ForwardSpot Pending"/>
      <sheetName val="Broker Qty Rec - 2"/>
      <sheetName val="Dividend Rec"/>
      <sheetName val="Dividend Rec - 2"/>
      <sheetName val="DVD Backup"/>
      <sheetName val="Expenses Accrual"/>
      <sheetName val="Pos Rec by Tax lot Client"/>
      <sheetName val="Position Rec Client"/>
      <sheetName val="NOK (Raw)"/>
      <sheetName val="NOK"/>
      <sheetName val="NOK (Long)"/>
      <sheetName val="NOK (Short)"/>
      <sheetName val="NOK Raw Forwards"/>
      <sheetName val="Capital Sheet"/>
      <sheetName val="Admin"/>
      <sheetName val="Legal"/>
      <sheetName val="Audit"/>
      <sheetName val="Detailed General Ledger"/>
      <sheetName val="Geneva Dividend Report"/>
      <sheetName val="Dividend Recon"/>
      <sheetName val="Sequans Note 1"/>
      <sheetName val="Sequans Note 2"/>
      <sheetName val="Sequans Note 3"/>
      <sheetName val="Sequans Note 4 "/>
      <sheetName val="Sequans Note 5"/>
      <sheetName val="Sonim SP TB"/>
      <sheetName val="MVEN"/>
      <sheetName val="APLD-Series C"/>
      <sheetName val="APLD -Series D"/>
      <sheetName val="Urgently"/>
      <sheetName val="Purchase Sales Veri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">
          <cell r="C2" t="str">
            <v>Symbol</v>
          </cell>
          <cell r="D2" t="str">
            <v>Qty</v>
          </cell>
          <cell r="F2" t="str">
            <v>MktVal(B)</v>
          </cell>
        </row>
        <row r="3">
          <cell r="C3" t="str">
            <v>SPY US 02/16/24 P447</v>
          </cell>
          <cell r="D3">
            <v>29</v>
          </cell>
          <cell r="F3">
            <v>4669</v>
          </cell>
        </row>
        <row r="4">
          <cell r="C4" t="str">
            <v>SPY US 02/16/24 P457</v>
          </cell>
          <cell r="D4">
            <v>24</v>
          </cell>
          <cell r="F4">
            <v>6180</v>
          </cell>
        </row>
        <row r="5">
          <cell r="C5" t="str">
            <v>SPY US 02/16/24 P471</v>
          </cell>
          <cell r="D5">
            <v>9</v>
          </cell>
          <cell r="F5">
            <v>4806</v>
          </cell>
        </row>
        <row r="6">
          <cell r="C6" t="str">
            <v>GDXJ US 01/17/25 C50</v>
          </cell>
          <cell r="D6">
            <v>20</v>
          </cell>
          <cell r="F6">
            <v>5050</v>
          </cell>
        </row>
        <row r="7">
          <cell r="C7" t="str">
            <v>TOL US 01/19/24 P80</v>
          </cell>
          <cell r="D7">
            <v>-20</v>
          </cell>
          <cell r="F7">
            <v>-100</v>
          </cell>
        </row>
        <row r="8">
          <cell r="C8" t="str">
            <v>TNET</v>
          </cell>
          <cell r="D8">
            <v>-5471</v>
          </cell>
          <cell r="F8">
            <v>-650666.03</v>
          </cell>
        </row>
        <row r="9">
          <cell r="C9" t="str">
            <v>BXC US 01/19/24 C110</v>
          </cell>
          <cell r="D9">
            <v>-1</v>
          </cell>
          <cell r="F9">
            <v>-565</v>
          </cell>
        </row>
        <row r="10">
          <cell r="C10" t="str">
            <v>SPY US 12/20/24 P450</v>
          </cell>
          <cell r="D10">
            <v>4</v>
          </cell>
          <cell r="F10">
            <v>6450</v>
          </cell>
        </row>
        <row r="11">
          <cell r="C11" t="str">
            <v>SPY US 01/05/24 P456</v>
          </cell>
          <cell r="D11">
            <v>32</v>
          </cell>
          <cell r="F11">
            <v>208</v>
          </cell>
        </row>
        <row r="12">
          <cell r="C12" t="str">
            <v>SMCI</v>
          </cell>
          <cell r="D12">
            <v>200</v>
          </cell>
          <cell r="F12">
            <v>56852</v>
          </cell>
        </row>
        <row r="13">
          <cell r="C13" t="str">
            <v>MAXN</v>
          </cell>
          <cell r="D13">
            <v>-515147</v>
          </cell>
          <cell r="F13">
            <v>-3693603.99</v>
          </cell>
        </row>
        <row r="14">
          <cell r="C14" t="str">
            <v>OSK.CAT</v>
          </cell>
          <cell r="D14">
            <v>143800</v>
          </cell>
          <cell r="F14">
            <v>289840.83539999998</v>
          </cell>
        </row>
        <row r="15">
          <cell r="C15" t="str">
            <v>TVE.CAT</v>
          </cell>
          <cell r="D15">
            <v>3379583</v>
          </cell>
          <cell r="F15">
            <v>7832328.9245689996</v>
          </cell>
        </row>
        <row r="16">
          <cell r="C16" t="str">
            <v>SPY</v>
          </cell>
          <cell r="D16">
            <v>-10311</v>
          </cell>
          <cell r="F16">
            <v>-4900921.41</v>
          </cell>
        </row>
        <row r="17">
          <cell r="C17" t="str">
            <v>LCID</v>
          </cell>
          <cell r="D17">
            <v>-643490</v>
          </cell>
          <cell r="F17">
            <v>-2709092.9</v>
          </cell>
        </row>
        <row r="18">
          <cell r="C18" t="str">
            <v>CSTE</v>
          </cell>
          <cell r="D18">
            <v>14590</v>
          </cell>
          <cell r="F18">
            <v>54566.6</v>
          </cell>
        </row>
        <row r="19">
          <cell r="C19" t="str">
            <v>SPY US 09/30/24 P470</v>
          </cell>
          <cell r="D19">
            <v>-162</v>
          </cell>
          <cell r="F19">
            <v>-283338</v>
          </cell>
        </row>
        <row r="20">
          <cell r="C20" t="str">
            <v>SPY US 09/20/24 P470</v>
          </cell>
          <cell r="D20">
            <v>-172</v>
          </cell>
          <cell r="F20">
            <v>-294292</v>
          </cell>
        </row>
        <row r="21">
          <cell r="C21" t="str">
            <v>SPY US 12/20/24 P460</v>
          </cell>
          <cell r="D21">
            <v>334</v>
          </cell>
          <cell r="F21">
            <v>619069</v>
          </cell>
        </row>
        <row r="22">
          <cell r="C22" t="str">
            <v>SPY US 02/16/24 P431</v>
          </cell>
          <cell r="D22">
            <v>27</v>
          </cell>
          <cell r="F22">
            <v>2241</v>
          </cell>
        </row>
        <row r="23">
          <cell r="C23" t="str">
            <v>SPY US 03/15/24 P442</v>
          </cell>
          <cell r="D23">
            <v>6</v>
          </cell>
          <cell r="F23">
            <v>1569</v>
          </cell>
        </row>
        <row r="24">
          <cell r="C24" t="str">
            <v>SPY US 04/19/24 P450</v>
          </cell>
          <cell r="D24">
            <v>18</v>
          </cell>
          <cell r="F24">
            <v>9432</v>
          </cell>
        </row>
        <row r="25">
          <cell r="C25" t="str">
            <v>SPY US 06/21/24 P437</v>
          </cell>
          <cell r="D25">
            <v>10</v>
          </cell>
          <cell r="F25">
            <v>6185</v>
          </cell>
        </row>
        <row r="26">
          <cell r="C26" t="str">
            <v>APLD</v>
          </cell>
          <cell r="D26">
            <v>2115910</v>
          </cell>
          <cell r="F26">
            <v>14261233.4</v>
          </cell>
        </row>
        <row r="27">
          <cell r="C27" t="str">
            <v>SIMO</v>
          </cell>
          <cell r="D27">
            <v>92600</v>
          </cell>
          <cell r="F27">
            <v>5673602</v>
          </cell>
        </row>
        <row r="28">
          <cell r="C28" t="str">
            <v>IWM</v>
          </cell>
          <cell r="D28">
            <v>-2839</v>
          </cell>
          <cell r="F28">
            <v>-569815.68999999994</v>
          </cell>
        </row>
        <row r="29">
          <cell r="C29" t="str">
            <v>SMCI US 01/05/24 P270</v>
          </cell>
          <cell r="D29">
            <v>-39</v>
          </cell>
          <cell r="F29">
            <v>-9165</v>
          </cell>
        </row>
        <row r="30">
          <cell r="C30" t="str">
            <v>MSAIW</v>
          </cell>
          <cell r="D30">
            <v>9281</v>
          </cell>
          <cell r="F30">
            <v>426.92599999999999</v>
          </cell>
        </row>
        <row r="31">
          <cell r="C31" t="str">
            <v>DLR</v>
          </cell>
          <cell r="D31">
            <v>-11483</v>
          </cell>
          <cell r="F31">
            <v>-1545382.14</v>
          </cell>
        </row>
        <row r="32">
          <cell r="C32" t="str">
            <v>CR.CAT</v>
          </cell>
          <cell r="D32">
            <v>562482</v>
          </cell>
          <cell r="F32">
            <v>1927764.1845720001</v>
          </cell>
        </row>
        <row r="33">
          <cell r="C33" t="str">
            <v>CALM</v>
          </cell>
          <cell r="D33">
            <v>-87521</v>
          </cell>
          <cell r="F33">
            <v>-5022830.1900000004</v>
          </cell>
        </row>
        <row r="34">
          <cell r="C34" t="str">
            <v>GSL.</v>
          </cell>
          <cell r="D34">
            <v>-2195</v>
          </cell>
          <cell r="F34">
            <v>-43504.9</v>
          </cell>
        </row>
        <row r="35">
          <cell r="C35" t="str">
            <v>ET</v>
          </cell>
          <cell r="D35">
            <v>251300</v>
          </cell>
          <cell r="F35">
            <v>0</v>
          </cell>
        </row>
        <row r="36">
          <cell r="C36" t="str">
            <v>FND</v>
          </cell>
          <cell r="D36">
            <v>-21867</v>
          </cell>
          <cell r="F36">
            <v>-2439482.52</v>
          </cell>
        </row>
        <row r="37">
          <cell r="C37" t="str">
            <v>SPY US 02/16/24 P439</v>
          </cell>
          <cell r="D37">
            <v>17</v>
          </cell>
          <cell r="F37">
            <v>1929.5</v>
          </cell>
        </row>
        <row r="38">
          <cell r="C38" t="str">
            <v>SPY US 02/16/24 P445</v>
          </cell>
          <cell r="D38">
            <v>22</v>
          </cell>
          <cell r="F38">
            <v>3223</v>
          </cell>
        </row>
        <row r="39">
          <cell r="C39" t="str">
            <v>NXE</v>
          </cell>
          <cell r="D39">
            <v>930802</v>
          </cell>
          <cell r="F39">
            <v>6515614</v>
          </cell>
        </row>
        <row r="40">
          <cell r="C40" t="str">
            <v>TSCO</v>
          </cell>
          <cell r="D40">
            <v>-6224</v>
          </cell>
          <cell r="F40">
            <v>-1338346.72</v>
          </cell>
        </row>
        <row r="41">
          <cell r="C41" t="str">
            <v>VLD</v>
          </cell>
          <cell r="D41">
            <v>-4843014</v>
          </cell>
          <cell r="F41">
            <v>-1925582.3663999999</v>
          </cell>
        </row>
        <row r="42">
          <cell r="C42" t="str">
            <v>DM</v>
          </cell>
          <cell r="D42">
            <v>-2797579</v>
          </cell>
          <cell r="F42">
            <v>-2100981.8289999999</v>
          </cell>
        </row>
        <row r="43">
          <cell r="C43" t="str">
            <v>SPY US 02/16/24 P442</v>
          </cell>
          <cell r="D43">
            <v>34</v>
          </cell>
          <cell r="F43">
            <v>4386</v>
          </cell>
        </row>
        <row r="44">
          <cell r="C44" t="str">
            <v>MMF DTSS 261941702</v>
          </cell>
          <cell r="D44">
            <v>5623153.4699999997</v>
          </cell>
          <cell r="F44">
            <v>5623153.4699999997</v>
          </cell>
        </row>
        <row r="45">
          <cell r="C45" t="str">
            <v>COPX US 01/19/24 C35</v>
          </cell>
          <cell r="D45">
            <v>-14</v>
          </cell>
          <cell r="F45">
            <v>-4060</v>
          </cell>
        </row>
        <row r="46">
          <cell r="C46" t="str">
            <v>ERAS</v>
          </cell>
          <cell r="D46">
            <v>103995</v>
          </cell>
          <cell r="F46">
            <v>221509.35</v>
          </cell>
        </row>
        <row r="47">
          <cell r="C47" t="str">
            <v>ULY</v>
          </cell>
          <cell r="D47">
            <v>-15347</v>
          </cell>
          <cell r="F47">
            <v>-48649.99</v>
          </cell>
        </row>
        <row r="48">
          <cell r="C48" t="str">
            <v>METC</v>
          </cell>
          <cell r="D48">
            <v>378812</v>
          </cell>
          <cell r="F48">
            <v>6507990.1600000001</v>
          </cell>
        </row>
        <row r="49">
          <cell r="C49" t="str">
            <v>ENPH</v>
          </cell>
          <cell r="D49">
            <v>-9590</v>
          </cell>
          <cell r="F49">
            <v>-1267222.6000000001</v>
          </cell>
        </row>
        <row r="50">
          <cell r="C50" t="str">
            <v>CEU.CAT</v>
          </cell>
          <cell r="D50">
            <v>1274401</v>
          </cell>
          <cell r="F50">
            <v>3319056.3364050002</v>
          </cell>
        </row>
        <row r="51">
          <cell r="C51" t="str">
            <v>BXC</v>
          </cell>
          <cell r="D51">
            <v>75072</v>
          </cell>
          <cell r="F51">
            <v>8506408.3200000003</v>
          </cell>
        </row>
        <row r="52">
          <cell r="C52" t="str">
            <v>SOFI</v>
          </cell>
          <cell r="D52">
            <v>-115068</v>
          </cell>
          <cell r="F52">
            <v>-1144926.6000000001</v>
          </cell>
        </row>
        <row r="53">
          <cell r="C53" t="str">
            <v>AAPL</v>
          </cell>
          <cell r="D53">
            <v>-24778</v>
          </cell>
          <cell r="F53">
            <v>-4770508.34</v>
          </cell>
        </row>
        <row r="54">
          <cell r="C54" t="str">
            <v>BXC US 01/19/24 C105</v>
          </cell>
          <cell r="D54">
            <v>-3</v>
          </cell>
          <cell r="F54">
            <v>-2850</v>
          </cell>
        </row>
        <row r="55">
          <cell r="C55" t="str">
            <v>SPY US 01/19/24 P447</v>
          </cell>
          <cell r="D55">
            <v>26</v>
          </cell>
          <cell r="F55">
            <v>871</v>
          </cell>
        </row>
        <row r="56">
          <cell r="C56" t="str">
            <v>LAD</v>
          </cell>
          <cell r="D56">
            <v>-4871</v>
          </cell>
          <cell r="F56">
            <v>-1603922.88</v>
          </cell>
        </row>
        <row r="57">
          <cell r="C57" t="str">
            <v>OEC</v>
          </cell>
          <cell r="D57">
            <v>480178</v>
          </cell>
          <cell r="F57">
            <v>13315335.939999999</v>
          </cell>
        </row>
        <row r="58">
          <cell r="C58" t="str">
            <v>SLG US 01/19/24 C50</v>
          </cell>
          <cell r="D58">
            <v>-9</v>
          </cell>
          <cell r="F58">
            <v>-607.5</v>
          </cell>
        </row>
        <row r="59">
          <cell r="C59" t="str">
            <v>BZH US 01/19/24 P29</v>
          </cell>
          <cell r="D59">
            <v>-66</v>
          </cell>
          <cell r="F59">
            <v>-660</v>
          </cell>
        </row>
        <row r="60">
          <cell r="C60" t="str">
            <v>RSG.AUS</v>
          </cell>
          <cell r="D60">
            <v>5291996</v>
          </cell>
          <cell r="F60">
            <v>1603948.4216420001</v>
          </cell>
        </row>
        <row r="61">
          <cell r="C61" t="str">
            <v>CNTY</v>
          </cell>
          <cell r="D61">
            <v>1227293</v>
          </cell>
          <cell r="F61">
            <v>5989189.8399999999</v>
          </cell>
        </row>
        <row r="62">
          <cell r="C62" t="str">
            <v>GSL</v>
          </cell>
          <cell r="D62">
            <v>699060</v>
          </cell>
          <cell r="F62">
            <v>13855369.199999999</v>
          </cell>
        </row>
        <row r="63">
          <cell r="C63" t="str">
            <v>QQQ US 02/16/24 P380</v>
          </cell>
          <cell r="D63">
            <v>4</v>
          </cell>
          <cell r="F63">
            <v>790</v>
          </cell>
        </row>
        <row r="64">
          <cell r="C64" t="str">
            <v>BXC US 01/19/24 C100</v>
          </cell>
          <cell r="D64">
            <v>-4</v>
          </cell>
          <cell r="F64">
            <v>-5800</v>
          </cell>
        </row>
        <row r="65">
          <cell r="C65" t="str">
            <v>SPY US 02/16/24 P448</v>
          </cell>
          <cell r="D65">
            <v>27</v>
          </cell>
          <cell r="F65">
            <v>4549.5</v>
          </cell>
        </row>
        <row r="66">
          <cell r="C66" t="str">
            <v>QQQ US 02/16/24 P371</v>
          </cell>
          <cell r="D66">
            <v>8</v>
          </cell>
          <cell r="F66">
            <v>800</v>
          </cell>
        </row>
        <row r="67">
          <cell r="C67" t="str">
            <v>DTC</v>
          </cell>
          <cell r="D67">
            <v>-595493</v>
          </cell>
          <cell r="F67">
            <v>-3668236.88</v>
          </cell>
        </row>
        <row r="68">
          <cell r="C68" t="str">
            <v>PNC</v>
          </cell>
          <cell r="D68">
            <v>-5300</v>
          </cell>
          <cell r="F68">
            <v>-820705</v>
          </cell>
        </row>
        <row r="69">
          <cell r="C69" t="str">
            <v>MGPI</v>
          </cell>
          <cell r="D69">
            <v>-58894</v>
          </cell>
          <cell r="F69">
            <v>-5802236.8799999999</v>
          </cell>
        </row>
        <row r="70">
          <cell r="C70" t="str">
            <v>RILY</v>
          </cell>
          <cell r="D70">
            <v>316990</v>
          </cell>
          <cell r="F70">
            <v>6653620.0999999996</v>
          </cell>
        </row>
        <row r="71">
          <cell r="C71" t="str">
            <v>GDX US 06/21/24 C37</v>
          </cell>
          <cell r="D71">
            <v>15</v>
          </cell>
          <cell r="F71">
            <v>1627.5</v>
          </cell>
        </row>
        <row r="72">
          <cell r="C72" t="str">
            <v>RILY US 01/05/24 C23.5</v>
          </cell>
          <cell r="D72">
            <v>-57</v>
          </cell>
          <cell r="F72">
            <v>-2422.5</v>
          </cell>
        </row>
        <row r="73">
          <cell r="C73" t="str">
            <v>SPY US 02/16/24 P450</v>
          </cell>
          <cell r="D73">
            <v>76</v>
          </cell>
          <cell r="F73">
            <v>14022</v>
          </cell>
        </row>
        <row r="74">
          <cell r="C74" t="str">
            <v>CALM US 01/19/24 P45</v>
          </cell>
          <cell r="D74">
            <v>-172</v>
          </cell>
          <cell r="F74">
            <v>-1290</v>
          </cell>
        </row>
        <row r="75">
          <cell r="C75" t="str">
            <v>ALTG US 01/19/24 C12.5</v>
          </cell>
          <cell r="D75">
            <v>-235</v>
          </cell>
          <cell r="F75">
            <v>-12925</v>
          </cell>
        </row>
        <row r="76">
          <cell r="C76" t="str">
            <v>AMC.CAT</v>
          </cell>
          <cell r="D76">
            <v>1803533</v>
          </cell>
          <cell r="F76">
            <v>3322028.4305480001</v>
          </cell>
        </row>
        <row r="77">
          <cell r="C77" t="str">
            <v>CHPT</v>
          </cell>
          <cell r="D77">
            <v>-3125151</v>
          </cell>
          <cell r="F77">
            <v>-7312853.3399999999</v>
          </cell>
        </row>
        <row r="78">
          <cell r="C78" t="str">
            <v>AR</v>
          </cell>
          <cell r="D78">
            <v>113502</v>
          </cell>
          <cell r="F78">
            <v>2574225.36</v>
          </cell>
        </row>
        <row r="79">
          <cell r="C79" t="str">
            <v>EDV.CAT</v>
          </cell>
          <cell r="D79">
            <v>250177</v>
          </cell>
          <cell r="F79">
            <v>5622321.0370209999</v>
          </cell>
        </row>
        <row r="80">
          <cell r="C80" t="str">
            <v>QQQ</v>
          </cell>
          <cell r="D80">
            <v>-16120</v>
          </cell>
          <cell r="F80">
            <v>-6601462.4000000004</v>
          </cell>
        </row>
        <row r="81">
          <cell r="C81" t="str">
            <v>SPY US 02/16/24 P454</v>
          </cell>
          <cell r="D81">
            <v>47</v>
          </cell>
          <cell r="F81">
            <v>10457.5</v>
          </cell>
        </row>
        <row r="82">
          <cell r="C82" t="str">
            <v>RILYM</v>
          </cell>
          <cell r="D82">
            <v>19493</v>
          </cell>
          <cell r="F82">
            <v>413446.53</v>
          </cell>
        </row>
        <row r="83">
          <cell r="C83" t="str">
            <v>GDXJ US 01/19/24 C45</v>
          </cell>
          <cell r="D83">
            <v>19</v>
          </cell>
          <cell r="F83">
            <v>161.5</v>
          </cell>
        </row>
        <row r="84">
          <cell r="C84" t="str">
            <v>ATH.CAT</v>
          </cell>
          <cell r="D84">
            <v>321228</v>
          </cell>
          <cell r="F84">
            <v>1013629.171896</v>
          </cell>
        </row>
        <row r="85">
          <cell r="C85" t="str">
            <v>MNR</v>
          </cell>
          <cell r="D85">
            <v>487421</v>
          </cell>
          <cell r="F85">
            <v>0</v>
          </cell>
        </row>
        <row r="86">
          <cell r="C86" t="str">
            <v>NKLA1 US 01/19/24 P2</v>
          </cell>
          <cell r="D86">
            <v>-953</v>
          </cell>
          <cell r="F86">
            <v>-180117</v>
          </cell>
        </row>
        <row r="87">
          <cell r="C87" t="str">
            <v>TXO</v>
          </cell>
          <cell r="D87">
            <v>321820</v>
          </cell>
          <cell r="F87">
            <v>0</v>
          </cell>
        </row>
        <row r="88">
          <cell r="C88" t="str">
            <v>LAZY</v>
          </cell>
          <cell r="D88">
            <v>318708</v>
          </cell>
          <cell r="F88">
            <v>2246891.4</v>
          </cell>
        </row>
        <row r="89">
          <cell r="C89" t="str">
            <v>SHOP</v>
          </cell>
          <cell r="D89">
            <v>-6643</v>
          </cell>
          <cell r="F89">
            <v>-517489.7</v>
          </cell>
        </row>
        <row r="90">
          <cell r="C90" t="str">
            <v>CE.H.CAV</v>
          </cell>
          <cell r="D90">
            <v>162371.99999999991</v>
          </cell>
          <cell r="F90">
            <v>2451.4924559999999</v>
          </cell>
        </row>
        <row r="91">
          <cell r="C91" t="str">
            <v>OSISKO.MINING.INC.A</v>
          </cell>
          <cell r="D91">
            <v>1273600</v>
          </cell>
          <cell r="F91">
            <v>961440.64</v>
          </cell>
        </row>
        <row r="92">
          <cell r="C92" t="str">
            <v>U.UN.CAT</v>
          </cell>
          <cell r="D92">
            <v>41309</v>
          </cell>
          <cell r="F92">
            <v>881264.47746600001</v>
          </cell>
        </row>
        <row r="93">
          <cell r="C93" t="str">
            <v>TOU.CAT</v>
          </cell>
          <cell r="D93">
            <v>23876</v>
          </cell>
          <cell r="F93">
            <v>1074049.7071159999</v>
          </cell>
        </row>
        <row r="94">
          <cell r="C94" t="str">
            <v>GOLF</v>
          </cell>
          <cell r="D94">
            <v>-70046</v>
          </cell>
          <cell r="F94">
            <v>-4424805.82</v>
          </cell>
        </row>
        <row r="95">
          <cell r="C95" t="str">
            <v>HBM</v>
          </cell>
          <cell r="D95">
            <v>447884</v>
          </cell>
          <cell r="F95">
            <v>2472319.6800000002</v>
          </cell>
        </row>
        <row r="96">
          <cell r="C96" t="str">
            <v>DMRC</v>
          </cell>
          <cell r="D96">
            <v>-161158</v>
          </cell>
          <cell r="F96">
            <v>-5821026.96</v>
          </cell>
        </row>
        <row r="97">
          <cell r="C97" t="str">
            <v>LOW</v>
          </cell>
          <cell r="D97">
            <v>-8336</v>
          </cell>
          <cell r="F97">
            <v>-1855176.8</v>
          </cell>
        </row>
        <row r="98">
          <cell r="C98" t="str">
            <v>TSLA</v>
          </cell>
          <cell r="D98">
            <v>200</v>
          </cell>
          <cell r="F98">
            <v>49696</v>
          </cell>
        </row>
        <row r="99">
          <cell r="C99" t="str">
            <v>FNKO</v>
          </cell>
          <cell r="D99">
            <v>-494618</v>
          </cell>
          <cell r="F99">
            <v>-3823397.14</v>
          </cell>
        </row>
        <row r="100">
          <cell r="C100" t="str">
            <v>PTRAQ</v>
          </cell>
          <cell r="D100">
            <v>-5210601</v>
          </cell>
          <cell r="F100">
            <v>-97438.238700000002</v>
          </cell>
        </row>
        <row r="101">
          <cell r="C101" t="str">
            <v>WEWKQ</v>
          </cell>
          <cell r="D101">
            <v>-5089</v>
          </cell>
          <cell r="F101">
            <v>-1409.1441</v>
          </cell>
        </row>
        <row r="102">
          <cell r="C102" t="str">
            <v>SLG US 01/19/24 C40</v>
          </cell>
          <cell r="D102">
            <v>-21</v>
          </cell>
          <cell r="F102">
            <v>-12285</v>
          </cell>
        </row>
        <row r="103">
          <cell r="C103" t="str">
            <v>APPH</v>
          </cell>
          <cell r="D103">
            <v>-399855</v>
          </cell>
          <cell r="F103">
            <v>-399855</v>
          </cell>
        </row>
        <row r="104">
          <cell r="C104" t="str">
            <v>ARKQ</v>
          </cell>
          <cell r="D104">
            <v>-5354</v>
          </cell>
          <cell r="F104">
            <v>-308925.8</v>
          </cell>
        </row>
        <row r="105">
          <cell r="C105" t="str">
            <v>SIEB</v>
          </cell>
          <cell r="D105">
            <v>-8759</v>
          </cell>
          <cell r="F105">
            <v>-14715.12</v>
          </cell>
        </row>
        <row r="106">
          <cell r="C106" t="str">
            <v>AUID</v>
          </cell>
          <cell r="D106">
            <v>-8126</v>
          </cell>
          <cell r="F106">
            <v>-76871.960000000006</v>
          </cell>
        </row>
        <row r="107">
          <cell r="C107" t="str">
            <v>GOTTQ</v>
          </cell>
          <cell r="D107">
            <v>-382</v>
          </cell>
          <cell r="F107">
            <v>-3.82E-5</v>
          </cell>
        </row>
        <row r="108">
          <cell r="C108" t="str">
            <v>SNECQ</v>
          </cell>
          <cell r="D108">
            <v>-119273</v>
          </cell>
          <cell r="F108">
            <v>-1.1927299999999999E-4</v>
          </cell>
        </row>
        <row r="109">
          <cell r="C109" t="str">
            <v>SQNS.WT</v>
          </cell>
          <cell r="D109">
            <v>450000</v>
          </cell>
          <cell r="F109">
            <v>218700</v>
          </cell>
        </row>
        <row r="110">
          <cell r="C110" t="str">
            <v>EFSC</v>
          </cell>
          <cell r="D110">
            <v>-45169</v>
          </cell>
          <cell r="F110">
            <v>-2016795.85</v>
          </cell>
        </row>
        <row r="111">
          <cell r="C111" t="str">
            <v>PSLV</v>
          </cell>
          <cell r="D111">
            <v>16578</v>
          </cell>
          <cell r="F111">
            <v>133950.24</v>
          </cell>
        </row>
        <row r="112">
          <cell r="C112" t="str">
            <v>DM US 05/17/24 P1</v>
          </cell>
          <cell r="D112">
            <v>5601</v>
          </cell>
          <cell r="F112">
            <v>168030</v>
          </cell>
        </row>
        <row r="113">
          <cell r="C113" t="str">
            <v>KRUS</v>
          </cell>
          <cell r="D113">
            <v>-34455</v>
          </cell>
          <cell r="F113">
            <v>-2618580</v>
          </cell>
        </row>
        <row r="114">
          <cell r="C114" t="str">
            <v>GDX</v>
          </cell>
          <cell r="D114">
            <v>331397</v>
          </cell>
          <cell r="F114">
            <v>10276620.970000001</v>
          </cell>
        </row>
        <row r="115">
          <cell r="C115" t="str">
            <v>AEM US 03/15/24 C55</v>
          </cell>
          <cell r="D115">
            <v>85</v>
          </cell>
          <cell r="F115">
            <v>27200</v>
          </cell>
        </row>
        <row r="116">
          <cell r="C116" t="str">
            <v>AEM US 01/19/24 C60</v>
          </cell>
          <cell r="D116">
            <v>47</v>
          </cell>
          <cell r="F116">
            <v>940</v>
          </cell>
        </row>
        <row r="117">
          <cell r="C117" t="str">
            <v>UAMY</v>
          </cell>
          <cell r="D117">
            <v>-129659</v>
          </cell>
          <cell r="F117">
            <v>-32285.091</v>
          </cell>
        </row>
        <row r="118">
          <cell r="C118" t="str">
            <v>ATOM</v>
          </cell>
          <cell r="D118">
            <v>-20433</v>
          </cell>
          <cell r="F118">
            <v>-143235.32999999999</v>
          </cell>
        </row>
        <row r="119">
          <cell r="C119" t="str">
            <v>AEAEU</v>
          </cell>
          <cell r="D119">
            <v>79302</v>
          </cell>
          <cell r="F119">
            <v>845359.32</v>
          </cell>
        </row>
        <row r="120">
          <cell r="C120" t="str">
            <v>EL</v>
          </cell>
          <cell r="D120">
            <v>-1502</v>
          </cell>
          <cell r="F120">
            <v>-219667.5</v>
          </cell>
        </row>
        <row r="121">
          <cell r="C121" t="str">
            <v>CA6882811616 PRIV</v>
          </cell>
          <cell r="D121">
            <v>636800</v>
          </cell>
          <cell r="F121">
            <v>480720.32</v>
          </cell>
        </row>
        <row r="122">
          <cell r="C122" t="str">
            <v>CRUS</v>
          </cell>
          <cell r="D122">
            <v>-6569</v>
          </cell>
          <cell r="F122">
            <v>-546475.11</v>
          </cell>
        </row>
        <row r="123">
          <cell r="C123" t="str">
            <v>GDXJ US 01/17/25 C65</v>
          </cell>
          <cell r="D123">
            <v>248</v>
          </cell>
          <cell r="F123">
            <v>24800</v>
          </cell>
        </row>
        <row r="124">
          <cell r="C124" t="str">
            <v>KRP</v>
          </cell>
          <cell r="D124">
            <v>227056</v>
          </cell>
          <cell r="F124">
            <v>3417192.8</v>
          </cell>
        </row>
        <row r="125">
          <cell r="C125" t="str">
            <v>CVBF</v>
          </cell>
          <cell r="D125">
            <v>-104179</v>
          </cell>
          <cell r="F125">
            <v>-2103374.0099999998</v>
          </cell>
        </row>
        <row r="126">
          <cell r="C126" t="str">
            <v>ARCH</v>
          </cell>
          <cell r="D126">
            <v>22251</v>
          </cell>
          <cell r="F126">
            <v>3692330.94</v>
          </cell>
        </row>
        <row r="127">
          <cell r="C127" t="str">
            <v>RMNI</v>
          </cell>
          <cell r="D127">
            <v>-487719</v>
          </cell>
          <cell r="F127">
            <v>-1594841.13</v>
          </cell>
        </row>
        <row r="128">
          <cell r="C128" t="str">
            <v>PATK</v>
          </cell>
          <cell r="D128">
            <v>8095</v>
          </cell>
          <cell r="F128">
            <v>812333.25</v>
          </cell>
        </row>
        <row r="129">
          <cell r="C129" t="str">
            <v>ROCLU</v>
          </cell>
          <cell r="D129">
            <v>119699</v>
          </cell>
          <cell r="F129">
            <v>1271203.3799999999</v>
          </cell>
        </row>
        <row r="130">
          <cell r="C130" t="str">
            <v>SD</v>
          </cell>
          <cell r="D130">
            <v>5452</v>
          </cell>
          <cell r="F130">
            <v>74528.84</v>
          </cell>
        </row>
        <row r="131">
          <cell r="C131" t="str">
            <v>POOL</v>
          </cell>
          <cell r="D131">
            <v>-4173</v>
          </cell>
          <cell r="F131">
            <v>-1663816.83</v>
          </cell>
        </row>
        <row r="132">
          <cell r="C132" t="str">
            <v>MVIS</v>
          </cell>
          <cell r="D132">
            <v>-198473</v>
          </cell>
          <cell r="F132">
            <v>-527938.18000000005</v>
          </cell>
        </row>
        <row r="133">
          <cell r="C133" t="str">
            <v>KNX</v>
          </cell>
          <cell r="D133">
            <v>-10202</v>
          </cell>
          <cell r="F133">
            <v>-588145.30000000005</v>
          </cell>
        </row>
        <row r="134">
          <cell r="C134" t="str">
            <v>SDRL.OSL</v>
          </cell>
          <cell r="D134">
            <v>3725</v>
          </cell>
          <cell r="F134">
            <v>175175.50049999999</v>
          </cell>
        </row>
        <row r="135">
          <cell r="C135" t="str">
            <v>WATT</v>
          </cell>
          <cell r="D135">
            <v>-17197</v>
          </cell>
          <cell r="F135">
            <v>-31470.51</v>
          </cell>
        </row>
        <row r="136">
          <cell r="C136" t="str">
            <v>EWA</v>
          </cell>
          <cell r="D136">
            <v>-26762</v>
          </cell>
          <cell r="F136">
            <v>-651387.07999999996</v>
          </cell>
        </row>
        <row r="137">
          <cell r="C137" t="str">
            <v>FCEL</v>
          </cell>
          <cell r="D137">
            <v>-142053</v>
          </cell>
          <cell r="F137">
            <v>-227284.8</v>
          </cell>
        </row>
        <row r="138">
          <cell r="C138" t="str">
            <v>PUMP</v>
          </cell>
          <cell r="D138">
            <v>-415690</v>
          </cell>
          <cell r="F138">
            <v>-3483482.2</v>
          </cell>
        </row>
        <row r="139">
          <cell r="C139" t="str">
            <v>NVDA</v>
          </cell>
          <cell r="D139">
            <v>-336</v>
          </cell>
          <cell r="F139">
            <v>-166393.92000000001</v>
          </cell>
        </row>
        <row r="140">
          <cell r="C140" t="str">
            <v>STKS</v>
          </cell>
          <cell r="D140">
            <v>306647</v>
          </cell>
          <cell r="F140">
            <v>1876679.64</v>
          </cell>
        </row>
        <row r="141">
          <cell r="C141" t="str">
            <v>GREE</v>
          </cell>
          <cell r="D141">
            <v>-13215</v>
          </cell>
          <cell r="F141">
            <v>-88672.65</v>
          </cell>
        </row>
        <row r="142">
          <cell r="C142" t="str">
            <v>SQNS.CB.9.5_1</v>
          </cell>
          <cell r="D142">
            <v>148670.01</v>
          </cell>
          <cell r="F142">
            <v>203380.57368</v>
          </cell>
        </row>
        <row r="143">
          <cell r="C143" t="str">
            <v>MTSI</v>
          </cell>
          <cell r="D143">
            <v>-15379</v>
          </cell>
          <cell r="F143">
            <v>-1429478.05</v>
          </cell>
        </row>
        <row r="144">
          <cell r="C144" t="str">
            <v>RSP</v>
          </cell>
          <cell r="D144">
            <v>-14855</v>
          </cell>
          <cell r="F144">
            <v>-2344119</v>
          </cell>
        </row>
        <row r="145">
          <cell r="C145" t="str">
            <v>HHRS</v>
          </cell>
          <cell r="D145">
            <v>350654</v>
          </cell>
          <cell r="F145">
            <v>350654</v>
          </cell>
        </row>
        <row r="146">
          <cell r="C146" t="str">
            <v>SILJ</v>
          </cell>
          <cell r="D146">
            <v>284345</v>
          </cell>
          <cell r="F146">
            <v>2843450</v>
          </cell>
        </row>
        <row r="147">
          <cell r="C147" t="str">
            <v>URNM</v>
          </cell>
          <cell r="D147">
            <v>39896</v>
          </cell>
          <cell r="F147">
            <v>1925779.92</v>
          </cell>
        </row>
        <row r="148">
          <cell r="C148" t="str">
            <v>AEM US 06/21/24 C65</v>
          </cell>
          <cell r="D148">
            <v>28</v>
          </cell>
          <cell r="F148">
            <v>4900</v>
          </cell>
        </row>
        <row r="149">
          <cell r="C149" t="str">
            <v>PCT US 02/16/24 P2</v>
          </cell>
          <cell r="D149">
            <v>3062</v>
          </cell>
          <cell r="F149">
            <v>76550</v>
          </cell>
        </row>
        <row r="150">
          <cell r="C150" t="str">
            <v>AEM</v>
          </cell>
          <cell r="D150">
            <v>89123</v>
          </cell>
          <cell r="F150">
            <v>4888396.55</v>
          </cell>
        </row>
        <row r="151">
          <cell r="C151" t="str">
            <v>ARX.CAT</v>
          </cell>
          <cell r="D151">
            <v>205290.99999999889</v>
          </cell>
          <cell r="F151">
            <v>3048342.0399529836</v>
          </cell>
        </row>
        <row r="152">
          <cell r="C152" t="str">
            <v>FRHC</v>
          </cell>
          <cell r="D152">
            <v>-13417</v>
          </cell>
          <cell r="F152">
            <v>-1081410.2</v>
          </cell>
        </row>
        <row r="153">
          <cell r="C153" t="str">
            <v>GAW.LSE</v>
          </cell>
          <cell r="D153">
            <v>-26180</v>
          </cell>
          <cell r="F153">
            <v>-3289647.1146</v>
          </cell>
        </row>
        <row r="154">
          <cell r="C154" t="str">
            <v>GDXJ US 01/19/24 C63</v>
          </cell>
          <cell r="D154">
            <v>122</v>
          </cell>
          <cell r="F154">
            <v>2379</v>
          </cell>
        </row>
        <row r="155">
          <cell r="C155" t="str">
            <v>AMC</v>
          </cell>
          <cell r="D155">
            <v>-87656</v>
          </cell>
          <cell r="F155">
            <v>-536454.72</v>
          </cell>
        </row>
        <row r="156">
          <cell r="C156" t="str">
            <v>RCL</v>
          </cell>
          <cell r="D156">
            <v>-5010</v>
          </cell>
          <cell r="F156">
            <v>-648744.9</v>
          </cell>
        </row>
        <row r="157">
          <cell r="C157" t="str">
            <v>UFPI</v>
          </cell>
          <cell r="D157">
            <v>-9020</v>
          </cell>
          <cell r="F157">
            <v>-1132461</v>
          </cell>
        </row>
        <row r="158">
          <cell r="C158" t="str">
            <v>GDX US 03/15/24 C35</v>
          </cell>
          <cell r="D158">
            <v>57</v>
          </cell>
          <cell r="F158">
            <v>3676.5</v>
          </cell>
        </row>
        <row r="159">
          <cell r="C159" t="str">
            <v>RIG</v>
          </cell>
          <cell r="D159">
            <v>-85</v>
          </cell>
          <cell r="F159">
            <v>-539.75</v>
          </cell>
        </row>
        <row r="160">
          <cell r="C160" t="str">
            <v>ARKK</v>
          </cell>
          <cell r="D160">
            <v>-4242</v>
          </cell>
          <cell r="F160">
            <v>-222153.54</v>
          </cell>
        </row>
        <row r="161">
          <cell r="C161" t="str">
            <v>SILJ US 01/19/24 C18</v>
          </cell>
          <cell r="D161">
            <v>123</v>
          </cell>
          <cell r="F161">
            <v>615</v>
          </cell>
        </row>
        <row r="162">
          <cell r="C162" t="str">
            <v>EUFN</v>
          </cell>
          <cell r="D162">
            <v>-10971</v>
          </cell>
          <cell r="F162">
            <v>-229952.16</v>
          </cell>
        </row>
        <row r="163">
          <cell r="C163" t="str">
            <v>EQIX</v>
          </cell>
          <cell r="D163">
            <v>-2388</v>
          </cell>
          <cell r="F163">
            <v>-1923271.32</v>
          </cell>
        </row>
        <row r="164">
          <cell r="C164" t="str">
            <v>SQNS.CB.9.5_2</v>
          </cell>
          <cell r="D164">
            <v>306630</v>
          </cell>
          <cell r="F164">
            <v>2146.41</v>
          </cell>
        </row>
        <row r="165">
          <cell r="C165" t="str">
            <v>SQNS.CB.13.5</v>
          </cell>
          <cell r="D165">
            <v>6707110</v>
          </cell>
          <cell r="F165">
            <v>6707110</v>
          </cell>
        </row>
        <row r="166">
          <cell r="C166" t="str">
            <v>RGTPQ</v>
          </cell>
          <cell r="D166">
            <v>-947</v>
          </cell>
          <cell r="F166">
            <v>-47.634099999999997</v>
          </cell>
        </row>
        <row r="167">
          <cell r="C167" t="str">
            <v>OIS</v>
          </cell>
          <cell r="D167">
            <v>-5548</v>
          </cell>
          <cell r="F167">
            <v>-37670.92</v>
          </cell>
        </row>
        <row r="168">
          <cell r="C168" t="str">
            <v>XLI</v>
          </cell>
          <cell r="D168">
            <v>-28794</v>
          </cell>
          <cell r="F168">
            <v>-3282228.06</v>
          </cell>
        </row>
        <row r="169">
          <cell r="C169" t="str">
            <v>BGL.AUS</v>
          </cell>
          <cell r="D169">
            <v>751560</v>
          </cell>
          <cell r="F169">
            <v>857411.58929999999</v>
          </cell>
        </row>
        <row r="170">
          <cell r="C170" t="str">
            <v>GSM</v>
          </cell>
          <cell r="D170">
            <v>-936462</v>
          </cell>
          <cell r="F170">
            <v>-6096367.6200000001</v>
          </cell>
        </row>
        <row r="171">
          <cell r="C171" t="str">
            <v>KGC US 01/17/25 C7</v>
          </cell>
          <cell r="D171">
            <v>59</v>
          </cell>
          <cell r="F171">
            <v>3923.5</v>
          </cell>
        </row>
        <row r="172">
          <cell r="C172" t="str">
            <v>HPK</v>
          </cell>
          <cell r="D172">
            <v>-17257</v>
          </cell>
          <cell r="F172">
            <v>-245739.68</v>
          </cell>
        </row>
        <row r="173">
          <cell r="C173" t="str">
            <v>CPG</v>
          </cell>
          <cell r="D173">
            <v>-187493</v>
          </cell>
          <cell r="F173">
            <v>-1299326.49</v>
          </cell>
        </row>
        <row r="174">
          <cell r="C174" t="str">
            <v>RENB</v>
          </cell>
          <cell r="D174">
            <v>-42810</v>
          </cell>
          <cell r="F174">
            <v>-135707.70000000001</v>
          </cell>
        </row>
        <row r="175">
          <cell r="C175" t="str">
            <v>NKLA US 01/19/24 P1</v>
          </cell>
          <cell r="D175">
            <v>59</v>
          </cell>
          <cell r="F175">
            <v>1091.5</v>
          </cell>
        </row>
        <row r="176">
          <cell r="C176" t="str">
            <v>CLNE</v>
          </cell>
          <cell r="D176">
            <v>-80239</v>
          </cell>
          <cell r="F176">
            <v>-307315.37</v>
          </cell>
        </row>
        <row r="177">
          <cell r="C177" t="str">
            <v>RED.AUS</v>
          </cell>
          <cell r="D177">
            <v>9632703</v>
          </cell>
          <cell r="F177">
            <v>2033858.544123</v>
          </cell>
        </row>
        <row r="178">
          <cell r="C178" t="str">
            <v>HYG</v>
          </cell>
          <cell r="D178">
            <v>-218511</v>
          </cell>
          <cell r="F178">
            <v>-16910566.289999999</v>
          </cell>
        </row>
        <row r="179">
          <cell r="C179" t="str">
            <v>GRBK</v>
          </cell>
          <cell r="D179">
            <v>-16269</v>
          </cell>
          <cell r="F179">
            <v>-845011.86</v>
          </cell>
        </row>
        <row r="180">
          <cell r="C180" t="str">
            <v>AEHR</v>
          </cell>
          <cell r="D180">
            <v>-28141</v>
          </cell>
          <cell r="F180">
            <v>-746580.73</v>
          </cell>
        </row>
        <row r="181">
          <cell r="C181" t="str">
            <v>AVXL</v>
          </cell>
          <cell r="D181">
            <v>-133796</v>
          </cell>
          <cell r="F181">
            <v>-1245640.76</v>
          </cell>
        </row>
        <row r="182">
          <cell r="C182" t="str">
            <v>ACHR</v>
          </cell>
          <cell r="D182">
            <v>-337136</v>
          </cell>
          <cell r="F182">
            <v>-2070015.04</v>
          </cell>
        </row>
        <row r="183">
          <cell r="C183" t="str">
            <v>XBI</v>
          </cell>
          <cell r="D183">
            <v>-20572</v>
          </cell>
          <cell r="F183">
            <v>-1836873.88</v>
          </cell>
        </row>
        <row r="184">
          <cell r="C184" t="str">
            <v>IONQ</v>
          </cell>
          <cell r="D184">
            <v>-181134</v>
          </cell>
          <cell r="F184">
            <v>-2244250.2599999998</v>
          </cell>
        </row>
        <row r="185">
          <cell r="C185" t="str">
            <v>AEM US 03/15/24 C60</v>
          </cell>
          <cell r="D185">
            <v>76</v>
          </cell>
          <cell r="F185">
            <v>10640</v>
          </cell>
        </row>
        <row r="186">
          <cell r="C186" t="str">
            <v>TLT</v>
          </cell>
          <cell r="D186">
            <v>-16774</v>
          </cell>
          <cell r="F186">
            <v>-1658613.12</v>
          </cell>
        </row>
        <row r="187">
          <cell r="C187" t="str">
            <v>UP</v>
          </cell>
          <cell r="D187">
            <v>-66832</v>
          </cell>
          <cell r="F187">
            <v>-229233.76</v>
          </cell>
        </row>
        <row r="188">
          <cell r="C188" t="str">
            <v>DASH</v>
          </cell>
          <cell r="D188">
            <v>-12355</v>
          </cell>
          <cell r="F188">
            <v>-1221785.95</v>
          </cell>
        </row>
        <row r="189">
          <cell r="C189" t="str">
            <v>MXL</v>
          </cell>
          <cell r="D189">
            <v>-40102</v>
          </cell>
          <cell r="F189">
            <v>-953224.54</v>
          </cell>
        </row>
        <row r="190">
          <cell r="C190" t="str">
            <v>CG.CAT</v>
          </cell>
          <cell r="D190">
            <v>376089</v>
          </cell>
          <cell r="F190">
            <v>2245724.826051</v>
          </cell>
        </row>
        <row r="191">
          <cell r="C191" t="str">
            <v>AMPS</v>
          </cell>
          <cell r="D191">
            <v>-39468</v>
          </cell>
          <cell r="F191">
            <v>-269566.44</v>
          </cell>
        </row>
        <row r="192">
          <cell r="C192" t="str">
            <v>SILJ US 01/19/24 C20</v>
          </cell>
          <cell r="D192">
            <v>138</v>
          </cell>
          <cell r="F192">
            <v>690</v>
          </cell>
        </row>
        <row r="193">
          <cell r="C193" t="str">
            <v>CACC</v>
          </cell>
          <cell r="D193">
            <v>-1150</v>
          </cell>
          <cell r="F193">
            <v>-612639.5</v>
          </cell>
        </row>
        <row r="194">
          <cell r="C194" t="str">
            <v>SILJ US 01/17/25 C20</v>
          </cell>
          <cell r="D194">
            <v>842</v>
          </cell>
          <cell r="F194">
            <v>16840</v>
          </cell>
        </row>
        <row r="195">
          <cell r="C195" t="str">
            <v>GDS</v>
          </cell>
          <cell r="D195">
            <v>-11903</v>
          </cell>
          <cell r="F195">
            <v>-108555.36</v>
          </cell>
        </row>
        <row r="196">
          <cell r="C196" t="str">
            <v>WCLD</v>
          </cell>
          <cell r="D196">
            <v>-37586</v>
          </cell>
          <cell r="F196">
            <v>-1313630.7</v>
          </cell>
        </row>
        <row r="197">
          <cell r="C197" t="str">
            <v>URGENT.LY INC CONVERTIBLE NOTE 2022A</v>
          </cell>
          <cell r="D197">
            <v>950000</v>
          </cell>
          <cell r="F197">
            <v>950000</v>
          </cell>
        </row>
        <row r="198">
          <cell r="C198" t="str">
            <v>GDX US 03/15/24 C36</v>
          </cell>
          <cell r="D198">
            <v>76</v>
          </cell>
          <cell r="F198">
            <v>3724</v>
          </cell>
        </row>
        <row r="199">
          <cell r="C199" t="str">
            <v>KGC US 05/17/24 C7</v>
          </cell>
          <cell r="D199">
            <v>251</v>
          </cell>
          <cell r="F199">
            <v>6651.5</v>
          </cell>
        </row>
        <row r="200">
          <cell r="C200" t="str">
            <v>FANG</v>
          </cell>
          <cell r="D200">
            <v>52853</v>
          </cell>
          <cell r="F200">
            <v>8196443.2400000002</v>
          </cell>
        </row>
        <row r="201">
          <cell r="C201" t="str">
            <v>SKE.CAT</v>
          </cell>
          <cell r="D201">
            <v>24157</v>
          </cell>
          <cell r="F201">
            <v>117622.96948499999</v>
          </cell>
        </row>
        <row r="202">
          <cell r="C202" t="str">
            <v>GDX US 01/19/24 C35</v>
          </cell>
          <cell r="D202">
            <v>64</v>
          </cell>
          <cell r="F202">
            <v>576</v>
          </cell>
        </row>
        <row r="203">
          <cell r="C203" t="str">
            <v>GDX US 03/15/24 C37</v>
          </cell>
          <cell r="D203">
            <v>55</v>
          </cell>
          <cell r="F203">
            <v>2062.5</v>
          </cell>
        </row>
        <row r="204">
          <cell r="C204" t="str">
            <v>GOEV</v>
          </cell>
          <cell r="D204">
            <v>-2639114</v>
          </cell>
          <cell r="F204">
            <v>-678780.12080000003</v>
          </cell>
        </row>
        <row r="205">
          <cell r="C205" t="str">
            <v>BAC</v>
          </cell>
          <cell r="D205">
            <v>-4200</v>
          </cell>
          <cell r="F205">
            <v>-141414</v>
          </cell>
        </row>
        <row r="206">
          <cell r="C206" t="str">
            <v>MAXN US 01/19/24 C7.5</v>
          </cell>
          <cell r="D206">
            <v>-29</v>
          </cell>
          <cell r="F206">
            <v>-2102.5</v>
          </cell>
        </row>
        <row r="207">
          <cell r="C207" t="str">
            <v>ALTG US 04/19/24 C12.5</v>
          </cell>
          <cell r="D207">
            <v>-43</v>
          </cell>
          <cell r="F207">
            <v>-6342.5</v>
          </cell>
        </row>
        <row r="208">
          <cell r="C208" t="str">
            <v>AGI</v>
          </cell>
          <cell r="D208">
            <v>143182</v>
          </cell>
          <cell r="F208">
            <v>1928661.54</v>
          </cell>
        </row>
        <row r="209">
          <cell r="C209" t="str">
            <v>LOOP</v>
          </cell>
          <cell r="D209">
            <v>-193500</v>
          </cell>
          <cell r="F209">
            <v>-731430</v>
          </cell>
        </row>
        <row r="210">
          <cell r="C210" t="str">
            <v>DM US 01/19/24 P1</v>
          </cell>
          <cell r="D210">
            <v>3173</v>
          </cell>
          <cell r="F210">
            <v>87257.5</v>
          </cell>
        </row>
        <row r="211">
          <cell r="C211" t="str">
            <v>CYM.AUS</v>
          </cell>
          <cell r="D211">
            <v>46030520</v>
          </cell>
          <cell r="F211">
            <v>940541.61516000004</v>
          </cell>
        </row>
        <row r="212">
          <cell r="C212" t="str">
            <v>GLD</v>
          </cell>
          <cell r="D212">
            <v>2908</v>
          </cell>
          <cell r="F212">
            <v>555922.36</v>
          </cell>
        </row>
        <row r="213">
          <cell r="C213" t="str">
            <v>CAIOA.AUS</v>
          </cell>
          <cell r="D213">
            <v>4509286</v>
          </cell>
          <cell r="F213">
            <v>76781.867364999998</v>
          </cell>
        </row>
        <row r="214">
          <cell r="C214" t="str">
            <v>GME</v>
          </cell>
          <cell r="D214">
            <v>-63275</v>
          </cell>
          <cell r="F214">
            <v>-1109210.75</v>
          </cell>
        </row>
        <row r="215">
          <cell r="C215" t="str">
            <v>CAI.AUS</v>
          </cell>
          <cell r="D215">
            <v>9018572</v>
          </cell>
          <cell r="F215">
            <v>1320648.1186780001</v>
          </cell>
        </row>
        <row r="216">
          <cell r="C216" t="str">
            <v>TRUP</v>
          </cell>
          <cell r="D216">
            <v>-16644</v>
          </cell>
          <cell r="F216">
            <v>-507808.44</v>
          </cell>
        </row>
        <row r="217">
          <cell r="C217" t="str">
            <v>APOG</v>
          </cell>
          <cell r="D217">
            <v>-96904</v>
          </cell>
          <cell r="F217">
            <v>-5175642.6399999997</v>
          </cell>
        </row>
        <row r="218">
          <cell r="C218" t="str">
            <v>SXC</v>
          </cell>
          <cell r="D218">
            <v>811</v>
          </cell>
          <cell r="F218">
            <v>8710.14</v>
          </cell>
        </row>
        <row r="219">
          <cell r="C219" t="str">
            <v>IWO</v>
          </cell>
          <cell r="D219">
            <v>-1005</v>
          </cell>
          <cell r="F219">
            <v>-253481.1</v>
          </cell>
        </row>
        <row r="220">
          <cell r="C220" t="str">
            <v>GDXJ US 02/16/24 C37</v>
          </cell>
          <cell r="D220">
            <v>22</v>
          </cell>
          <cell r="F220">
            <v>5533</v>
          </cell>
        </row>
        <row r="221">
          <cell r="C221" t="str">
            <v>GDXJ</v>
          </cell>
          <cell r="D221">
            <v>70110</v>
          </cell>
          <cell r="F221">
            <v>2657870.1</v>
          </cell>
        </row>
        <row r="222">
          <cell r="C222" t="str">
            <v>HD</v>
          </cell>
          <cell r="D222">
            <v>-3953</v>
          </cell>
          <cell r="F222">
            <v>-1369912.15</v>
          </cell>
        </row>
        <row r="223">
          <cell r="C223" t="str">
            <v>SMH</v>
          </cell>
          <cell r="D223">
            <v>-22149</v>
          </cell>
          <cell r="F223">
            <v>-3873195.63</v>
          </cell>
        </row>
        <row r="224">
          <cell r="C224" t="str">
            <v>FSR</v>
          </cell>
          <cell r="D224">
            <v>-606309</v>
          </cell>
          <cell r="F224">
            <v>-1061040.75</v>
          </cell>
        </row>
        <row r="225">
          <cell r="C225" t="str">
            <v>NSSC</v>
          </cell>
          <cell r="D225">
            <v>-86036</v>
          </cell>
          <cell r="F225">
            <v>-2946733</v>
          </cell>
        </row>
        <row r="226">
          <cell r="C226" t="str">
            <v>OCGN</v>
          </cell>
          <cell r="D226">
            <v>-328688</v>
          </cell>
          <cell r="F226">
            <v>-188995.6</v>
          </cell>
        </row>
        <row r="227">
          <cell r="C227" t="str">
            <v>EVI</v>
          </cell>
          <cell r="D227">
            <v>-33400</v>
          </cell>
          <cell r="F227">
            <v>-792582</v>
          </cell>
        </row>
        <row r="228">
          <cell r="C228" t="str">
            <v>FCUV</v>
          </cell>
          <cell r="D228">
            <v>-134916</v>
          </cell>
          <cell r="F228">
            <v>-196977.36</v>
          </cell>
        </row>
        <row r="229">
          <cell r="C229" t="str">
            <v>WULF</v>
          </cell>
          <cell r="D229">
            <v>-1334128</v>
          </cell>
          <cell r="F229">
            <v>-3201907.2</v>
          </cell>
        </row>
        <row r="230">
          <cell r="C230" t="str">
            <v>CHKAQ</v>
          </cell>
          <cell r="D230">
            <v>-2115</v>
          </cell>
          <cell r="F230">
            <v>-2.1149999999999999E-4</v>
          </cell>
        </row>
        <row r="231">
          <cell r="C231" t="str">
            <v>CVAC</v>
          </cell>
          <cell r="D231">
            <v>-2749</v>
          </cell>
          <cell r="F231">
            <v>-11573.29</v>
          </cell>
        </row>
        <row r="232">
          <cell r="C232" t="str">
            <v>CPPRQ</v>
          </cell>
          <cell r="D232">
            <v>-7985911</v>
          </cell>
          <cell r="F232">
            <v>-7.9859110000000001E-3</v>
          </cell>
        </row>
        <row r="233">
          <cell r="C233" t="str">
            <v>SYM</v>
          </cell>
          <cell r="D233">
            <v>-51326</v>
          </cell>
          <cell r="F233">
            <v>-2634563.58</v>
          </cell>
        </row>
        <row r="234">
          <cell r="C234" t="str">
            <v>DM US 01/17/25 P1</v>
          </cell>
          <cell r="D234">
            <v>1294</v>
          </cell>
          <cell r="F234">
            <v>45290</v>
          </cell>
        </row>
        <row r="235">
          <cell r="C235" t="str">
            <v>KIDS</v>
          </cell>
          <cell r="D235">
            <v>-8543</v>
          </cell>
          <cell r="F235">
            <v>-277732.93</v>
          </cell>
        </row>
        <row r="236">
          <cell r="C236" t="str">
            <v>SRAX</v>
          </cell>
          <cell r="D236">
            <v>-73935</v>
          </cell>
          <cell r="F236">
            <v>-2255.0174999999999</v>
          </cell>
        </row>
        <row r="237">
          <cell r="C237" t="str">
            <v>AMTX</v>
          </cell>
          <cell r="D237">
            <v>-25056</v>
          </cell>
          <cell r="F237">
            <v>-131293.44</v>
          </cell>
        </row>
        <row r="238">
          <cell r="C238" t="str">
            <v>BVH</v>
          </cell>
          <cell r="D238">
            <v>120549</v>
          </cell>
          <cell r="F238">
            <v>9055640.8800000008</v>
          </cell>
        </row>
        <row r="239">
          <cell r="C239" t="str">
            <v>KEL.CAT</v>
          </cell>
          <cell r="D239">
            <v>888512</v>
          </cell>
          <cell r="F239">
            <v>3836619.6943359999</v>
          </cell>
        </row>
        <row r="240">
          <cell r="C240" t="str">
            <v>BZH</v>
          </cell>
          <cell r="D240">
            <v>139037</v>
          </cell>
          <cell r="F240">
            <v>4698060.2300000004</v>
          </cell>
        </row>
        <row r="241">
          <cell r="C241" t="str">
            <v>COIN</v>
          </cell>
          <cell r="D241">
            <v>-18269</v>
          </cell>
          <cell r="F241">
            <v>-3177344.48</v>
          </cell>
        </row>
        <row r="242">
          <cell r="C242" t="str">
            <v>VST US 01/19/24 P31</v>
          </cell>
          <cell r="D242">
            <v>-93</v>
          </cell>
          <cell r="F242">
            <v>-465</v>
          </cell>
        </row>
        <row r="243">
          <cell r="C243" t="str">
            <v>SPY US 01/19/24 P408</v>
          </cell>
          <cell r="D243">
            <v>27</v>
          </cell>
          <cell r="F243">
            <v>310.5</v>
          </cell>
        </row>
        <row r="244">
          <cell r="C244" t="str">
            <v>FFM.AUS</v>
          </cell>
          <cell r="D244">
            <v>5623347</v>
          </cell>
          <cell r="F244">
            <v>2412938.8342710002</v>
          </cell>
        </row>
        <row r="245">
          <cell r="C245" t="str">
            <v>VLD US 01/19/24 P1</v>
          </cell>
          <cell r="D245">
            <v>196</v>
          </cell>
          <cell r="F245">
            <v>10780</v>
          </cell>
        </row>
        <row r="246">
          <cell r="C246" t="str">
            <v>SPY US 01/19/24 P442</v>
          </cell>
          <cell r="D246">
            <v>7</v>
          </cell>
          <cell r="F246">
            <v>185.5</v>
          </cell>
        </row>
        <row r="247">
          <cell r="C247" t="str">
            <v>SPY US 04/19/24 P435</v>
          </cell>
          <cell r="D247">
            <v>14</v>
          </cell>
          <cell r="F247">
            <v>4935</v>
          </cell>
        </row>
        <row r="248">
          <cell r="C248" t="str">
            <v>BLNK</v>
          </cell>
          <cell r="D248">
            <v>-530300</v>
          </cell>
          <cell r="F248">
            <v>-1797717</v>
          </cell>
        </row>
        <row r="249">
          <cell r="C249" t="str">
            <v>SDRL</v>
          </cell>
          <cell r="D249">
            <v>207780</v>
          </cell>
          <cell r="F249">
            <v>9823838.4000000004</v>
          </cell>
        </row>
        <row r="250">
          <cell r="C250" t="str">
            <v>PPTA</v>
          </cell>
          <cell r="D250">
            <v>97269</v>
          </cell>
          <cell r="F250">
            <v>308342.73</v>
          </cell>
        </row>
        <row r="251">
          <cell r="C251" t="str">
            <v>QQQ US 01/19/24 P370</v>
          </cell>
          <cell r="D251">
            <v>14</v>
          </cell>
          <cell r="F251">
            <v>336</v>
          </cell>
        </row>
        <row r="252">
          <cell r="C252" t="str">
            <v>ULY.</v>
          </cell>
          <cell r="D252">
            <v>46161</v>
          </cell>
          <cell r="F252">
            <v>146330.37</v>
          </cell>
        </row>
        <row r="253">
          <cell r="C253" t="str">
            <v>FLNC</v>
          </cell>
          <cell r="D253">
            <v>-237745</v>
          </cell>
          <cell r="F253">
            <v>-5670218.25</v>
          </cell>
        </row>
        <row r="254">
          <cell r="C254" t="str">
            <v>VLD US 01/19/24 P.5</v>
          </cell>
          <cell r="D254">
            <v>2011</v>
          </cell>
          <cell r="F254">
            <v>20110</v>
          </cell>
        </row>
        <row r="255">
          <cell r="C255" t="str">
            <v>SOIL.CAT</v>
          </cell>
          <cell r="D255">
            <v>119275</v>
          </cell>
          <cell r="F255">
            <v>198089.53450000001</v>
          </cell>
        </row>
        <row r="256">
          <cell r="C256" t="str">
            <v>YETI</v>
          </cell>
          <cell r="D256">
            <v>-75763</v>
          </cell>
          <cell r="F256">
            <v>-3923008.14</v>
          </cell>
        </row>
        <row r="257">
          <cell r="C257" t="str">
            <v>LWLG</v>
          </cell>
          <cell r="D257">
            <v>-495767</v>
          </cell>
          <cell r="F257">
            <v>-2468919.66</v>
          </cell>
        </row>
        <row r="258">
          <cell r="C258" t="str">
            <v>ABNB</v>
          </cell>
          <cell r="D258">
            <v>-37464</v>
          </cell>
          <cell r="F258">
            <v>-5100348.96</v>
          </cell>
        </row>
        <row r="259">
          <cell r="C259" t="str">
            <v>NKLA</v>
          </cell>
          <cell r="D259">
            <v>-2493520</v>
          </cell>
          <cell r="F259">
            <v>-2181331.2960000001</v>
          </cell>
        </row>
        <row r="260">
          <cell r="C260" t="str">
            <v>SLG</v>
          </cell>
          <cell r="D260">
            <v>-13899</v>
          </cell>
          <cell r="F260">
            <v>-627817.82999999996</v>
          </cell>
        </row>
        <row r="261">
          <cell r="C261" t="str">
            <v>COPX</v>
          </cell>
          <cell r="D261">
            <v>-46200</v>
          </cell>
          <cell r="F261">
            <v>-1732500</v>
          </cell>
        </row>
        <row r="262">
          <cell r="C262" t="str">
            <v>SPY US 02/16/24 P432</v>
          </cell>
          <cell r="D262">
            <v>11</v>
          </cell>
          <cell r="F262">
            <v>946</v>
          </cell>
        </row>
        <row r="263">
          <cell r="C263" t="str">
            <v>VLD US 01/17/25 P.5</v>
          </cell>
          <cell r="D263">
            <v>1631</v>
          </cell>
          <cell r="F263">
            <v>36697.5</v>
          </cell>
        </row>
        <row r="264">
          <cell r="C264" t="str">
            <v>BRCC</v>
          </cell>
          <cell r="D264">
            <v>-428817</v>
          </cell>
          <cell r="F264">
            <v>-1556605.71</v>
          </cell>
        </row>
        <row r="265">
          <cell r="C265" t="str">
            <v>ARTG.CAV</v>
          </cell>
          <cell r="D265">
            <v>1590509</v>
          </cell>
          <cell r="F265">
            <v>7588267.5427120002</v>
          </cell>
        </row>
        <row r="266">
          <cell r="C266" t="str">
            <v>AAV.CAT</v>
          </cell>
          <cell r="D266">
            <v>588938</v>
          </cell>
          <cell r="F266">
            <v>3792346.6965859998</v>
          </cell>
        </row>
        <row r="267">
          <cell r="C267" t="str">
            <v>LSEA</v>
          </cell>
          <cell r="D267">
            <v>828532</v>
          </cell>
          <cell r="F267">
            <v>10886910.48</v>
          </cell>
        </row>
        <row r="268">
          <cell r="C268" t="str">
            <v>SPY US 02/16/24 P468</v>
          </cell>
          <cell r="D268">
            <v>13</v>
          </cell>
          <cell r="F268">
            <v>5902</v>
          </cell>
        </row>
        <row r="269">
          <cell r="C269" t="str">
            <v>QQQ US 02/16/24 P375</v>
          </cell>
          <cell r="D269">
            <v>6</v>
          </cell>
          <cell r="F269">
            <v>948</v>
          </cell>
        </row>
        <row r="270">
          <cell r="C270" t="str">
            <v>RILYO</v>
          </cell>
          <cell r="D270">
            <v>1517</v>
          </cell>
          <cell r="F270">
            <v>36711.4</v>
          </cell>
        </row>
        <row r="271">
          <cell r="C271" t="str">
            <v>SKYX</v>
          </cell>
          <cell r="D271">
            <v>-474017</v>
          </cell>
          <cell r="F271">
            <v>-758427.2</v>
          </cell>
        </row>
        <row r="272">
          <cell r="C272" t="str">
            <v>VST</v>
          </cell>
          <cell r="D272">
            <v>573306</v>
          </cell>
          <cell r="F272">
            <v>22083747.120000001</v>
          </cell>
        </row>
        <row r="273">
          <cell r="C273" t="str">
            <v>TSLA.</v>
          </cell>
          <cell r="D273">
            <v>-13809</v>
          </cell>
          <cell r="F273">
            <v>-3431260.32</v>
          </cell>
        </row>
        <row r="274">
          <cell r="C274" t="str">
            <v>PCT</v>
          </cell>
          <cell r="D274">
            <v>-403416</v>
          </cell>
          <cell r="F274">
            <v>-1633834.8</v>
          </cell>
        </row>
        <row r="279">
          <cell r="D279">
            <v>78593849.479999989</v>
          </cell>
          <cell r="F279">
            <v>53426900.611236103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5"/>
  <sheetViews>
    <sheetView workbookViewId="0">
      <selection activeCell="G17" sqref="G17"/>
    </sheetView>
  </sheetViews>
  <sheetFormatPr defaultColWidth="9.140625" defaultRowHeight="15" x14ac:dyDescent="0.25"/>
  <cols>
    <col min="1" max="1" width="5.85546875" style="24" customWidth="1"/>
    <col min="2" max="2" width="29.42578125" style="24" customWidth="1"/>
    <col min="3" max="3" width="19.7109375" style="24" customWidth="1"/>
    <col min="4" max="4" width="28.140625" style="24" customWidth="1"/>
    <col min="5" max="5" width="21.5703125" style="28" customWidth="1"/>
    <col min="6" max="6" width="19" style="26" customWidth="1"/>
    <col min="7" max="7" width="40.140625" style="24" customWidth="1"/>
    <col min="8" max="8" width="9" style="24" customWidth="1"/>
    <col min="9" max="9" width="6.5703125" style="24" customWidth="1"/>
    <col min="10" max="10" width="13.7109375" style="19" customWidth="1"/>
    <col min="11" max="11" width="13.5703125" style="19" customWidth="1"/>
    <col min="12" max="12" width="16.7109375" style="19" customWidth="1"/>
    <col min="13" max="13" width="16.5703125" style="19" customWidth="1"/>
    <col min="14" max="14" width="21.7109375" style="19" customWidth="1"/>
    <col min="15" max="15" width="20.140625" style="19" customWidth="1"/>
    <col min="16" max="16" width="21.28515625" style="19" customWidth="1"/>
    <col min="17" max="17" width="21.85546875" style="19" customWidth="1"/>
    <col min="18" max="18" width="18.85546875" style="19" customWidth="1"/>
    <col min="19" max="19" width="24.7109375" style="19" customWidth="1"/>
    <col min="20" max="20" width="22.28515625" style="19" customWidth="1"/>
    <col min="21" max="21" width="9.140625" style="24" customWidth="1"/>
    <col min="22" max="22" width="29.5703125" style="24" customWidth="1"/>
    <col min="23" max="23" width="25.7109375" style="15" customWidth="1"/>
    <col min="24" max="24" width="20.85546875" style="16" customWidth="1"/>
    <col min="25" max="25" width="15" style="27" customWidth="1"/>
    <col min="26" max="26" width="16.85546875" style="19" customWidth="1"/>
    <col min="27" max="27" width="16.85546875" style="24" bestFit="1" customWidth="1"/>
    <col min="28" max="28" width="10.28515625" style="9" customWidth="1"/>
    <col min="29" max="29" width="17" customWidth="1"/>
    <col min="30" max="30" width="15" bestFit="1" customWidth="1"/>
    <col min="32" max="33" width="13.28515625" bestFit="1" customWidth="1"/>
    <col min="34" max="34" width="12.28515625" bestFit="1" customWidth="1"/>
  </cols>
  <sheetData>
    <row r="1" spans="1:34" s="9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/>
      <c r="W1" s="4" t="s">
        <v>21</v>
      </c>
      <c r="X1" s="5" t="s">
        <v>22</v>
      </c>
      <c r="Y1" s="6" t="s">
        <v>23</v>
      </c>
      <c r="Z1" s="2" t="s">
        <v>24</v>
      </c>
      <c r="AA1" s="7" t="s">
        <v>25</v>
      </c>
      <c r="AB1" s="1"/>
      <c r="AC1" s="8" t="s">
        <v>26</v>
      </c>
      <c r="AD1" s="7" t="s">
        <v>27</v>
      </c>
    </row>
    <row r="2" spans="1:34" s="9" customFormat="1" ht="15" customHeight="1" x14ac:dyDescent="0.25">
      <c r="A2" s="10" t="s">
        <v>28</v>
      </c>
      <c r="B2" s="10" t="s">
        <v>29</v>
      </c>
      <c r="C2" s="10" t="s">
        <v>30</v>
      </c>
      <c r="D2" s="10" t="s">
        <v>31</v>
      </c>
      <c r="E2" s="11">
        <v>-70046</v>
      </c>
      <c r="F2" s="10" t="s">
        <v>32</v>
      </c>
      <c r="G2" s="10" t="s">
        <v>33</v>
      </c>
      <c r="H2" s="10"/>
      <c r="I2" s="12"/>
      <c r="J2" s="12">
        <v>43.8917</v>
      </c>
      <c r="K2" s="12">
        <v>43.8917</v>
      </c>
      <c r="L2" s="12">
        <v>63.17</v>
      </c>
      <c r="M2" s="12">
        <v>63.17</v>
      </c>
      <c r="N2" s="13">
        <v>-3074438.62</v>
      </c>
      <c r="O2" s="13">
        <v>-3074438.62</v>
      </c>
      <c r="P2" s="13">
        <v>-4424805.82</v>
      </c>
      <c r="Q2" s="14">
        <v>-4424805.82</v>
      </c>
      <c r="R2" s="12">
        <v>0</v>
      </c>
      <c r="S2" s="13">
        <v>-1350367.2</v>
      </c>
      <c r="T2" s="13">
        <v>0</v>
      </c>
      <c r="U2" s="12" t="s">
        <v>34</v>
      </c>
      <c r="V2" s="10" t="str">
        <f t="shared" ref="V2:V65" si="0">CONCATENATE(A2,W2)</f>
        <v>ShortGOLF</v>
      </c>
      <c r="W2" s="15" t="s">
        <v>35</v>
      </c>
      <c r="X2" s="16">
        <f t="shared" ref="X2:X65" si="1">(Z2)/AC2</f>
        <v>63.17</v>
      </c>
      <c r="Y2" s="17">
        <f t="shared" ref="Y2:Y65" si="2">M2-X2</f>
        <v>0</v>
      </c>
      <c r="Z2" s="18">
        <f>SUMIF('[1]Eze Position Report'!C:C,W2,'[1]Eze Position Report'!F:F)</f>
        <v>-4424805.82</v>
      </c>
      <c r="AA2" s="18">
        <f t="shared" ref="AA2:AA65" si="3">+Z2-Q2</f>
        <v>0</v>
      </c>
      <c r="AB2" s="18"/>
      <c r="AC2" s="19">
        <f>SUMIF('[1]Eze Position Report'!C:C,W2,'[1]Eze Position Report'!D:D)</f>
        <v>-70046</v>
      </c>
      <c r="AD2" s="20">
        <f>AC2-E2</f>
        <v>0</v>
      </c>
      <c r="AE2" s="21"/>
      <c r="AF2"/>
      <c r="AG2"/>
      <c r="AH2"/>
    </row>
    <row r="3" spans="1:34" ht="15" customHeight="1" x14ac:dyDescent="0.25">
      <c r="A3" s="10" t="s">
        <v>36</v>
      </c>
      <c r="B3" s="10" t="s">
        <v>37</v>
      </c>
      <c r="C3" s="10" t="s">
        <v>38</v>
      </c>
      <c r="D3" s="10" t="s">
        <v>39</v>
      </c>
      <c r="E3" s="11">
        <v>588938</v>
      </c>
      <c r="F3" s="10" t="s">
        <v>40</v>
      </c>
      <c r="G3" s="10" t="s">
        <v>41</v>
      </c>
      <c r="H3" s="10"/>
      <c r="I3" s="12"/>
      <c r="J3" s="12">
        <v>7.4359000000000002</v>
      </c>
      <c r="K3" s="12">
        <v>5.6497999999999999</v>
      </c>
      <c r="L3" s="12">
        <v>8.5299999999999994</v>
      </c>
      <c r="M3" s="12">
        <v>6.4410999999999996</v>
      </c>
      <c r="N3" s="13">
        <v>4379277.1500000004</v>
      </c>
      <c r="O3" s="13">
        <v>3327354.73</v>
      </c>
      <c r="P3" s="13">
        <v>5023641.1399999997</v>
      </c>
      <c r="Q3" s="14">
        <v>3793431.35</v>
      </c>
      <c r="R3" s="12">
        <v>0</v>
      </c>
      <c r="S3" s="13">
        <v>486569.5</v>
      </c>
      <c r="T3" s="13">
        <v>-20492.88</v>
      </c>
      <c r="U3" s="12" t="s">
        <v>42</v>
      </c>
      <c r="V3" s="10" t="str">
        <f t="shared" si="0"/>
        <v>LongAAV.CAT</v>
      </c>
      <c r="W3" s="15" t="s">
        <v>43</v>
      </c>
      <c r="X3" s="16">
        <f t="shared" si="1"/>
        <v>6.4392969999999998</v>
      </c>
      <c r="Y3" s="17">
        <f t="shared" si="2"/>
        <v>1.802999999999777E-3</v>
      </c>
      <c r="Z3" s="18">
        <f>SUMIF('[1]Eze Position Report'!C:C,W3,'[1]Eze Position Report'!F:F)</f>
        <v>3792346.6965859998</v>
      </c>
      <c r="AA3" s="18">
        <f t="shared" si="3"/>
        <v>-1084.6534140002914</v>
      </c>
      <c r="AB3" s="18"/>
      <c r="AC3" s="19">
        <f>SUMIF('[1]Eze Position Report'!C:C,W3,'[1]Eze Position Report'!D:D)</f>
        <v>588938</v>
      </c>
      <c r="AD3" s="20">
        <f t="shared" ref="AD3:AD66" si="4">AC3-E3</f>
        <v>0</v>
      </c>
      <c r="AE3" s="21"/>
    </row>
    <row r="4" spans="1:34" ht="15" customHeight="1" x14ac:dyDescent="0.25">
      <c r="A4" s="10" t="s">
        <v>28</v>
      </c>
      <c r="B4" s="10" t="s">
        <v>29</v>
      </c>
      <c r="C4" s="10" t="s">
        <v>44</v>
      </c>
      <c r="D4" s="10" t="s">
        <v>31</v>
      </c>
      <c r="E4" s="11">
        <v>-28141</v>
      </c>
      <c r="F4" s="10" t="s">
        <v>45</v>
      </c>
      <c r="G4" s="10" t="s">
        <v>46</v>
      </c>
      <c r="H4" s="10"/>
      <c r="I4" s="12"/>
      <c r="J4" s="12">
        <v>23.094799999999999</v>
      </c>
      <c r="K4" s="12">
        <v>23.094799999999999</v>
      </c>
      <c r="L4" s="12">
        <v>26.53</v>
      </c>
      <c r="M4" s="12">
        <v>26.53</v>
      </c>
      <c r="N4" s="13">
        <v>-649911.78</v>
      </c>
      <c r="O4" s="13">
        <v>-649911.78</v>
      </c>
      <c r="P4" s="13">
        <v>-746580.73</v>
      </c>
      <c r="Q4" s="14">
        <v>-746580.73</v>
      </c>
      <c r="R4" s="12">
        <v>0</v>
      </c>
      <c r="S4" s="13">
        <v>-96668.95</v>
      </c>
      <c r="T4" s="12">
        <v>0</v>
      </c>
      <c r="U4" s="12" t="s">
        <v>34</v>
      </c>
      <c r="V4" s="10" t="str">
        <f t="shared" si="0"/>
        <v>ShortAEHR</v>
      </c>
      <c r="W4" s="15" t="s">
        <v>47</v>
      </c>
      <c r="X4" s="16">
        <f t="shared" si="1"/>
        <v>26.529999999999998</v>
      </c>
      <c r="Y4" s="17">
        <f t="shared" si="2"/>
        <v>0</v>
      </c>
      <c r="Z4" s="18">
        <f>SUMIF('[1]Eze Position Report'!C:C,W4,'[1]Eze Position Report'!F:F)</f>
        <v>-746580.73</v>
      </c>
      <c r="AA4" s="18">
        <f t="shared" si="3"/>
        <v>0</v>
      </c>
      <c r="AB4" s="18"/>
      <c r="AC4" s="19">
        <f>SUMIF('[1]Eze Position Report'!C:C,W4,'[1]Eze Position Report'!D:D)</f>
        <v>-28141</v>
      </c>
      <c r="AD4" s="20">
        <f t="shared" si="4"/>
        <v>0</v>
      </c>
      <c r="AE4" s="21"/>
    </row>
    <row r="5" spans="1:34" ht="15" customHeight="1" x14ac:dyDescent="0.25">
      <c r="A5" s="10" t="s">
        <v>36</v>
      </c>
      <c r="B5" s="10" t="s">
        <v>37</v>
      </c>
      <c r="C5" s="10" t="s">
        <v>48</v>
      </c>
      <c r="D5" s="10" t="s">
        <v>49</v>
      </c>
      <c r="E5" s="11">
        <v>47</v>
      </c>
      <c r="F5" s="10" t="s">
        <v>50</v>
      </c>
      <c r="G5" s="10" t="s">
        <v>51</v>
      </c>
      <c r="H5" s="10" t="s">
        <v>52</v>
      </c>
      <c r="I5" s="12"/>
      <c r="J5" s="12">
        <v>0.66579999999999995</v>
      </c>
      <c r="K5" s="12">
        <v>0.66579999999999995</v>
      </c>
      <c r="L5" s="12">
        <v>0.25</v>
      </c>
      <c r="M5" s="12">
        <v>0.25</v>
      </c>
      <c r="N5" s="13">
        <v>3129.46</v>
      </c>
      <c r="O5" s="13">
        <v>3129.46</v>
      </c>
      <c r="P5" s="13">
        <v>1175</v>
      </c>
      <c r="Q5" s="14">
        <v>1175</v>
      </c>
      <c r="R5" s="12">
        <v>0</v>
      </c>
      <c r="S5" s="13">
        <v>-1954.46</v>
      </c>
      <c r="T5" s="13">
        <v>0</v>
      </c>
      <c r="U5" s="12" t="s">
        <v>42</v>
      </c>
      <c r="V5" s="10" t="str">
        <f t="shared" si="0"/>
        <v>LongAEM US 01/19/24 C60</v>
      </c>
      <c r="W5" s="15" t="s">
        <v>48</v>
      </c>
      <c r="X5" s="16">
        <f t="shared" si="1"/>
        <v>20</v>
      </c>
      <c r="Y5" s="17">
        <f t="shared" si="2"/>
        <v>-19.75</v>
      </c>
      <c r="Z5" s="18">
        <f>SUMIF('[1]Eze Position Report'!C:C,W5,'[1]Eze Position Report'!F:F)</f>
        <v>940</v>
      </c>
      <c r="AA5" s="18">
        <f t="shared" si="3"/>
        <v>-235</v>
      </c>
      <c r="AB5" s="18"/>
      <c r="AC5" s="19">
        <f>SUMIF('[1]Eze Position Report'!C:C,W5,'[1]Eze Position Report'!D:D)</f>
        <v>47</v>
      </c>
      <c r="AD5" s="20">
        <f t="shared" si="4"/>
        <v>0</v>
      </c>
      <c r="AE5" s="21"/>
    </row>
    <row r="6" spans="1:34" ht="15" customHeight="1" x14ac:dyDescent="0.25">
      <c r="A6" s="10" t="s">
        <v>36</v>
      </c>
      <c r="B6" s="10" t="s">
        <v>37</v>
      </c>
      <c r="C6" s="10" t="s">
        <v>53</v>
      </c>
      <c r="D6" s="10" t="s">
        <v>49</v>
      </c>
      <c r="E6" s="11">
        <v>85</v>
      </c>
      <c r="F6" s="10" t="s">
        <v>54</v>
      </c>
      <c r="G6" s="10" t="s">
        <v>55</v>
      </c>
      <c r="H6" s="10" t="s">
        <v>56</v>
      </c>
      <c r="I6" s="12"/>
      <c r="J6" s="12">
        <v>1.1774</v>
      </c>
      <c r="K6" s="12">
        <v>1.1774</v>
      </c>
      <c r="L6" s="12">
        <v>3.27</v>
      </c>
      <c r="M6" s="12">
        <v>3.27</v>
      </c>
      <c r="N6" s="13">
        <v>10007.9</v>
      </c>
      <c r="O6" s="13">
        <v>10007.9</v>
      </c>
      <c r="P6" s="13">
        <v>27795</v>
      </c>
      <c r="Q6" s="14">
        <v>27795</v>
      </c>
      <c r="R6" s="12">
        <v>0</v>
      </c>
      <c r="S6" s="13">
        <v>17787.099999999999</v>
      </c>
      <c r="T6" s="13">
        <v>0</v>
      </c>
      <c r="U6" s="12" t="s">
        <v>42</v>
      </c>
      <c r="V6" s="10" t="str">
        <f t="shared" si="0"/>
        <v>LongAEM US 03/15/24 C55</v>
      </c>
      <c r="W6" s="15" t="s">
        <v>53</v>
      </c>
      <c r="X6" s="16">
        <f t="shared" si="1"/>
        <v>320</v>
      </c>
      <c r="Y6" s="17">
        <f t="shared" si="2"/>
        <v>-316.73</v>
      </c>
      <c r="Z6" s="18">
        <f>SUMIF('[1]Eze Position Report'!C:C,W6,'[1]Eze Position Report'!F:F)</f>
        <v>27200</v>
      </c>
      <c r="AA6" s="18">
        <f t="shared" si="3"/>
        <v>-595</v>
      </c>
      <c r="AB6" s="18"/>
      <c r="AC6" s="19">
        <f>SUMIF('[1]Eze Position Report'!C:C,W6,'[1]Eze Position Report'!D:D)</f>
        <v>85</v>
      </c>
      <c r="AD6" s="20">
        <f t="shared" si="4"/>
        <v>0</v>
      </c>
      <c r="AE6" s="21"/>
    </row>
    <row r="7" spans="1:34" ht="15" customHeight="1" x14ac:dyDescent="0.25">
      <c r="A7" s="10" t="s">
        <v>36</v>
      </c>
      <c r="B7" s="10" t="s">
        <v>37</v>
      </c>
      <c r="C7" s="10" t="s">
        <v>57</v>
      </c>
      <c r="D7" s="10" t="s">
        <v>49</v>
      </c>
      <c r="E7" s="11">
        <v>76</v>
      </c>
      <c r="F7" s="10" t="s">
        <v>58</v>
      </c>
      <c r="G7" s="10" t="s">
        <v>59</v>
      </c>
      <c r="H7" s="10" t="s">
        <v>56</v>
      </c>
      <c r="I7" s="12"/>
      <c r="J7" s="12">
        <v>0.91830000000000001</v>
      </c>
      <c r="K7" s="12">
        <v>0.91830000000000001</v>
      </c>
      <c r="L7" s="12">
        <v>1.5</v>
      </c>
      <c r="M7" s="12">
        <v>1.5</v>
      </c>
      <c r="N7" s="13">
        <v>6979.08</v>
      </c>
      <c r="O7" s="13">
        <v>6979.08</v>
      </c>
      <c r="P7" s="13">
        <v>11400</v>
      </c>
      <c r="Q7" s="14">
        <v>11400</v>
      </c>
      <c r="R7" s="12">
        <v>0</v>
      </c>
      <c r="S7" s="13">
        <v>4420.92</v>
      </c>
      <c r="T7" s="12">
        <v>0</v>
      </c>
      <c r="U7" s="12" t="s">
        <v>42</v>
      </c>
      <c r="V7" s="10" t="str">
        <f t="shared" si="0"/>
        <v>LongAEM US 03/15/24 C60</v>
      </c>
      <c r="W7" s="15" t="s">
        <v>57</v>
      </c>
      <c r="X7" s="16">
        <f t="shared" si="1"/>
        <v>140</v>
      </c>
      <c r="Y7" s="17">
        <f t="shared" si="2"/>
        <v>-138.5</v>
      </c>
      <c r="Z7" s="18">
        <f>SUMIF('[1]Eze Position Report'!C:C,W7,'[1]Eze Position Report'!F:F)</f>
        <v>10640</v>
      </c>
      <c r="AA7" s="18">
        <f t="shared" si="3"/>
        <v>-760</v>
      </c>
      <c r="AB7" s="18"/>
      <c r="AC7" s="19">
        <f>SUMIF('[1]Eze Position Report'!C:C,W7,'[1]Eze Position Report'!D:D)</f>
        <v>76</v>
      </c>
      <c r="AD7" s="20">
        <f t="shared" si="4"/>
        <v>0</v>
      </c>
      <c r="AE7" s="21"/>
    </row>
    <row r="8" spans="1:34" ht="15" customHeight="1" x14ac:dyDescent="0.25">
      <c r="A8" s="10" t="s">
        <v>36</v>
      </c>
      <c r="B8" s="10" t="s">
        <v>37</v>
      </c>
      <c r="C8" s="10" t="s">
        <v>60</v>
      </c>
      <c r="D8" s="10" t="s">
        <v>49</v>
      </c>
      <c r="E8" s="11">
        <v>28</v>
      </c>
      <c r="F8" s="10" t="s">
        <v>61</v>
      </c>
      <c r="G8" s="10" t="s">
        <v>62</v>
      </c>
      <c r="H8" s="10" t="s">
        <v>63</v>
      </c>
      <c r="I8" s="12"/>
      <c r="J8" s="12">
        <v>1.6060000000000001</v>
      </c>
      <c r="K8" s="12">
        <v>1.6060000000000001</v>
      </c>
      <c r="L8" s="12">
        <v>1.75</v>
      </c>
      <c r="M8" s="12">
        <v>1.75</v>
      </c>
      <c r="N8" s="13">
        <v>4496.8</v>
      </c>
      <c r="O8" s="13">
        <v>4496.8</v>
      </c>
      <c r="P8" s="13">
        <v>4900</v>
      </c>
      <c r="Q8" s="14">
        <v>4900</v>
      </c>
      <c r="R8" s="12">
        <v>0</v>
      </c>
      <c r="S8" s="13">
        <v>403.2</v>
      </c>
      <c r="T8" s="12">
        <v>0</v>
      </c>
      <c r="U8" s="12" t="s">
        <v>42</v>
      </c>
      <c r="V8" s="10" t="str">
        <f t="shared" si="0"/>
        <v>LongAEM US 06/21/24 C65</v>
      </c>
      <c r="W8" s="15" t="s">
        <v>60</v>
      </c>
      <c r="X8" s="16">
        <f t="shared" si="1"/>
        <v>175</v>
      </c>
      <c r="Y8" s="17">
        <f t="shared" si="2"/>
        <v>-173.25</v>
      </c>
      <c r="Z8" s="18">
        <f>SUMIF('[1]Eze Position Report'!C:C,W8,'[1]Eze Position Report'!F:F)</f>
        <v>4900</v>
      </c>
      <c r="AA8" s="18">
        <f t="shared" si="3"/>
        <v>0</v>
      </c>
      <c r="AB8" s="18"/>
      <c r="AC8" s="19">
        <f>SUMIF('[1]Eze Position Report'!C:C,W8,'[1]Eze Position Report'!D:D)</f>
        <v>28</v>
      </c>
      <c r="AD8" s="20">
        <f t="shared" si="4"/>
        <v>0</v>
      </c>
      <c r="AE8" s="21"/>
    </row>
    <row r="9" spans="1:34" ht="15" customHeight="1" x14ac:dyDescent="0.25">
      <c r="A9" s="10" t="s">
        <v>28</v>
      </c>
      <c r="B9" s="10" t="s">
        <v>29</v>
      </c>
      <c r="C9" s="10" t="s">
        <v>64</v>
      </c>
      <c r="D9" s="10" t="s">
        <v>31</v>
      </c>
      <c r="E9" s="11">
        <v>-25056</v>
      </c>
      <c r="F9" s="10" t="s">
        <v>65</v>
      </c>
      <c r="G9" s="10" t="s">
        <v>66</v>
      </c>
      <c r="H9" s="10"/>
      <c r="I9" s="12"/>
      <c r="J9" s="12">
        <v>16.200600000000001</v>
      </c>
      <c r="K9" s="12">
        <v>16.200600000000001</v>
      </c>
      <c r="L9" s="12">
        <v>5.24</v>
      </c>
      <c r="M9" s="12">
        <v>5.24</v>
      </c>
      <c r="N9" s="13">
        <v>-405922.56</v>
      </c>
      <c r="O9" s="13">
        <v>-405922.56</v>
      </c>
      <c r="P9" s="13">
        <v>-131293.44</v>
      </c>
      <c r="Q9" s="14">
        <v>-131293.44</v>
      </c>
      <c r="R9" s="12">
        <v>0</v>
      </c>
      <c r="S9" s="13">
        <v>274629.12</v>
      </c>
      <c r="T9" s="12">
        <v>0</v>
      </c>
      <c r="U9" s="12" t="s">
        <v>34</v>
      </c>
      <c r="V9" s="10" t="str">
        <f t="shared" si="0"/>
        <v>ShortAMTX</v>
      </c>
      <c r="W9" s="15" t="s">
        <v>67</v>
      </c>
      <c r="X9" s="16">
        <f t="shared" si="1"/>
        <v>5.24</v>
      </c>
      <c r="Y9" s="17">
        <f t="shared" si="2"/>
        <v>0</v>
      </c>
      <c r="Z9" s="18">
        <f>SUMIF('[1]Eze Position Report'!C:C,W9,'[1]Eze Position Report'!F:F)</f>
        <v>-131293.44</v>
      </c>
      <c r="AA9" s="18">
        <f t="shared" si="3"/>
        <v>0</v>
      </c>
      <c r="AB9" s="18"/>
      <c r="AC9" s="19">
        <f>SUMIF('[1]Eze Position Report'!C:C,W9,'[1]Eze Position Report'!D:D)</f>
        <v>-25056</v>
      </c>
      <c r="AD9" s="20">
        <f t="shared" si="4"/>
        <v>0</v>
      </c>
      <c r="AE9" s="21"/>
    </row>
    <row r="10" spans="1:34" ht="15" customHeight="1" x14ac:dyDescent="0.25">
      <c r="A10" s="10" t="s">
        <v>36</v>
      </c>
      <c r="B10" s="10" t="s">
        <v>37</v>
      </c>
      <c r="C10" s="10" t="s">
        <v>68</v>
      </c>
      <c r="D10" s="10" t="s">
        <v>31</v>
      </c>
      <c r="E10" s="11">
        <v>89123</v>
      </c>
      <c r="F10" s="10" t="s">
        <v>69</v>
      </c>
      <c r="G10" s="10" t="s">
        <v>70</v>
      </c>
      <c r="H10" s="10"/>
      <c r="I10" s="12"/>
      <c r="J10" s="12">
        <v>49.561199999999999</v>
      </c>
      <c r="K10" s="12">
        <v>49.561199999999999</v>
      </c>
      <c r="L10" s="12">
        <v>54.85</v>
      </c>
      <c r="M10" s="12">
        <v>54.85</v>
      </c>
      <c r="N10" s="13">
        <v>4417040.95</v>
      </c>
      <c r="O10" s="13">
        <v>4417040.95</v>
      </c>
      <c r="P10" s="13">
        <v>4888396.55</v>
      </c>
      <c r="Q10" s="14">
        <v>4888396.55</v>
      </c>
      <c r="R10" s="12">
        <v>0</v>
      </c>
      <c r="S10" s="13">
        <v>471355.6</v>
      </c>
      <c r="T10" s="13">
        <v>0</v>
      </c>
      <c r="U10" s="12" t="s">
        <v>42</v>
      </c>
      <c r="V10" s="10" t="str">
        <f t="shared" si="0"/>
        <v>LongAEM</v>
      </c>
      <c r="W10" s="15" t="s">
        <v>71</v>
      </c>
      <c r="X10" s="16">
        <f t="shared" si="1"/>
        <v>54.85</v>
      </c>
      <c r="Y10" s="17">
        <f t="shared" si="2"/>
        <v>0</v>
      </c>
      <c r="Z10" s="18">
        <f>SUMIF('[1]Eze Position Report'!C:C,W10,'[1]Eze Position Report'!F:F)</f>
        <v>4888396.55</v>
      </c>
      <c r="AA10" s="18">
        <f t="shared" si="3"/>
        <v>0</v>
      </c>
      <c r="AB10" s="18"/>
      <c r="AC10" s="19">
        <f>SUMIF('[1]Eze Position Report'!C:C,W10,'[1]Eze Position Report'!D:D)</f>
        <v>89123</v>
      </c>
      <c r="AD10" s="20">
        <f t="shared" si="4"/>
        <v>0</v>
      </c>
      <c r="AE10" s="21"/>
    </row>
    <row r="11" spans="1:34" ht="15" customHeight="1" x14ac:dyDescent="0.25">
      <c r="A11" s="10" t="s">
        <v>28</v>
      </c>
      <c r="B11" s="10" t="s">
        <v>29</v>
      </c>
      <c r="C11" s="10" t="s">
        <v>72</v>
      </c>
      <c r="D11" s="10" t="s">
        <v>31</v>
      </c>
      <c r="E11" s="11">
        <v>-37464</v>
      </c>
      <c r="F11" s="10" t="s">
        <v>73</v>
      </c>
      <c r="G11" s="10" t="s">
        <v>74</v>
      </c>
      <c r="H11" s="10"/>
      <c r="I11" s="12"/>
      <c r="J11" s="12">
        <v>140.07140000000001</v>
      </c>
      <c r="K11" s="12">
        <v>140.07140000000001</v>
      </c>
      <c r="L11" s="12">
        <v>136.13999999999999</v>
      </c>
      <c r="M11" s="12">
        <v>136.13999999999999</v>
      </c>
      <c r="N11" s="13">
        <v>-5247636.51</v>
      </c>
      <c r="O11" s="13">
        <v>-5247636.51</v>
      </c>
      <c r="P11" s="13">
        <v>-5100348.96</v>
      </c>
      <c r="Q11" s="14">
        <v>-5100348.96</v>
      </c>
      <c r="R11" s="12">
        <v>0</v>
      </c>
      <c r="S11" s="13">
        <v>147287.54999999999</v>
      </c>
      <c r="T11" s="12">
        <v>0</v>
      </c>
      <c r="U11" s="12" t="s">
        <v>34</v>
      </c>
      <c r="V11" s="10" t="str">
        <f t="shared" si="0"/>
        <v>ShortABNB</v>
      </c>
      <c r="W11" s="15" t="s">
        <v>75</v>
      </c>
      <c r="X11" s="16">
        <f t="shared" si="1"/>
        <v>136.13999999999999</v>
      </c>
      <c r="Y11" s="17">
        <f t="shared" si="2"/>
        <v>0</v>
      </c>
      <c r="Z11" s="18">
        <f>SUMIF('[1]Eze Position Report'!C:C,W11,'[1]Eze Position Report'!F:F)</f>
        <v>-5100348.96</v>
      </c>
      <c r="AA11" s="18">
        <f t="shared" si="3"/>
        <v>0</v>
      </c>
      <c r="AB11" s="18"/>
      <c r="AC11" s="19">
        <f>SUMIF('[1]Eze Position Report'!C:C,W11,'[1]Eze Position Report'!D:D)</f>
        <v>-37464</v>
      </c>
      <c r="AD11" s="20">
        <f t="shared" si="4"/>
        <v>0</v>
      </c>
      <c r="AE11" s="21"/>
    </row>
    <row r="12" spans="1:34" ht="15" customHeight="1" x14ac:dyDescent="0.25">
      <c r="A12" s="10" t="s">
        <v>36</v>
      </c>
      <c r="B12" s="10" t="s">
        <v>37</v>
      </c>
      <c r="C12" s="10" t="s">
        <v>76</v>
      </c>
      <c r="D12" s="10" t="s">
        <v>31</v>
      </c>
      <c r="E12" s="11">
        <v>143182</v>
      </c>
      <c r="F12" s="10" t="s">
        <v>77</v>
      </c>
      <c r="G12" s="10" t="s">
        <v>78</v>
      </c>
      <c r="H12" s="10"/>
      <c r="I12" s="12"/>
      <c r="J12" s="12">
        <v>7.9189999999999996</v>
      </c>
      <c r="K12" s="12">
        <v>7.9189999999999996</v>
      </c>
      <c r="L12" s="12">
        <v>13.47</v>
      </c>
      <c r="M12" s="12">
        <v>13.47</v>
      </c>
      <c r="N12" s="13">
        <v>1133857.83</v>
      </c>
      <c r="O12" s="13">
        <v>1133857.83</v>
      </c>
      <c r="P12" s="13">
        <v>1928661.54</v>
      </c>
      <c r="Q12" s="14">
        <v>1928661.54</v>
      </c>
      <c r="R12" s="12">
        <v>0</v>
      </c>
      <c r="S12" s="13">
        <v>794803.71</v>
      </c>
      <c r="T12" s="12">
        <v>0</v>
      </c>
      <c r="U12" s="12" t="s">
        <v>42</v>
      </c>
      <c r="V12" s="10" t="str">
        <f t="shared" si="0"/>
        <v>LongAGI</v>
      </c>
      <c r="W12" s="15" t="s">
        <v>79</v>
      </c>
      <c r="X12" s="16">
        <f t="shared" si="1"/>
        <v>13.47</v>
      </c>
      <c r="Y12" s="17">
        <f t="shared" si="2"/>
        <v>0</v>
      </c>
      <c r="Z12" s="18">
        <f>SUMIF('[1]Eze Position Report'!C:C,W12,'[1]Eze Position Report'!F:F)</f>
        <v>1928661.54</v>
      </c>
      <c r="AA12" s="18">
        <f t="shared" si="3"/>
        <v>0</v>
      </c>
      <c r="AB12" s="18"/>
      <c r="AC12" s="19">
        <f>SUMIF('[1]Eze Position Report'!C:C,W12,'[1]Eze Position Report'!D:D)</f>
        <v>143182</v>
      </c>
      <c r="AD12" s="20">
        <f t="shared" si="4"/>
        <v>0</v>
      </c>
      <c r="AE12" s="21"/>
    </row>
    <row r="13" spans="1:34" ht="15" customHeight="1" x14ac:dyDescent="0.25">
      <c r="A13" s="10" t="s">
        <v>36</v>
      </c>
      <c r="B13" s="10" t="s">
        <v>37</v>
      </c>
      <c r="C13" s="10" t="s">
        <v>80</v>
      </c>
      <c r="D13" s="10" t="s">
        <v>39</v>
      </c>
      <c r="E13" s="11">
        <v>79302</v>
      </c>
      <c r="F13" s="10" t="s">
        <v>81</v>
      </c>
      <c r="G13" s="10" t="s">
        <v>82</v>
      </c>
      <c r="H13" s="10"/>
      <c r="I13" s="12"/>
      <c r="J13" s="12">
        <v>10</v>
      </c>
      <c r="K13" s="12">
        <v>10</v>
      </c>
      <c r="L13" s="12">
        <v>10.66</v>
      </c>
      <c r="M13" s="12">
        <v>10.66</v>
      </c>
      <c r="N13" s="13">
        <v>793020</v>
      </c>
      <c r="O13" s="13">
        <v>793020</v>
      </c>
      <c r="P13" s="13">
        <v>845359.32</v>
      </c>
      <c r="Q13" s="14">
        <v>845359.32</v>
      </c>
      <c r="R13" s="12">
        <v>0</v>
      </c>
      <c r="S13" s="13">
        <v>52339.32</v>
      </c>
      <c r="T13" s="13">
        <v>0</v>
      </c>
      <c r="U13" s="12" t="s">
        <v>34</v>
      </c>
      <c r="V13" s="10" t="str">
        <f t="shared" si="0"/>
        <v>LongAEAEU</v>
      </c>
      <c r="W13" s="15" t="s">
        <v>83</v>
      </c>
      <c r="X13" s="16">
        <f t="shared" si="1"/>
        <v>10.66</v>
      </c>
      <c r="Y13" s="17">
        <f t="shared" si="2"/>
        <v>0</v>
      </c>
      <c r="Z13" s="18">
        <f>SUMIF('[1]Eze Position Report'!C:C,W13,'[1]Eze Position Report'!F:F)</f>
        <v>845359.32</v>
      </c>
      <c r="AA13" s="18">
        <f t="shared" si="3"/>
        <v>0</v>
      </c>
      <c r="AB13" s="18"/>
      <c r="AC13" s="19">
        <f>SUMIF('[1]Eze Position Report'!C:C,W13,'[1]Eze Position Report'!D:D)</f>
        <v>79302</v>
      </c>
      <c r="AD13" s="20">
        <f t="shared" si="4"/>
        <v>0</v>
      </c>
      <c r="AE13" s="21"/>
    </row>
    <row r="14" spans="1:34" ht="15" customHeight="1" x14ac:dyDescent="0.25">
      <c r="A14" s="10" t="s">
        <v>28</v>
      </c>
      <c r="B14" s="10" t="s">
        <v>29</v>
      </c>
      <c r="C14" s="10" t="s">
        <v>84</v>
      </c>
      <c r="D14" s="10" t="s">
        <v>49</v>
      </c>
      <c r="E14" s="11">
        <v>-235</v>
      </c>
      <c r="F14" s="10" t="s">
        <v>85</v>
      </c>
      <c r="G14" s="10" t="s">
        <v>86</v>
      </c>
      <c r="H14" s="10" t="s">
        <v>87</v>
      </c>
      <c r="I14" s="12"/>
      <c r="J14" s="12">
        <v>0.31709999999999999</v>
      </c>
      <c r="K14" s="12">
        <v>0.31709999999999999</v>
      </c>
      <c r="L14" s="12">
        <v>0.55000000000000004</v>
      </c>
      <c r="M14" s="12">
        <v>0.55000000000000004</v>
      </c>
      <c r="N14" s="13">
        <v>-7453.02</v>
      </c>
      <c r="O14" s="13">
        <v>-7453.02</v>
      </c>
      <c r="P14" s="13">
        <v>-12925</v>
      </c>
      <c r="Q14" s="14">
        <v>-12925</v>
      </c>
      <c r="R14" s="12">
        <v>0</v>
      </c>
      <c r="S14" s="13">
        <v>-5471.98</v>
      </c>
      <c r="T14" s="12">
        <v>0</v>
      </c>
      <c r="U14" s="12" t="s">
        <v>34</v>
      </c>
      <c r="V14" s="10" t="str">
        <f t="shared" si="0"/>
        <v>ShortALTG US 01/19/24 C12.5</v>
      </c>
      <c r="W14" s="15" t="s">
        <v>84</v>
      </c>
      <c r="X14" s="16">
        <f t="shared" si="1"/>
        <v>55</v>
      </c>
      <c r="Y14" s="17">
        <f t="shared" si="2"/>
        <v>-54.45</v>
      </c>
      <c r="Z14" s="18">
        <f>SUMIF('[1]Eze Position Report'!C:C,W14,'[1]Eze Position Report'!F:F)</f>
        <v>-12925</v>
      </c>
      <c r="AA14" s="18">
        <f t="shared" si="3"/>
        <v>0</v>
      </c>
      <c r="AB14" s="18"/>
      <c r="AC14" s="19">
        <f>SUMIF('[1]Eze Position Report'!C:C,W14,'[1]Eze Position Report'!D:D)</f>
        <v>-235</v>
      </c>
      <c r="AD14" s="20">
        <f t="shared" si="4"/>
        <v>0</v>
      </c>
      <c r="AE14" s="21"/>
    </row>
    <row r="15" spans="1:34" ht="15" customHeight="1" x14ac:dyDescent="0.25">
      <c r="A15" s="10" t="s">
        <v>28</v>
      </c>
      <c r="B15" s="10" t="s">
        <v>29</v>
      </c>
      <c r="C15" s="10" t="s">
        <v>88</v>
      </c>
      <c r="D15" s="10" t="s">
        <v>49</v>
      </c>
      <c r="E15" s="11">
        <v>-43</v>
      </c>
      <c r="F15" s="10" t="s">
        <v>89</v>
      </c>
      <c r="G15" s="10" t="s">
        <v>90</v>
      </c>
      <c r="H15" s="10" t="s">
        <v>91</v>
      </c>
      <c r="I15" s="12"/>
      <c r="J15" s="12">
        <v>0.61650000000000005</v>
      </c>
      <c r="K15" s="12">
        <v>0.61650000000000005</v>
      </c>
      <c r="L15" s="12">
        <v>1.4750000000000001</v>
      </c>
      <c r="M15" s="12">
        <v>1.4750000000000001</v>
      </c>
      <c r="N15" s="13">
        <v>-2650.9</v>
      </c>
      <c r="O15" s="13">
        <v>-2650.9</v>
      </c>
      <c r="P15" s="13">
        <v>-6342.5</v>
      </c>
      <c r="Q15" s="14">
        <v>-6342.5</v>
      </c>
      <c r="R15" s="12">
        <v>0</v>
      </c>
      <c r="S15" s="13">
        <v>-3691.6</v>
      </c>
      <c r="T15" s="12">
        <v>0</v>
      </c>
      <c r="U15" s="12" t="s">
        <v>34</v>
      </c>
      <c r="V15" s="10" t="str">
        <f t="shared" si="0"/>
        <v>ShortALTG US 04/19/24 C12.5</v>
      </c>
      <c r="W15" s="15" t="s">
        <v>88</v>
      </c>
      <c r="X15" s="16">
        <f t="shared" si="1"/>
        <v>147.5</v>
      </c>
      <c r="Y15" s="17">
        <f t="shared" si="2"/>
        <v>-146.02500000000001</v>
      </c>
      <c r="Z15" s="18">
        <f>SUMIF('[1]Eze Position Report'!C:C,W15,'[1]Eze Position Report'!F:F)</f>
        <v>-6342.5</v>
      </c>
      <c r="AA15" s="18">
        <f t="shared" si="3"/>
        <v>0</v>
      </c>
      <c r="AB15" s="18"/>
      <c r="AC15" s="19">
        <f>SUMIF('[1]Eze Position Report'!C:C,W15,'[1]Eze Position Report'!D:D)</f>
        <v>-43</v>
      </c>
      <c r="AD15" s="20">
        <f t="shared" si="4"/>
        <v>0</v>
      </c>
      <c r="AE15" s="21"/>
    </row>
    <row r="16" spans="1:34" ht="15" customHeight="1" x14ac:dyDescent="0.25">
      <c r="A16" s="10" t="s">
        <v>28</v>
      </c>
      <c r="B16" s="10" t="s">
        <v>29</v>
      </c>
      <c r="C16" s="10" t="s">
        <v>92</v>
      </c>
      <c r="D16" s="10" t="s">
        <v>31</v>
      </c>
      <c r="E16" s="11">
        <v>-39468</v>
      </c>
      <c r="F16" s="10" t="s">
        <v>93</v>
      </c>
      <c r="G16" s="10" t="s">
        <v>94</v>
      </c>
      <c r="H16" s="10"/>
      <c r="I16" s="12"/>
      <c r="J16" s="12">
        <v>8.8812999999999995</v>
      </c>
      <c r="K16" s="12">
        <v>8.8812999999999995</v>
      </c>
      <c r="L16" s="12">
        <v>6.83</v>
      </c>
      <c r="M16" s="12">
        <v>6.83</v>
      </c>
      <c r="N16" s="13">
        <v>-350528.34</v>
      </c>
      <c r="O16" s="13">
        <v>-350528.34</v>
      </c>
      <c r="P16" s="13">
        <v>-269566.44</v>
      </c>
      <c r="Q16" s="14">
        <v>-269566.44</v>
      </c>
      <c r="R16" s="12">
        <v>0</v>
      </c>
      <c r="S16" s="13">
        <v>80961.899999999994</v>
      </c>
      <c r="T16" s="12">
        <v>0</v>
      </c>
      <c r="U16" s="12" t="s">
        <v>34</v>
      </c>
      <c r="V16" s="10" t="str">
        <f t="shared" si="0"/>
        <v>ShortAMPS</v>
      </c>
      <c r="W16" s="15" t="s">
        <v>95</v>
      </c>
      <c r="X16" s="16">
        <f t="shared" si="1"/>
        <v>6.83</v>
      </c>
      <c r="Y16" s="17">
        <f t="shared" si="2"/>
        <v>0</v>
      </c>
      <c r="Z16" s="18">
        <f>SUMIF('[1]Eze Position Report'!C:C,W16,'[1]Eze Position Report'!F:F)</f>
        <v>-269566.44</v>
      </c>
      <c r="AA16" s="18">
        <f t="shared" si="3"/>
        <v>0</v>
      </c>
      <c r="AB16" s="18"/>
      <c r="AC16" s="19">
        <f>SUMIF('[1]Eze Position Report'!C:C,W16,'[1]Eze Position Report'!D:D)</f>
        <v>-39468</v>
      </c>
      <c r="AD16" s="20">
        <f t="shared" si="4"/>
        <v>0</v>
      </c>
      <c r="AE16" s="21"/>
    </row>
    <row r="17" spans="1:34" ht="15" customHeight="1" x14ac:dyDescent="0.25">
      <c r="A17" s="10" t="s">
        <v>28</v>
      </c>
      <c r="B17" s="10" t="s">
        <v>29</v>
      </c>
      <c r="C17" s="10" t="s">
        <v>96</v>
      </c>
      <c r="D17" s="10" t="s">
        <v>31</v>
      </c>
      <c r="E17" s="11">
        <v>-87656</v>
      </c>
      <c r="F17" s="10" t="s">
        <v>97</v>
      </c>
      <c r="G17" s="10" t="s">
        <v>98</v>
      </c>
      <c r="H17" s="10"/>
      <c r="I17" s="12"/>
      <c r="J17" s="12">
        <v>48.381399999999999</v>
      </c>
      <c r="K17" s="12">
        <v>48.381399999999999</v>
      </c>
      <c r="L17" s="12">
        <v>6.12</v>
      </c>
      <c r="M17" s="12">
        <v>6.12</v>
      </c>
      <c r="N17" s="13">
        <v>-4240919.21</v>
      </c>
      <c r="O17" s="13">
        <v>-4240919.21</v>
      </c>
      <c r="P17" s="13">
        <v>-536454.72</v>
      </c>
      <c r="Q17" s="14">
        <v>-536454.72</v>
      </c>
      <c r="R17" s="12">
        <v>0</v>
      </c>
      <c r="S17" s="13">
        <v>3704464.49</v>
      </c>
      <c r="T17" s="13">
        <v>0</v>
      </c>
      <c r="U17" s="12" t="s">
        <v>34</v>
      </c>
      <c r="V17" s="10" t="str">
        <f t="shared" si="0"/>
        <v>ShortAMC</v>
      </c>
      <c r="W17" s="15" t="s">
        <v>99</v>
      </c>
      <c r="X17" s="16">
        <f t="shared" si="1"/>
        <v>6.12</v>
      </c>
      <c r="Y17" s="17">
        <f t="shared" si="2"/>
        <v>0</v>
      </c>
      <c r="Z17" s="18">
        <f>SUMIF('[1]Eze Position Report'!C:C,W17,'[1]Eze Position Report'!F:F)</f>
        <v>-536454.72</v>
      </c>
      <c r="AA17" s="18">
        <f t="shared" si="3"/>
        <v>0</v>
      </c>
      <c r="AB17" s="18"/>
      <c r="AC17" s="19">
        <f>SUMIF('[1]Eze Position Report'!C:C,W17,'[1]Eze Position Report'!D:D)</f>
        <v>-87656</v>
      </c>
      <c r="AD17" s="20">
        <f t="shared" si="4"/>
        <v>0</v>
      </c>
      <c r="AE17" s="21"/>
    </row>
    <row r="18" spans="1:34" ht="15" customHeight="1" x14ac:dyDescent="0.25">
      <c r="A18" s="10" t="s">
        <v>28</v>
      </c>
      <c r="B18" s="10" t="s">
        <v>29</v>
      </c>
      <c r="C18" s="10" t="s">
        <v>100</v>
      </c>
      <c r="D18" s="10" t="s">
        <v>31</v>
      </c>
      <c r="E18" s="11">
        <v>-133796</v>
      </c>
      <c r="F18" s="10" t="s">
        <v>101</v>
      </c>
      <c r="G18" s="10" t="s">
        <v>102</v>
      </c>
      <c r="H18" s="10"/>
      <c r="I18" s="12"/>
      <c r="J18" s="12">
        <v>7.6364000000000001</v>
      </c>
      <c r="K18" s="12">
        <v>7.6364000000000001</v>
      </c>
      <c r="L18" s="12">
        <v>9.31</v>
      </c>
      <c r="M18" s="12">
        <v>9.31</v>
      </c>
      <c r="N18" s="13">
        <v>-1021724.63</v>
      </c>
      <c r="O18" s="13">
        <v>-1021724.63</v>
      </c>
      <c r="P18" s="13">
        <v>-1245640.76</v>
      </c>
      <c r="Q18" s="14">
        <v>-1245640.76</v>
      </c>
      <c r="R18" s="13">
        <v>0</v>
      </c>
      <c r="S18" s="13">
        <v>-223916.13</v>
      </c>
      <c r="T18" s="13">
        <v>0</v>
      </c>
      <c r="U18" s="12" t="s">
        <v>34</v>
      </c>
      <c r="V18" s="10" t="str">
        <f t="shared" si="0"/>
        <v>ShortAVXL</v>
      </c>
      <c r="W18" s="15" t="s">
        <v>103</v>
      </c>
      <c r="X18" s="16">
        <f t="shared" si="1"/>
        <v>9.31</v>
      </c>
      <c r="Y18" s="17">
        <f t="shared" si="2"/>
        <v>0</v>
      </c>
      <c r="Z18" s="18">
        <f>SUMIF('[1]Eze Position Report'!C:C,W18,'[1]Eze Position Report'!F:F)</f>
        <v>-1245640.76</v>
      </c>
      <c r="AA18" s="18">
        <f t="shared" si="3"/>
        <v>0</v>
      </c>
      <c r="AB18" s="18"/>
      <c r="AC18" s="19">
        <f>SUMIF('[1]Eze Position Report'!C:C,W18,'[1]Eze Position Report'!D:D)</f>
        <v>-133796</v>
      </c>
      <c r="AD18" s="20">
        <f t="shared" si="4"/>
        <v>0</v>
      </c>
      <c r="AE18" s="21"/>
    </row>
    <row r="19" spans="1:34" ht="15" customHeight="1" x14ac:dyDescent="0.25">
      <c r="A19" s="10" t="s">
        <v>36</v>
      </c>
      <c r="B19" s="10" t="s">
        <v>37</v>
      </c>
      <c r="C19" s="10" t="s">
        <v>104</v>
      </c>
      <c r="D19" s="10" t="s">
        <v>31</v>
      </c>
      <c r="E19" s="11">
        <v>113502</v>
      </c>
      <c r="F19" s="10" t="s">
        <v>105</v>
      </c>
      <c r="G19" s="10" t="s">
        <v>106</v>
      </c>
      <c r="H19" s="10"/>
      <c r="I19" s="12"/>
      <c r="J19" s="12">
        <v>19.212499999999999</v>
      </c>
      <c r="K19" s="12">
        <v>19.212499999999999</v>
      </c>
      <c r="L19" s="12">
        <v>22.68</v>
      </c>
      <c r="M19" s="12">
        <v>22.68</v>
      </c>
      <c r="N19" s="13">
        <v>2180660.96</v>
      </c>
      <c r="O19" s="13">
        <v>2180660.96</v>
      </c>
      <c r="P19" s="13">
        <v>2574225.36</v>
      </c>
      <c r="Q19" s="14">
        <v>2574225.36</v>
      </c>
      <c r="R19" s="12">
        <v>0</v>
      </c>
      <c r="S19" s="13">
        <v>393564.39</v>
      </c>
      <c r="T19" s="13">
        <v>0</v>
      </c>
      <c r="U19" s="12" t="s">
        <v>34</v>
      </c>
      <c r="V19" s="10" t="str">
        <f t="shared" si="0"/>
        <v>LongAR</v>
      </c>
      <c r="W19" s="15" t="s">
        <v>107</v>
      </c>
      <c r="X19" s="16">
        <f t="shared" si="1"/>
        <v>22.68</v>
      </c>
      <c r="Y19" s="17">
        <f t="shared" si="2"/>
        <v>0</v>
      </c>
      <c r="Z19" s="18">
        <f>SUMIF('[1]Eze Position Report'!C:C,W19,'[1]Eze Position Report'!F:F)</f>
        <v>2574225.36</v>
      </c>
      <c r="AA19" s="18">
        <f t="shared" si="3"/>
        <v>0</v>
      </c>
      <c r="AB19" s="18"/>
      <c r="AC19" s="19">
        <f>SUMIF('[1]Eze Position Report'!C:C,W19,'[1]Eze Position Report'!D:D)</f>
        <v>113502</v>
      </c>
      <c r="AD19" s="20">
        <f t="shared" si="4"/>
        <v>0</v>
      </c>
      <c r="AE19" s="21"/>
    </row>
    <row r="20" spans="1:34" ht="15" customHeight="1" x14ac:dyDescent="0.25">
      <c r="A20" s="10" t="s">
        <v>28</v>
      </c>
      <c r="B20" s="10" t="s">
        <v>29</v>
      </c>
      <c r="C20" s="10" t="s">
        <v>108</v>
      </c>
      <c r="D20" s="10" t="s">
        <v>31</v>
      </c>
      <c r="E20" s="11">
        <v>-96904</v>
      </c>
      <c r="F20" s="10" t="s">
        <v>109</v>
      </c>
      <c r="G20" s="10" t="s">
        <v>110</v>
      </c>
      <c r="H20" s="10"/>
      <c r="I20" s="12"/>
      <c r="J20" s="12">
        <v>43.425600000000003</v>
      </c>
      <c r="K20" s="12">
        <v>43.425600000000003</v>
      </c>
      <c r="L20" s="12">
        <v>53.41</v>
      </c>
      <c r="M20" s="12">
        <v>53.41</v>
      </c>
      <c r="N20" s="13">
        <v>-4208110.13</v>
      </c>
      <c r="O20" s="13">
        <v>-4208110.13</v>
      </c>
      <c r="P20" s="13">
        <v>-5175642.6399999997</v>
      </c>
      <c r="Q20" s="14">
        <v>-5175642.6399999997</v>
      </c>
      <c r="R20" s="12">
        <v>0</v>
      </c>
      <c r="S20" s="13">
        <v>-967532.51</v>
      </c>
      <c r="T20" s="13">
        <v>0</v>
      </c>
      <c r="U20" s="12" t="s">
        <v>34</v>
      </c>
      <c r="V20" s="10" t="str">
        <f t="shared" si="0"/>
        <v>ShortAPOG</v>
      </c>
      <c r="W20" s="15" t="s">
        <v>111</v>
      </c>
      <c r="X20" s="16">
        <f t="shared" si="1"/>
        <v>53.41</v>
      </c>
      <c r="Y20" s="17">
        <f t="shared" si="2"/>
        <v>0</v>
      </c>
      <c r="Z20" s="18">
        <f>SUMIF('[1]Eze Position Report'!C:C,W20,'[1]Eze Position Report'!F:F)</f>
        <v>-5175642.6399999997</v>
      </c>
      <c r="AA20" s="18">
        <f t="shared" si="3"/>
        <v>0</v>
      </c>
      <c r="AB20" s="18"/>
      <c r="AC20" s="19">
        <f>SUMIF('[1]Eze Position Report'!C:C,W20,'[1]Eze Position Report'!D:D)</f>
        <v>-96904</v>
      </c>
      <c r="AD20" s="20">
        <f t="shared" si="4"/>
        <v>0</v>
      </c>
      <c r="AE20" s="21"/>
    </row>
    <row r="21" spans="1:34" ht="15" customHeight="1" x14ac:dyDescent="0.25">
      <c r="A21" s="10" t="s">
        <v>28</v>
      </c>
      <c r="B21" s="10" t="s">
        <v>29</v>
      </c>
      <c r="C21" s="10" t="s">
        <v>112</v>
      </c>
      <c r="D21" s="10" t="s">
        <v>31</v>
      </c>
      <c r="E21" s="11">
        <v>-24778</v>
      </c>
      <c r="F21" s="10" t="s">
        <v>113</v>
      </c>
      <c r="G21" s="10" t="s">
        <v>114</v>
      </c>
      <c r="H21" s="10"/>
      <c r="I21" s="12"/>
      <c r="J21" s="12">
        <v>171.00640000000001</v>
      </c>
      <c r="K21" s="12">
        <v>171.00640000000001</v>
      </c>
      <c r="L21" s="12">
        <v>192.53</v>
      </c>
      <c r="M21" s="12">
        <v>192.53</v>
      </c>
      <c r="N21" s="13">
        <v>-4237196.4400000004</v>
      </c>
      <c r="O21" s="13">
        <v>-4237196.4400000004</v>
      </c>
      <c r="P21" s="13">
        <v>-4770508.34</v>
      </c>
      <c r="Q21" s="14">
        <v>-4770508.34</v>
      </c>
      <c r="R21" s="12">
        <v>0</v>
      </c>
      <c r="S21" s="13">
        <v>-533311.9</v>
      </c>
      <c r="T21" s="13">
        <v>0</v>
      </c>
      <c r="U21" s="12" t="s">
        <v>34</v>
      </c>
      <c r="V21" s="10" t="str">
        <f t="shared" si="0"/>
        <v>ShortAAPL</v>
      </c>
      <c r="W21" s="15" t="s">
        <v>115</v>
      </c>
      <c r="X21" s="16">
        <f t="shared" si="1"/>
        <v>192.53</v>
      </c>
      <c r="Y21" s="17">
        <f t="shared" si="2"/>
        <v>0</v>
      </c>
      <c r="Z21" s="18">
        <f>SUMIF('[1]Eze Position Report'!C:C,W21,'[1]Eze Position Report'!F:F)</f>
        <v>-4770508.34</v>
      </c>
      <c r="AA21" s="18">
        <f t="shared" si="3"/>
        <v>0</v>
      </c>
      <c r="AB21" s="18"/>
      <c r="AC21" s="19">
        <f>SUMIF('[1]Eze Position Report'!C:C,W21,'[1]Eze Position Report'!D:D)</f>
        <v>-24778</v>
      </c>
      <c r="AD21" s="20">
        <f t="shared" si="4"/>
        <v>0</v>
      </c>
      <c r="AE21" s="21"/>
    </row>
    <row r="22" spans="1:34" ht="15" customHeight="1" x14ac:dyDescent="0.25">
      <c r="A22" s="10" t="s">
        <v>36</v>
      </c>
      <c r="B22" s="10" t="s">
        <v>37</v>
      </c>
      <c r="C22" s="10" t="s">
        <v>116</v>
      </c>
      <c r="D22" s="10" t="s">
        <v>31</v>
      </c>
      <c r="E22" s="11">
        <v>2115910</v>
      </c>
      <c r="F22" s="10" t="s">
        <v>117</v>
      </c>
      <c r="G22" s="10" t="s">
        <v>118</v>
      </c>
      <c r="H22" s="10"/>
      <c r="I22" s="12"/>
      <c r="J22" s="13">
        <v>3.4325000000000001</v>
      </c>
      <c r="K22" s="13">
        <v>3.4325000000000001</v>
      </c>
      <c r="L22" s="12">
        <v>6.74</v>
      </c>
      <c r="M22" s="12">
        <v>6.74</v>
      </c>
      <c r="N22" s="13">
        <v>7262796.0700000003</v>
      </c>
      <c r="O22" s="13">
        <v>7262796.0700000003</v>
      </c>
      <c r="P22" s="13">
        <v>14261233.4</v>
      </c>
      <c r="Q22" s="14">
        <v>14261233.4</v>
      </c>
      <c r="R22" s="12">
        <v>0</v>
      </c>
      <c r="S22" s="13">
        <v>6998437.3300000001</v>
      </c>
      <c r="T22" s="12">
        <v>0</v>
      </c>
      <c r="U22" s="12" t="s">
        <v>34</v>
      </c>
      <c r="V22" s="10" t="str">
        <f t="shared" si="0"/>
        <v>LongAPLD</v>
      </c>
      <c r="W22" s="15" t="s">
        <v>119</v>
      </c>
      <c r="X22" s="16">
        <f t="shared" si="1"/>
        <v>6.74</v>
      </c>
      <c r="Y22" s="17">
        <f t="shared" si="2"/>
        <v>0</v>
      </c>
      <c r="Z22" s="18">
        <f>SUMIF('[1]Eze Position Report'!C:C,W22,'[1]Eze Position Report'!F:F)</f>
        <v>14261233.4</v>
      </c>
      <c r="AA22" s="18">
        <f t="shared" si="3"/>
        <v>0</v>
      </c>
      <c r="AB22" s="18"/>
      <c r="AC22" s="19">
        <f>SUMIF('[1]Eze Position Report'!C:C,W22,'[1]Eze Position Report'!D:D)</f>
        <v>2115910</v>
      </c>
      <c r="AD22" s="20">
        <f t="shared" si="4"/>
        <v>0</v>
      </c>
      <c r="AE22" s="21"/>
    </row>
    <row r="23" spans="1:34" ht="15" customHeight="1" x14ac:dyDescent="0.25">
      <c r="A23" s="10" t="s">
        <v>36</v>
      </c>
      <c r="B23" s="10" t="s">
        <v>37</v>
      </c>
      <c r="C23" s="10" t="s">
        <v>120</v>
      </c>
      <c r="D23" s="10" t="s">
        <v>39</v>
      </c>
      <c r="E23" s="11">
        <v>205291</v>
      </c>
      <c r="F23" s="10" t="s">
        <v>121</v>
      </c>
      <c r="G23" s="10" t="s">
        <v>122</v>
      </c>
      <c r="H23" s="10"/>
      <c r="I23" s="12"/>
      <c r="J23" s="12">
        <v>7.5167999999999999</v>
      </c>
      <c r="K23" s="12">
        <v>5.9546000000000001</v>
      </c>
      <c r="L23" s="12">
        <v>19.670000000000002</v>
      </c>
      <c r="M23" s="12">
        <v>14.8531</v>
      </c>
      <c r="N23" s="13">
        <v>1543137.81</v>
      </c>
      <c r="O23" s="13">
        <v>1222427.24</v>
      </c>
      <c r="P23" s="13">
        <v>4038073.97</v>
      </c>
      <c r="Q23" s="14">
        <v>3049213.9</v>
      </c>
      <c r="R23" s="13">
        <v>0</v>
      </c>
      <c r="S23" s="13">
        <v>1883965.99</v>
      </c>
      <c r="T23" s="13">
        <v>-57179.33</v>
      </c>
      <c r="U23" s="12" t="s">
        <v>42</v>
      </c>
      <c r="V23" s="10" t="str">
        <f t="shared" si="0"/>
        <v>LongARX.CAT</v>
      </c>
      <c r="W23" s="15" t="s">
        <v>123</v>
      </c>
      <c r="X23" s="16">
        <f t="shared" si="1"/>
        <v>14.848883000000001</v>
      </c>
      <c r="Y23" s="17">
        <f t="shared" si="2"/>
        <v>4.216999999998805E-3</v>
      </c>
      <c r="Z23" s="18">
        <f>SUMIF('[1]Eze Position Report'!C:C,W23,'[1]Eze Position Report'!F:F)</f>
        <v>3048342.0399529836</v>
      </c>
      <c r="AA23" s="18">
        <f t="shared" si="3"/>
        <v>-871.86004701629281</v>
      </c>
      <c r="AB23" s="18"/>
      <c r="AC23" s="19">
        <f>SUMIF('[1]Eze Position Report'!C:C,W23,'[1]Eze Position Report'!D:D)</f>
        <v>205290.99999999889</v>
      </c>
      <c r="AD23" s="20">
        <f t="shared" si="4"/>
        <v>-1.1059455573558807E-9</v>
      </c>
      <c r="AE23" s="21"/>
    </row>
    <row r="24" spans="1:34" ht="15" customHeight="1" x14ac:dyDescent="0.25">
      <c r="A24" s="10" t="s">
        <v>36</v>
      </c>
      <c r="B24" s="10" t="s">
        <v>37</v>
      </c>
      <c r="C24" s="10" t="s">
        <v>124</v>
      </c>
      <c r="D24" s="10" t="s">
        <v>31</v>
      </c>
      <c r="E24" s="11">
        <v>22251</v>
      </c>
      <c r="F24" s="10" t="s">
        <v>125</v>
      </c>
      <c r="G24" s="10" t="s">
        <v>126</v>
      </c>
      <c r="H24" s="10"/>
      <c r="I24" s="12"/>
      <c r="J24" s="12">
        <v>143.73580000000001</v>
      </c>
      <c r="K24" s="12">
        <v>143.73580000000001</v>
      </c>
      <c r="L24" s="12">
        <v>165.94</v>
      </c>
      <c r="M24" s="12">
        <v>165.94</v>
      </c>
      <c r="N24" s="13">
        <v>3198266.2</v>
      </c>
      <c r="O24" s="13">
        <v>3198266.2</v>
      </c>
      <c r="P24" s="13">
        <v>3692330.94</v>
      </c>
      <c r="Q24" s="14">
        <v>3692330.94</v>
      </c>
      <c r="R24" s="12">
        <v>0</v>
      </c>
      <c r="S24" s="13">
        <v>494064.73</v>
      </c>
      <c r="T24" s="13">
        <v>0</v>
      </c>
      <c r="U24" s="12" t="s">
        <v>34</v>
      </c>
      <c r="V24" s="10" t="str">
        <f t="shared" si="0"/>
        <v>LongARCH</v>
      </c>
      <c r="W24" s="15" t="s">
        <v>127</v>
      </c>
      <c r="X24" s="16">
        <f t="shared" si="1"/>
        <v>165.94</v>
      </c>
      <c r="Y24" s="17">
        <f t="shared" si="2"/>
        <v>0</v>
      </c>
      <c r="Z24" s="18">
        <f>SUMIF('[1]Eze Position Report'!C:C,W24,'[1]Eze Position Report'!F:F)</f>
        <v>3692330.94</v>
      </c>
      <c r="AA24" s="18">
        <f t="shared" si="3"/>
        <v>0</v>
      </c>
      <c r="AB24" s="18"/>
      <c r="AC24" s="19">
        <f>SUMIF('[1]Eze Position Report'!C:C,W24,'[1]Eze Position Report'!D:D)</f>
        <v>22251</v>
      </c>
      <c r="AD24" s="20">
        <f t="shared" si="4"/>
        <v>0</v>
      </c>
      <c r="AE24" s="21"/>
    </row>
    <row r="25" spans="1:34" ht="15" customHeight="1" x14ac:dyDescent="0.25">
      <c r="A25" s="10" t="s">
        <v>28</v>
      </c>
      <c r="B25" s="10" t="s">
        <v>29</v>
      </c>
      <c r="C25" s="10" t="s">
        <v>128</v>
      </c>
      <c r="D25" s="10" t="s">
        <v>31</v>
      </c>
      <c r="E25" s="11">
        <v>-337136</v>
      </c>
      <c r="F25" s="10" t="s">
        <v>129</v>
      </c>
      <c r="G25" s="10" t="s">
        <v>130</v>
      </c>
      <c r="H25" s="10"/>
      <c r="I25" s="12"/>
      <c r="J25" s="12">
        <v>5.2760999999999996</v>
      </c>
      <c r="K25" s="12">
        <v>5.2760999999999996</v>
      </c>
      <c r="L25" s="12">
        <v>6.14</v>
      </c>
      <c r="M25" s="12">
        <v>6.14</v>
      </c>
      <c r="N25" s="13">
        <v>-1778758.69</v>
      </c>
      <c r="O25" s="13">
        <v>-1778758.69</v>
      </c>
      <c r="P25" s="13">
        <v>-2070015.04</v>
      </c>
      <c r="Q25" s="14">
        <v>-2070015.04</v>
      </c>
      <c r="R25" s="12">
        <v>0</v>
      </c>
      <c r="S25" s="13">
        <v>-291256.34999999998</v>
      </c>
      <c r="T25" s="12">
        <v>0</v>
      </c>
      <c r="U25" s="12" t="s">
        <v>34</v>
      </c>
      <c r="V25" s="10" t="str">
        <f t="shared" si="0"/>
        <v>ShortACHR</v>
      </c>
      <c r="W25" s="15" t="s">
        <v>131</v>
      </c>
      <c r="X25" s="16">
        <f t="shared" si="1"/>
        <v>6.14</v>
      </c>
      <c r="Y25" s="17">
        <f t="shared" si="2"/>
        <v>0</v>
      </c>
      <c r="Z25" s="18">
        <f>SUMIF('[1]Eze Position Report'!C:C,W25,'[1]Eze Position Report'!F:F)</f>
        <v>-2070015.04</v>
      </c>
      <c r="AA25" s="18">
        <f t="shared" si="3"/>
        <v>0</v>
      </c>
      <c r="AB25" s="18"/>
      <c r="AC25" s="19">
        <f>SUMIF('[1]Eze Position Report'!C:C,W25,'[1]Eze Position Report'!D:D)</f>
        <v>-337136</v>
      </c>
      <c r="AD25" s="20">
        <f t="shared" si="4"/>
        <v>0</v>
      </c>
      <c r="AE25" s="21"/>
    </row>
    <row r="26" spans="1:34" ht="15" customHeight="1" x14ac:dyDescent="0.25">
      <c r="A26" s="10" t="s">
        <v>36</v>
      </c>
      <c r="B26" s="10" t="s">
        <v>37</v>
      </c>
      <c r="C26" s="10" t="s">
        <v>132</v>
      </c>
      <c r="D26" s="10" t="s">
        <v>39</v>
      </c>
      <c r="E26" s="11">
        <v>1803533</v>
      </c>
      <c r="F26" s="10" t="s">
        <v>133</v>
      </c>
      <c r="G26" s="10" t="s">
        <v>134</v>
      </c>
      <c r="H26" s="10"/>
      <c r="I26" s="12"/>
      <c r="J26" s="12">
        <v>2.6375000000000002</v>
      </c>
      <c r="K26" s="12">
        <v>1.9355</v>
      </c>
      <c r="L26" s="12">
        <v>2.44</v>
      </c>
      <c r="M26" s="12">
        <v>1.8425</v>
      </c>
      <c r="N26" s="13">
        <v>4756840.9800000004</v>
      </c>
      <c r="O26" s="13">
        <v>3490777.38</v>
      </c>
      <c r="P26" s="13">
        <v>4400620.5199999996</v>
      </c>
      <c r="Q26" s="14">
        <v>3322978.57</v>
      </c>
      <c r="R26" s="12">
        <v>0</v>
      </c>
      <c r="S26" s="13">
        <v>-268987.74</v>
      </c>
      <c r="T26" s="13">
        <v>101188.92</v>
      </c>
      <c r="U26" s="12" t="s">
        <v>42</v>
      </c>
      <c r="V26" s="10" t="str">
        <f t="shared" si="0"/>
        <v>LongAMC.CAT</v>
      </c>
      <c r="W26" s="15" t="s">
        <v>135</v>
      </c>
      <c r="X26" s="16">
        <f t="shared" si="1"/>
        <v>1.8419560000000001</v>
      </c>
      <c r="Y26" s="17">
        <f t="shared" si="2"/>
        <v>5.4399999999987791E-4</v>
      </c>
      <c r="Z26" s="18">
        <f>SUMIF('[1]Eze Position Report'!C:C,W26,'[1]Eze Position Report'!F:F)</f>
        <v>3322028.4305480001</v>
      </c>
      <c r="AA26" s="18">
        <f t="shared" si="3"/>
        <v>-950.13945199968293</v>
      </c>
      <c r="AB26" s="18"/>
      <c r="AC26" s="19">
        <f>SUMIF('[1]Eze Position Report'!C:C,W26,'[1]Eze Position Report'!D:D)</f>
        <v>1803533</v>
      </c>
      <c r="AD26" s="20">
        <f t="shared" si="4"/>
        <v>0</v>
      </c>
      <c r="AE26" s="21"/>
    </row>
    <row r="27" spans="1:34" s="9" customFormat="1" ht="15" customHeight="1" x14ac:dyDescent="0.25">
      <c r="A27" s="10" t="s">
        <v>28</v>
      </c>
      <c r="B27" s="10" t="s">
        <v>29</v>
      </c>
      <c r="C27" s="10" t="s">
        <v>136</v>
      </c>
      <c r="D27" s="10" t="s">
        <v>137</v>
      </c>
      <c r="E27" s="11">
        <v>-5354</v>
      </c>
      <c r="F27" s="10" t="s">
        <v>138</v>
      </c>
      <c r="G27" s="10" t="s">
        <v>139</v>
      </c>
      <c r="H27" s="10"/>
      <c r="I27" s="12"/>
      <c r="J27" s="12">
        <v>83.552599999999998</v>
      </c>
      <c r="K27" s="12">
        <v>83.552599999999998</v>
      </c>
      <c r="L27" s="12">
        <v>57.7</v>
      </c>
      <c r="M27" s="12">
        <v>57.7</v>
      </c>
      <c r="N27" s="13">
        <v>-447340.47</v>
      </c>
      <c r="O27" s="13">
        <v>-447340.47</v>
      </c>
      <c r="P27" s="13">
        <v>-308925.8</v>
      </c>
      <c r="Q27" s="14">
        <v>-308925.8</v>
      </c>
      <c r="R27" s="12">
        <v>0</v>
      </c>
      <c r="S27" s="13">
        <v>138414.67000000001</v>
      </c>
      <c r="T27" s="12">
        <v>0</v>
      </c>
      <c r="U27" s="12" t="s">
        <v>34</v>
      </c>
      <c r="V27" s="10" t="str">
        <f t="shared" si="0"/>
        <v>ShortARKQ</v>
      </c>
      <c r="W27" s="15" t="s">
        <v>140</v>
      </c>
      <c r="X27" s="16">
        <f t="shared" si="1"/>
        <v>57.699999999999996</v>
      </c>
      <c r="Y27" s="17">
        <f t="shared" si="2"/>
        <v>0</v>
      </c>
      <c r="Z27" s="18">
        <f>SUMIF('[1]Eze Position Report'!C:C,W27,'[1]Eze Position Report'!F:F)</f>
        <v>-308925.8</v>
      </c>
      <c r="AA27" s="18">
        <f t="shared" si="3"/>
        <v>0</v>
      </c>
      <c r="AB27" s="18"/>
      <c r="AC27" s="19">
        <f>SUMIF('[1]Eze Position Report'!C:C,W27,'[1]Eze Position Report'!D:D)</f>
        <v>-5354</v>
      </c>
      <c r="AD27" s="20">
        <f t="shared" si="4"/>
        <v>0</v>
      </c>
      <c r="AE27" s="21"/>
      <c r="AF27"/>
      <c r="AG27"/>
      <c r="AH27"/>
    </row>
    <row r="28" spans="1:34" ht="15" customHeight="1" x14ac:dyDescent="0.25">
      <c r="A28" s="10" t="s">
        <v>28</v>
      </c>
      <c r="B28" s="10" t="s">
        <v>29</v>
      </c>
      <c r="C28" s="10" t="s">
        <v>141</v>
      </c>
      <c r="D28" s="10" t="s">
        <v>137</v>
      </c>
      <c r="E28" s="11">
        <v>-4242</v>
      </c>
      <c r="F28" s="10" t="s">
        <v>142</v>
      </c>
      <c r="G28" s="10" t="s">
        <v>143</v>
      </c>
      <c r="H28" s="10"/>
      <c r="I28" s="12"/>
      <c r="J28" s="12">
        <v>118.28279999999999</v>
      </c>
      <c r="K28" s="12">
        <v>118.28279999999999</v>
      </c>
      <c r="L28" s="12">
        <v>52.37</v>
      </c>
      <c r="M28" s="12">
        <v>52.37</v>
      </c>
      <c r="N28" s="13">
        <v>-501755.51</v>
      </c>
      <c r="O28" s="13">
        <v>-501755.51</v>
      </c>
      <c r="P28" s="13">
        <v>-222153.54</v>
      </c>
      <c r="Q28" s="14">
        <v>-222153.54</v>
      </c>
      <c r="R28" s="12">
        <v>0</v>
      </c>
      <c r="S28" s="13">
        <v>279601.96999999997</v>
      </c>
      <c r="T28" s="13">
        <v>0</v>
      </c>
      <c r="U28" s="12" t="s">
        <v>34</v>
      </c>
      <c r="V28" s="10" t="str">
        <f t="shared" si="0"/>
        <v>ShortARKK</v>
      </c>
      <c r="W28" s="15" t="s">
        <v>144</v>
      </c>
      <c r="X28" s="16">
        <f t="shared" si="1"/>
        <v>52.370000000000005</v>
      </c>
      <c r="Y28" s="17">
        <f t="shared" si="2"/>
        <v>0</v>
      </c>
      <c r="Z28" s="18">
        <f>SUMIF('[1]Eze Position Report'!C:C,W28,'[1]Eze Position Report'!F:F)</f>
        <v>-222153.54</v>
      </c>
      <c r="AA28" s="18">
        <f t="shared" si="3"/>
        <v>0</v>
      </c>
      <c r="AB28" s="18"/>
      <c r="AC28" s="19">
        <f>SUMIF('[1]Eze Position Report'!C:C,W28,'[1]Eze Position Report'!D:D)</f>
        <v>-4242</v>
      </c>
      <c r="AD28" s="20">
        <f t="shared" si="4"/>
        <v>0</v>
      </c>
      <c r="AE28" s="21"/>
    </row>
    <row r="29" spans="1:34" ht="15" customHeight="1" x14ac:dyDescent="0.25">
      <c r="A29" s="10" t="s">
        <v>36</v>
      </c>
      <c r="B29" s="10" t="s">
        <v>37</v>
      </c>
      <c r="C29" s="10" t="s">
        <v>145</v>
      </c>
      <c r="D29" s="10" t="s">
        <v>39</v>
      </c>
      <c r="E29" s="11">
        <v>1590509</v>
      </c>
      <c r="F29" s="10" t="s">
        <v>146</v>
      </c>
      <c r="G29" s="10" t="s">
        <v>147</v>
      </c>
      <c r="H29" s="10"/>
      <c r="I29" s="12"/>
      <c r="J29" s="12">
        <v>4.9161000000000001</v>
      </c>
      <c r="K29" s="12">
        <v>3.6139999999999999</v>
      </c>
      <c r="L29" s="12">
        <v>6.32</v>
      </c>
      <c r="M29" s="12">
        <v>4.7723000000000004</v>
      </c>
      <c r="N29" s="13">
        <v>7819075.5700000003</v>
      </c>
      <c r="O29" s="13">
        <v>5748153.5800000001</v>
      </c>
      <c r="P29" s="13">
        <v>10052016.880000001</v>
      </c>
      <c r="Q29" s="14">
        <v>7590437.8700000001</v>
      </c>
      <c r="R29" s="12">
        <v>0</v>
      </c>
      <c r="S29" s="13">
        <v>1686129.51</v>
      </c>
      <c r="T29" s="13">
        <v>156154.78</v>
      </c>
      <c r="U29" s="12" t="s">
        <v>42</v>
      </c>
      <c r="V29" s="10" t="str">
        <f t="shared" si="0"/>
        <v>LongARTG.CAV</v>
      </c>
      <c r="W29" s="15" t="s">
        <v>148</v>
      </c>
      <c r="X29" s="16">
        <f t="shared" si="1"/>
        <v>4.7709679999999999</v>
      </c>
      <c r="Y29" s="17">
        <f t="shared" si="2"/>
        <v>1.332000000000555E-3</v>
      </c>
      <c r="Z29" s="18">
        <f>SUMIF('[1]Eze Position Report'!C:C,W29,'[1]Eze Position Report'!F:F)</f>
        <v>7588267.5427120002</v>
      </c>
      <c r="AA29" s="18">
        <f t="shared" si="3"/>
        <v>-2170.3272879999131</v>
      </c>
      <c r="AB29" s="18"/>
      <c r="AC29" s="19">
        <f>SUMIF('[1]Eze Position Report'!C:C,W29,'[1]Eze Position Report'!D:D)</f>
        <v>1590509</v>
      </c>
      <c r="AD29" s="20">
        <f t="shared" si="4"/>
        <v>0</v>
      </c>
      <c r="AE29" s="21"/>
    </row>
    <row r="30" spans="1:34" ht="15" customHeight="1" x14ac:dyDescent="0.25">
      <c r="A30" s="10" t="s">
        <v>36</v>
      </c>
      <c r="B30" s="10" t="s">
        <v>37</v>
      </c>
      <c r="C30" s="10" t="s">
        <v>149</v>
      </c>
      <c r="D30" s="10" t="s">
        <v>39</v>
      </c>
      <c r="E30" s="11">
        <v>321228</v>
      </c>
      <c r="F30" s="10" t="s">
        <v>150</v>
      </c>
      <c r="G30" s="10" t="s">
        <v>151</v>
      </c>
      <c r="H30" s="10"/>
      <c r="I30" s="12"/>
      <c r="J30" s="12">
        <v>4.0204000000000004</v>
      </c>
      <c r="K30" s="12">
        <v>2.9264999999999999</v>
      </c>
      <c r="L30" s="12">
        <v>4.18</v>
      </c>
      <c r="M30" s="12">
        <v>3.1564000000000001</v>
      </c>
      <c r="N30" s="13">
        <v>1291472.27</v>
      </c>
      <c r="O30" s="13">
        <v>940080.41</v>
      </c>
      <c r="P30" s="13">
        <v>1342733.04</v>
      </c>
      <c r="Q30" s="14">
        <v>1013919.08</v>
      </c>
      <c r="R30" s="12">
        <v>0</v>
      </c>
      <c r="S30" s="13">
        <v>38707.82</v>
      </c>
      <c r="T30" s="13">
        <v>35130.85</v>
      </c>
      <c r="U30" s="12" t="s">
        <v>42</v>
      </c>
      <c r="V30" s="10" t="str">
        <f t="shared" si="0"/>
        <v>LongATH.CAT</v>
      </c>
      <c r="W30" s="15" t="s">
        <v>152</v>
      </c>
      <c r="X30" s="16">
        <f t="shared" si="1"/>
        <v>3.1554820000000001</v>
      </c>
      <c r="Y30" s="17">
        <f t="shared" si="2"/>
        <v>9.1799999999997439E-4</v>
      </c>
      <c r="Z30" s="18">
        <f>SUMIF('[1]Eze Position Report'!C:C,W30,'[1]Eze Position Report'!F:F)</f>
        <v>1013629.171896</v>
      </c>
      <c r="AA30" s="18">
        <f t="shared" si="3"/>
        <v>-289.9081039999146</v>
      </c>
      <c r="AB30" s="18"/>
      <c r="AC30" s="19">
        <f>SUMIF('[1]Eze Position Report'!C:C,W30,'[1]Eze Position Report'!D:D)</f>
        <v>321228</v>
      </c>
      <c r="AD30" s="20">
        <f t="shared" si="4"/>
        <v>0</v>
      </c>
      <c r="AE30" s="21"/>
    </row>
    <row r="31" spans="1:34" ht="15" customHeight="1" x14ac:dyDescent="0.25">
      <c r="A31" s="10" t="s">
        <v>28</v>
      </c>
      <c r="B31" s="10" t="s">
        <v>29</v>
      </c>
      <c r="C31" s="10" t="s">
        <v>153</v>
      </c>
      <c r="D31" s="10" t="s">
        <v>31</v>
      </c>
      <c r="E31" s="11">
        <v>-20433</v>
      </c>
      <c r="F31" s="10" t="s">
        <v>154</v>
      </c>
      <c r="G31" s="10" t="s">
        <v>155</v>
      </c>
      <c r="H31" s="10"/>
      <c r="I31" s="12"/>
      <c r="J31" s="12">
        <v>28.197099999999999</v>
      </c>
      <c r="K31" s="12">
        <v>28.197099999999999</v>
      </c>
      <c r="L31" s="12">
        <v>7.01</v>
      </c>
      <c r="M31" s="12">
        <v>7.01</v>
      </c>
      <c r="N31" s="13">
        <v>-576152.24</v>
      </c>
      <c r="O31" s="13">
        <v>-576152.24</v>
      </c>
      <c r="P31" s="13">
        <v>-143235.32999999999</v>
      </c>
      <c r="Q31" s="14">
        <v>-143235.32999999999</v>
      </c>
      <c r="R31" s="12">
        <v>0</v>
      </c>
      <c r="S31" s="13">
        <v>432916.91</v>
      </c>
      <c r="T31" s="12">
        <v>0</v>
      </c>
      <c r="U31" s="12" t="s">
        <v>34</v>
      </c>
      <c r="V31" s="10" t="str">
        <f t="shared" si="0"/>
        <v>ShortATOM</v>
      </c>
      <c r="W31" s="15" t="s">
        <v>156</v>
      </c>
      <c r="X31" s="16">
        <f t="shared" si="1"/>
        <v>7.01</v>
      </c>
      <c r="Y31" s="17">
        <f t="shared" si="2"/>
        <v>0</v>
      </c>
      <c r="Z31" s="18">
        <f>SUMIF('[1]Eze Position Report'!C:C,W31,'[1]Eze Position Report'!F:F)</f>
        <v>-143235.32999999999</v>
      </c>
      <c r="AA31" s="18">
        <f t="shared" si="3"/>
        <v>0</v>
      </c>
      <c r="AB31" s="18"/>
      <c r="AC31" s="19">
        <f>SUMIF('[1]Eze Position Report'!C:C,W31,'[1]Eze Position Report'!D:D)</f>
        <v>-20433</v>
      </c>
      <c r="AD31" s="20">
        <f t="shared" si="4"/>
        <v>0</v>
      </c>
      <c r="AE31" s="21"/>
    </row>
    <row r="32" spans="1:34" x14ac:dyDescent="0.25">
      <c r="A32" s="10" t="s">
        <v>28</v>
      </c>
      <c r="B32" s="10" t="s">
        <v>29</v>
      </c>
      <c r="C32" s="10" t="s">
        <v>157</v>
      </c>
      <c r="D32" s="10" t="s">
        <v>31</v>
      </c>
      <c r="E32" s="11">
        <v>-8126</v>
      </c>
      <c r="F32" s="10" t="s">
        <v>158</v>
      </c>
      <c r="G32" s="10" t="s">
        <v>159</v>
      </c>
      <c r="H32" s="10"/>
      <c r="I32" s="12"/>
      <c r="J32" s="12">
        <v>114.02209999999999</v>
      </c>
      <c r="K32" s="12">
        <v>114.02209999999999</v>
      </c>
      <c r="L32" s="12">
        <v>9.4600000000000009</v>
      </c>
      <c r="M32" s="12">
        <v>9.4600000000000009</v>
      </c>
      <c r="N32" s="13">
        <v>-926543.58</v>
      </c>
      <c r="O32" s="13">
        <v>-926543.58</v>
      </c>
      <c r="P32" s="13">
        <v>-76871.960000000006</v>
      </c>
      <c r="Q32" s="14">
        <v>-76871.960000000006</v>
      </c>
      <c r="R32" s="12">
        <v>0</v>
      </c>
      <c r="S32" s="13">
        <v>849671.62</v>
      </c>
      <c r="T32" s="12">
        <v>0</v>
      </c>
      <c r="U32" s="12" t="s">
        <v>34</v>
      </c>
      <c r="V32" s="10" t="str">
        <f t="shared" si="0"/>
        <v>ShortAUID</v>
      </c>
      <c r="W32" s="15" t="s">
        <v>160</v>
      </c>
      <c r="X32" s="16">
        <f t="shared" si="1"/>
        <v>9.4600000000000009</v>
      </c>
      <c r="Y32" s="17">
        <f t="shared" si="2"/>
        <v>0</v>
      </c>
      <c r="Z32" s="18">
        <f>SUMIF('[1]Eze Position Report'!C:C,W32,'[1]Eze Position Report'!F:F)</f>
        <v>-76871.960000000006</v>
      </c>
      <c r="AA32" s="18">
        <f t="shared" si="3"/>
        <v>0</v>
      </c>
      <c r="AB32" s="18"/>
      <c r="AC32" s="19">
        <f>SUMIF('[1]Eze Position Report'!C:C,W32,'[1]Eze Position Report'!D:D)</f>
        <v>-8126</v>
      </c>
      <c r="AD32" s="20">
        <f t="shared" si="4"/>
        <v>0</v>
      </c>
      <c r="AE32" s="21"/>
    </row>
    <row r="33" spans="1:34" ht="15" customHeight="1" x14ac:dyDescent="0.25">
      <c r="A33" s="10" t="s">
        <v>36</v>
      </c>
      <c r="B33" s="10" t="s">
        <v>37</v>
      </c>
      <c r="C33" s="10" t="s">
        <v>161</v>
      </c>
      <c r="D33" s="10" t="s">
        <v>162</v>
      </c>
      <c r="E33" s="11">
        <v>1517</v>
      </c>
      <c r="F33" s="10" t="s">
        <v>163</v>
      </c>
      <c r="G33" s="10" t="s">
        <v>164</v>
      </c>
      <c r="H33" s="10"/>
      <c r="I33" s="12"/>
      <c r="J33" s="12">
        <v>23.843299999999999</v>
      </c>
      <c r="K33" s="12">
        <v>23.843299999999999</v>
      </c>
      <c r="L33" s="12">
        <v>24.2</v>
      </c>
      <c r="M33" s="12">
        <v>24.2</v>
      </c>
      <c r="N33" s="13">
        <v>36170.29</v>
      </c>
      <c r="O33" s="13">
        <v>36170.29</v>
      </c>
      <c r="P33" s="13">
        <v>36711.4</v>
      </c>
      <c r="Q33" s="14">
        <v>36711.4</v>
      </c>
      <c r="R33" s="12">
        <v>0</v>
      </c>
      <c r="S33" s="13">
        <v>541.11</v>
      </c>
      <c r="T33" s="13">
        <v>0</v>
      </c>
      <c r="U33" s="12" t="s">
        <v>34</v>
      </c>
      <c r="V33" s="10" t="str">
        <f t="shared" si="0"/>
        <v>LongRILYO</v>
      </c>
      <c r="W33" s="15" t="s">
        <v>165</v>
      </c>
      <c r="X33" s="16">
        <f t="shared" si="1"/>
        <v>24.2</v>
      </c>
      <c r="Y33" s="17">
        <f t="shared" si="2"/>
        <v>0</v>
      </c>
      <c r="Z33" s="18">
        <f>SUMIF('[1]Eze Position Report'!C:C,W33,'[1]Eze Position Report'!F:F)</f>
        <v>36711.4</v>
      </c>
      <c r="AA33" s="18">
        <f t="shared" si="3"/>
        <v>0</v>
      </c>
      <c r="AB33" s="18"/>
      <c r="AC33" s="19">
        <f>SUMIF('[1]Eze Position Report'!C:C,W33,'[1]Eze Position Report'!D:D)</f>
        <v>1517</v>
      </c>
      <c r="AD33" s="20">
        <f t="shared" si="4"/>
        <v>0</v>
      </c>
      <c r="AE33" s="21"/>
    </row>
    <row r="34" spans="1:34" ht="15" customHeight="1" x14ac:dyDescent="0.25">
      <c r="A34" s="10" t="s">
        <v>36</v>
      </c>
      <c r="B34" s="10" t="s">
        <v>37</v>
      </c>
      <c r="C34" s="10" t="s">
        <v>161</v>
      </c>
      <c r="D34" s="10" t="s">
        <v>162</v>
      </c>
      <c r="E34" s="11">
        <v>19493</v>
      </c>
      <c r="F34" s="10" t="s">
        <v>166</v>
      </c>
      <c r="G34" s="10" t="s">
        <v>164</v>
      </c>
      <c r="H34" s="10"/>
      <c r="I34" s="12"/>
      <c r="J34" s="12">
        <v>21.418299999999999</v>
      </c>
      <c r="K34" s="12">
        <v>21.418299999999999</v>
      </c>
      <c r="L34" s="12">
        <v>21.21</v>
      </c>
      <c r="M34" s="12">
        <v>21.21</v>
      </c>
      <c r="N34" s="13">
        <v>417507.79</v>
      </c>
      <c r="O34" s="13">
        <v>417507.79</v>
      </c>
      <c r="P34" s="13">
        <v>413446.53</v>
      </c>
      <c r="Q34" s="14">
        <v>413446.53</v>
      </c>
      <c r="R34" s="12">
        <v>0</v>
      </c>
      <c r="S34" s="13">
        <v>-4061.26</v>
      </c>
      <c r="T34" s="13">
        <v>0</v>
      </c>
      <c r="U34" s="12" t="s">
        <v>34</v>
      </c>
      <c r="V34" s="10" t="str">
        <f t="shared" si="0"/>
        <v>LongRILYM</v>
      </c>
      <c r="W34" s="15" t="s">
        <v>167</v>
      </c>
      <c r="X34" s="16">
        <f t="shared" si="1"/>
        <v>21.21</v>
      </c>
      <c r="Y34" s="17">
        <f t="shared" si="2"/>
        <v>0</v>
      </c>
      <c r="Z34" s="18">
        <f>SUMIF('[1]Eze Position Report'!C:C,W34,'[1]Eze Position Report'!F:F)</f>
        <v>413446.53</v>
      </c>
      <c r="AA34" s="18">
        <f t="shared" si="3"/>
        <v>0</v>
      </c>
      <c r="AB34" s="18"/>
      <c r="AC34" s="19">
        <f>SUMIF('[1]Eze Position Report'!C:C,W34,'[1]Eze Position Report'!D:D)</f>
        <v>19493</v>
      </c>
      <c r="AD34" s="20">
        <f t="shared" si="4"/>
        <v>0</v>
      </c>
      <c r="AE34" s="21"/>
    </row>
    <row r="35" spans="1:34" ht="15" customHeight="1" x14ac:dyDescent="0.25">
      <c r="A35" s="10" t="s">
        <v>36</v>
      </c>
      <c r="B35" s="10" t="s">
        <v>37</v>
      </c>
      <c r="C35" s="10" t="s">
        <v>168</v>
      </c>
      <c r="D35" s="10" t="s">
        <v>31</v>
      </c>
      <c r="E35" s="11">
        <v>316990</v>
      </c>
      <c r="F35" s="10" t="s">
        <v>169</v>
      </c>
      <c r="G35" s="10" t="s">
        <v>170</v>
      </c>
      <c r="H35" s="10"/>
      <c r="I35" s="12"/>
      <c r="J35" s="12">
        <v>20.795300000000001</v>
      </c>
      <c r="K35" s="12">
        <v>20.795300000000001</v>
      </c>
      <c r="L35" s="12">
        <v>20.99</v>
      </c>
      <c r="M35" s="12">
        <v>20.99</v>
      </c>
      <c r="N35" s="13">
        <v>6591915.9900000002</v>
      </c>
      <c r="O35" s="13">
        <v>6591915.9900000002</v>
      </c>
      <c r="P35" s="13">
        <v>6653620.0999999996</v>
      </c>
      <c r="Q35" s="14">
        <v>6653620.0999999996</v>
      </c>
      <c r="R35" s="12">
        <v>0</v>
      </c>
      <c r="S35" s="13">
        <v>61704.11</v>
      </c>
      <c r="T35" s="13">
        <v>0</v>
      </c>
      <c r="U35" s="12" t="s">
        <v>34</v>
      </c>
      <c r="V35" s="10" t="str">
        <f t="shared" si="0"/>
        <v>LongRILY</v>
      </c>
      <c r="W35" s="15" t="s">
        <v>171</v>
      </c>
      <c r="X35" s="16">
        <f t="shared" si="1"/>
        <v>20.99</v>
      </c>
      <c r="Y35" s="17">
        <f t="shared" si="2"/>
        <v>0</v>
      </c>
      <c r="Z35" s="18">
        <f>SUMIF('[1]Eze Position Report'!C:C,W35,'[1]Eze Position Report'!F:F)</f>
        <v>6653620.0999999996</v>
      </c>
      <c r="AA35" s="18">
        <f t="shared" si="3"/>
        <v>0</v>
      </c>
      <c r="AB35" s="18"/>
      <c r="AC35" s="19">
        <f>SUMIF('[1]Eze Position Report'!C:C,W35,'[1]Eze Position Report'!D:D)</f>
        <v>316990</v>
      </c>
      <c r="AD35" s="20">
        <f t="shared" si="4"/>
        <v>0</v>
      </c>
      <c r="AE35" s="21"/>
    </row>
    <row r="36" spans="1:34" ht="15" customHeight="1" x14ac:dyDescent="0.25">
      <c r="A36" s="10" t="s">
        <v>28</v>
      </c>
      <c r="B36" s="10" t="s">
        <v>29</v>
      </c>
      <c r="C36" s="10" t="s">
        <v>172</v>
      </c>
      <c r="D36" s="10" t="s">
        <v>31</v>
      </c>
      <c r="E36" s="11">
        <v>-4200</v>
      </c>
      <c r="F36" s="10" t="s">
        <v>173</v>
      </c>
      <c r="G36" s="10" t="s">
        <v>174</v>
      </c>
      <c r="H36" s="10"/>
      <c r="I36" s="12"/>
      <c r="J36" s="12">
        <v>29.662800000000001</v>
      </c>
      <c r="K36" s="12">
        <v>29.662800000000001</v>
      </c>
      <c r="L36" s="12">
        <v>33.67</v>
      </c>
      <c r="M36" s="12">
        <v>33.67</v>
      </c>
      <c r="N36" s="13">
        <v>-124583.58</v>
      </c>
      <c r="O36" s="13">
        <v>-124583.58</v>
      </c>
      <c r="P36" s="13">
        <v>-141414</v>
      </c>
      <c r="Q36" s="14">
        <v>-141414</v>
      </c>
      <c r="R36" s="12">
        <v>0</v>
      </c>
      <c r="S36" s="13">
        <v>-16830.419999999998</v>
      </c>
      <c r="T36" s="13">
        <v>0</v>
      </c>
      <c r="U36" s="12" t="s">
        <v>34</v>
      </c>
      <c r="V36" s="10" t="str">
        <f t="shared" si="0"/>
        <v>ShortBAC</v>
      </c>
      <c r="W36" s="15" t="s">
        <v>175</v>
      </c>
      <c r="X36" s="16">
        <f t="shared" si="1"/>
        <v>33.67</v>
      </c>
      <c r="Y36" s="17">
        <f t="shared" si="2"/>
        <v>0</v>
      </c>
      <c r="Z36" s="18">
        <f>SUMIF('[1]Eze Position Report'!C:C,W36,'[1]Eze Position Report'!F:F)</f>
        <v>-141414</v>
      </c>
      <c r="AA36" s="18">
        <f t="shared" si="3"/>
        <v>0</v>
      </c>
      <c r="AB36" s="18"/>
      <c r="AC36" s="19">
        <f>SUMIF('[1]Eze Position Report'!C:C,W36,'[1]Eze Position Report'!D:D)</f>
        <v>-4200</v>
      </c>
      <c r="AD36" s="20">
        <f t="shared" si="4"/>
        <v>0</v>
      </c>
      <c r="AE36" s="21"/>
    </row>
    <row r="37" spans="1:34" ht="15" customHeight="1" x14ac:dyDescent="0.25">
      <c r="A37" s="10" t="s">
        <v>36</v>
      </c>
      <c r="B37" s="10" t="s">
        <v>37</v>
      </c>
      <c r="C37" s="10" t="s">
        <v>176</v>
      </c>
      <c r="D37" s="10" t="s">
        <v>31</v>
      </c>
      <c r="E37" s="11">
        <v>139037</v>
      </c>
      <c r="F37" s="10" t="s">
        <v>177</v>
      </c>
      <c r="G37" s="10" t="s">
        <v>178</v>
      </c>
      <c r="H37" s="10"/>
      <c r="I37" s="12"/>
      <c r="J37" s="12">
        <v>26.584299999999999</v>
      </c>
      <c r="K37" s="12">
        <v>26.584299999999999</v>
      </c>
      <c r="L37" s="12">
        <v>33.79</v>
      </c>
      <c r="M37" s="12">
        <v>33.79</v>
      </c>
      <c r="N37" s="13">
        <v>3696205.62</v>
      </c>
      <c r="O37" s="13">
        <v>3696205.62</v>
      </c>
      <c r="P37" s="13">
        <v>4698060.2300000004</v>
      </c>
      <c r="Q37" s="14">
        <v>4698060.2300000004</v>
      </c>
      <c r="R37" s="12">
        <v>0</v>
      </c>
      <c r="S37" s="13">
        <v>1001854.61</v>
      </c>
      <c r="T37" s="13">
        <v>0</v>
      </c>
      <c r="U37" s="12" t="s">
        <v>34</v>
      </c>
      <c r="V37" s="10" t="str">
        <f t="shared" si="0"/>
        <v>LongBZH</v>
      </c>
      <c r="W37" s="15" t="s">
        <v>179</v>
      </c>
      <c r="X37" s="16">
        <f t="shared" si="1"/>
        <v>33.790000000000006</v>
      </c>
      <c r="Y37" s="17">
        <f t="shared" si="2"/>
        <v>0</v>
      </c>
      <c r="Z37" s="18">
        <f>SUMIF('[1]Eze Position Report'!C:C,W37,'[1]Eze Position Report'!F:F)</f>
        <v>4698060.2300000004</v>
      </c>
      <c r="AA37" s="18">
        <f t="shared" si="3"/>
        <v>0</v>
      </c>
      <c r="AB37" s="18"/>
      <c r="AC37" s="19">
        <f>SUMIF('[1]Eze Position Report'!C:C,W37,'[1]Eze Position Report'!D:D)</f>
        <v>139037</v>
      </c>
      <c r="AD37" s="20">
        <f t="shared" si="4"/>
        <v>0</v>
      </c>
      <c r="AE37" s="21"/>
    </row>
    <row r="38" spans="1:34" ht="15" customHeight="1" x14ac:dyDescent="0.25">
      <c r="A38" s="10" t="s">
        <v>36</v>
      </c>
      <c r="B38" s="10" t="s">
        <v>37</v>
      </c>
      <c r="C38" s="10" t="s">
        <v>180</v>
      </c>
      <c r="D38" s="10" t="s">
        <v>39</v>
      </c>
      <c r="E38" s="11">
        <v>751560</v>
      </c>
      <c r="F38" s="10" t="s">
        <v>181</v>
      </c>
      <c r="G38" s="10" t="s">
        <v>182</v>
      </c>
      <c r="H38" s="10"/>
      <c r="I38" s="12"/>
      <c r="J38" s="12">
        <v>1.2677</v>
      </c>
      <c r="K38" s="12">
        <v>0.83350000000000002</v>
      </c>
      <c r="L38" s="12">
        <v>1.675</v>
      </c>
      <c r="M38" s="12">
        <v>1.141</v>
      </c>
      <c r="N38" s="13">
        <v>952748.57</v>
      </c>
      <c r="O38" s="13">
        <v>626427.59</v>
      </c>
      <c r="P38" s="13">
        <v>1258863</v>
      </c>
      <c r="Q38" s="14">
        <v>857537.47</v>
      </c>
      <c r="R38" s="12">
        <v>0</v>
      </c>
      <c r="S38" s="13">
        <v>208525.15</v>
      </c>
      <c r="T38" s="13">
        <v>22584.73</v>
      </c>
      <c r="U38" s="12" t="s">
        <v>183</v>
      </c>
      <c r="V38" s="10" t="str">
        <f t="shared" si="0"/>
        <v>LongBGL.AUS</v>
      </c>
      <c r="W38" s="15" t="s">
        <v>184</v>
      </c>
      <c r="X38" s="16">
        <f t="shared" si="1"/>
        <v>1.1408425</v>
      </c>
      <c r="Y38" s="17">
        <f t="shared" si="2"/>
        <v>1.5750000000003261E-4</v>
      </c>
      <c r="Z38" s="18">
        <f>SUMIF('[1]Eze Position Report'!C:C,W38,'[1]Eze Position Report'!F:F)</f>
        <v>857411.58929999999</v>
      </c>
      <c r="AA38" s="18">
        <f t="shared" si="3"/>
        <v>-125.8806999999797</v>
      </c>
      <c r="AB38" s="18"/>
      <c r="AC38" s="19">
        <f>SUMIF('[1]Eze Position Report'!C:C,W38,'[1]Eze Position Report'!D:D)</f>
        <v>751560</v>
      </c>
      <c r="AD38" s="20">
        <f t="shared" si="4"/>
        <v>0</v>
      </c>
      <c r="AE38" s="21"/>
    </row>
    <row r="39" spans="1:34" ht="15" customHeight="1" x14ac:dyDescent="0.25">
      <c r="A39" s="10" t="s">
        <v>28</v>
      </c>
      <c r="B39" s="10" t="s">
        <v>29</v>
      </c>
      <c r="C39" s="10" t="s">
        <v>185</v>
      </c>
      <c r="D39" s="10" t="s">
        <v>31</v>
      </c>
      <c r="E39" s="11">
        <v>-530300</v>
      </c>
      <c r="F39" s="10" t="s">
        <v>186</v>
      </c>
      <c r="G39" s="10" t="s">
        <v>187</v>
      </c>
      <c r="H39" s="10"/>
      <c r="I39" s="12"/>
      <c r="J39" s="12">
        <v>3.4293</v>
      </c>
      <c r="K39" s="12">
        <v>3.4293</v>
      </c>
      <c r="L39" s="12">
        <v>3.39</v>
      </c>
      <c r="M39" s="12">
        <v>3.39</v>
      </c>
      <c r="N39" s="13">
        <v>-1818557.35</v>
      </c>
      <c r="O39" s="13">
        <v>-1818557.35</v>
      </c>
      <c r="P39" s="13">
        <v>-1797717</v>
      </c>
      <c r="Q39" s="14">
        <v>-1797717</v>
      </c>
      <c r="R39" s="12">
        <v>0</v>
      </c>
      <c r="S39" s="13">
        <v>20840.349999999999</v>
      </c>
      <c r="T39" s="13">
        <v>0</v>
      </c>
      <c r="U39" s="12" t="s">
        <v>34</v>
      </c>
      <c r="V39" s="10" t="str">
        <f t="shared" si="0"/>
        <v>ShortBLNK</v>
      </c>
      <c r="W39" s="15" t="s">
        <v>188</v>
      </c>
      <c r="X39" s="16">
        <f t="shared" si="1"/>
        <v>3.39</v>
      </c>
      <c r="Y39" s="17">
        <f t="shared" si="2"/>
        <v>0</v>
      </c>
      <c r="Z39" s="18">
        <f>SUMIF('[1]Eze Position Report'!C:C,W39,'[1]Eze Position Report'!F:F)</f>
        <v>-1797717</v>
      </c>
      <c r="AA39" s="18">
        <f t="shared" si="3"/>
        <v>0</v>
      </c>
      <c r="AB39" s="18"/>
      <c r="AC39" s="19">
        <f>SUMIF('[1]Eze Position Report'!C:C,W39,'[1]Eze Position Report'!D:D)</f>
        <v>-530300</v>
      </c>
      <c r="AD39" s="20">
        <f t="shared" si="4"/>
        <v>0</v>
      </c>
      <c r="AE39" s="21"/>
    </row>
    <row r="40" spans="1:34" ht="15" customHeight="1" x14ac:dyDescent="0.25">
      <c r="A40" s="10" t="s">
        <v>36</v>
      </c>
      <c r="B40" s="10" t="s">
        <v>37</v>
      </c>
      <c r="C40" s="10" t="s">
        <v>189</v>
      </c>
      <c r="D40" s="10" t="s">
        <v>31</v>
      </c>
      <c r="E40" s="11">
        <v>120549</v>
      </c>
      <c r="F40" s="10" t="s">
        <v>190</v>
      </c>
      <c r="G40" s="10" t="s">
        <v>191</v>
      </c>
      <c r="H40" s="10"/>
      <c r="I40" s="12"/>
      <c r="J40" s="12">
        <v>29.8</v>
      </c>
      <c r="K40" s="12">
        <v>29.8</v>
      </c>
      <c r="L40" s="12">
        <v>75.12</v>
      </c>
      <c r="M40" s="12">
        <v>75.12</v>
      </c>
      <c r="N40" s="13">
        <v>3592357.82</v>
      </c>
      <c r="O40" s="13">
        <v>3592357.82</v>
      </c>
      <c r="P40" s="13">
        <v>9055640.8800000008</v>
      </c>
      <c r="Q40" s="14">
        <v>9055640.8800000008</v>
      </c>
      <c r="R40" s="13">
        <v>0</v>
      </c>
      <c r="S40" s="13">
        <v>5463283.0599999996</v>
      </c>
      <c r="T40" s="13">
        <v>0</v>
      </c>
      <c r="U40" s="12" t="s">
        <v>34</v>
      </c>
      <c r="V40" s="10" t="str">
        <f t="shared" si="0"/>
        <v>LongBVH</v>
      </c>
      <c r="W40" s="15" t="s">
        <v>192</v>
      </c>
      <c r="X40" s="16">
        <f t="shared" si="1"/>
        <v>75.12</v>
      </c>
      <c r="Y40" s="17">
        <f t="shared" si="2"/>
        <v>0</v>
      </c>
      <c r="Z40" s="18">
        <f>SUMIF('[1]Eze Position Report'!C:C,W40,'[1]Eze Position Report'!F:F)</f>
        <v>9055640.8800000008</v>
      </c>
      <c r="AA40" s="18">
        <f t="shared" si="3"/>
        <v>0</v>
      </c>
      <c r="AB40" s="18"/>
      <c r="AC40" s="19">
        <f>SUMIF('[1]Eze Position Report'!C:C,W40,'[1]Eze Position Report'!D:D)</f>
        <v>120549</v>
      </c>
      <c r="AD40" s="20">
        <f t="shared" si="4"/>
        <v>0</v>
      </c>
      <c r="AE40" s="21"/>
    </row>
    <row r="41" spans="1:34" ht="15" customHeight="1" x14ac:dyDescent="0.25">
      <c r="A41" s="10" t="s">
        <v>36</v>
      </c>
      <c r="B41" s="10" t="s">
        <v>37</v>
      </c>
      <c r="C41" s="10" t="s">
        <v>193</v>
      </c>
      <c r="D41" s="10" t="s">
        <v>31</v>
      </c>
      <c r="E41" s="11">
        <v>75072</v>
      </c>
      <c r="F41" s="10" t="s">
        <v>194</v>
      </c>
      <c r="G41" s="10" t="s">
        <v>195</v>
      </c>
      <c r="H41" s="10"/>
      <c r="I41" s="12"/>
      <c r="J41" s="12">
        <v>18.193100000000001</v>
      </c>
      <c r="K41" s="12">
        <v>18.193100000000001</v>
      </c>
      <c r="L41" s="12">
        <v>113.31</v>
      </c>
      <c r="M41" s="12">
        <v>113.31</v>
      </c>
      <c r="N41" s="13">
        <v>1365795.36</v>
      </c>
      <c r="O41" s="13">
        <v>1365795.36</v>
      </c>
      <c r="P41" s="13">
        <v>8506408.3200000003</v>
      </c>
      <c r="Q41" s="14">
        <v>8506408.3200000003</v>
      </c>
      <c r="R41" s="12">
        <v>0</v>
      </c>
      <c r="S41" s="13">
        <v>7140612.96</v>
      </c>
      <c r="T41" s="12">
        <v>0</v>
      </c>
      <c r="U41" s="12" t="s">
        <v>34</v>
      </c>
      <c r="V41" s="10" t="str">
        <f t="shared" si="0"/>
        <v>LongBXC</v>
      </c>
      <c r="W41" s="15" t="s">
        <v>196</v>
      </c>
      <c r="X41" s="16">
        <f t="shared" si="1"/>
        <v>113.31</v>
      </c>
      <c r="Y41" s="17">
        <f t="shared" si="2"/>
        <v>0</v>
      </c>
      <c r="Z41" s="18">
        <f>SUMIF('[1]Eze Position Report'!C:C,W41,'[1]Eze Position Report'!F:F)</f>
        <v>8506408.3200000003</v>
      </c>
      <c r="AA41" s="18">
        <f t="shared" si="3"/>
        <v>0</v>
      </c>
      <c r="AB41" s="18"/>
      <c r="AC41" s="19">
        <f>SUMIF('[1]Eze Position Report'!C:C,W41,'[1]Eze Position Report'!D:D)</f>
        <v>75072</v>
      </c>
      <c r="AD41" s="20">
        <f t="shared" si="4"/>
        <v>0</v>
      </c>
      <c r="AE41" s="21"/>
    </row>
    <row r="42" spans="1:34" ht="15" customHeight="1" x14ac:dyDescent="0.25">
      <c r="A42" s="10" t="s">
        <v>28</v>
      </c>
      <c r="B42" s="10" t="s">
        <v>29</v>
      </c>
      <c r="C42" s="10" t="s">
        <v>197</v>
      </c>
      <c r="D42" s="10" t="s">
        <v>31</v>
      </c>
      <c r="E42" s="11">
        <v>-428817</v>
      </c>
      <c r="F42" s="10" t="s">
        <v>198</v>
      </c>
      <c r="G42" s="10" t="s">
        <v>199</v>
      </c>
      <c r="H42" s="10"/>
      <c r="I42" s="12"/>
      <c r="J42" s="12">
        <v>5.0339999999999998</v>
      </c>
      <c r="K42" s="12">
        <v>5.0339999999999998</v>
      </c>
      <c r="L42" s="12">
        <v>3.63</v>
      </c>
      <c r="M42" s="12">
        <v>3.63</v>
      </c>
      <c r="N42" s="13">
        <v>-2158672.96</v>
      </c>
      <c r="O42" s="13">
        <v>-2158672.96</v>
      </c>
      <c r="P42" s="13">
        <v>-1556605.71</v>
      </c>
      <c r="Q42" s="14">
        <v>-1556605.71</v>
      </c>
      <c r="R42" s="12">
        <v>0</v>
      </c>
      <c r="S42" s="13">
        <v>602067.25</v>
      </c>
      <c r="T42" s="13">
        <v>0</v>
      </c>
      <c r="U42" s="12" t="s">
        <v>34</v>
      </c>
      <c r="V42" s="10" t="str">
        <f t="shared" si="0"/>
        <v>ShortBRCC</v>
      </c>
      <c r="W42" s="15" t="s">
        <v>200</v>
      </c>
      <c r="X42" s="16">
        <f t="shared" si="1"/>
        <v>3.63</v>
      </c>
      <c r="Y42" s="17">
        <f t="shared" si="2"/>
        <v>0</v>
      </c>
      <c r="Z42" s="18">
        <f>SUMIF('[1]Eze Position Report'!C:C,W42,'[1]Eze Position Report'!F:F)</f>
        <v>-1556605.71</v>
      </c>
      <c r="AA42" s="18">
        <f t="shared" si="3"/>
        <v>0</v>
      </c>
      <c r="AB42" s="18"/>
      <c r="AC42" s="19">
        <f>SUMIF('[1]Eze Position Report'!C:C,W42,'[1]Eze Position Report'!D:D)</f>
        <v>-428817</v>
      </c>
      <c r="AD42" s="20">
        <f t="shared" si="4"/>
        <v>0</v>
      </c>
      <c r="AE42" s="21"/>
    </row>
    <row r="43" spans="1:34" ht="15" customHeight="1" x14ac:dyDescent="0.25">
      <c r="A43" s="10" t="s">
        <v>28</v>
      </c>
      <c r="B43" s="10" t="s">
        <v>29</v>
      </c>
      <c r="C43" s="10" t="s">
        <v>201</v>
      </c>
      <c r="D43" s="10" t="s">
        <v>49</v>
      </c>
      <c r="E43" s="11">
        <v>-4</v>
      </c>
      <c r="F43" s="10" t="s">
        <v>202</v>
      </c>
      <c r="G43" s="10" t="s">
        <v>203</v>
      </c>
      <c r="H43" s="10" t="s">
        <v>204</v>
      </c>
      <c r="I43" s="12"/>
      <c r="J43" s="12">
        <v>2.4740000000000002</v>
      </c>
      <c r="K43" s="12">
        <v>2.4740000000000002</v>
      </c>
      <c r="L43" s="12">
        <v>14.5</v>
      </c>
      <c r="M43" s="12">
        <v>14.5</v>
      </c>
      <c r="N43" s="13">
        <v>-989.58</v>
      </c>
      <c r="O43" s="13">
        <v>-989.58</v>
      </c>
      <c r="P43" s="13">
        <v>-5800</v>
      </c>
      <c r="Q43" s="14">
        <v>-5800</v>
      </c>
      <c r="R43" s="12">
        <v>0</v>
      </c>
      <c r="S43" s="13">
        <v>-4810.42</v>
      </c>
      <c r="T43" s="13">
        <v>0</v>
      </c>
      <c r="U43" s="12" t="s">
        <v>34</v>
      </c>
      <c r="V43" s="10" t="str">
        <f t="shared" si="0"/>
        <v>ShortBXC US 01/19/24 C100</v>
      </c>
      <c r="W43" s="15" t="s">
        <v>201</v>
      </c>
      <c r="X43" s="16">
        <f t="shared" si="1"/>
        <v>1450</v>
      </c>
      <c r="Y43" s="17">
        <f t="shared" si="2"/>
        <v>-1435.5</v>
      </c>
      <c r="Z43" s="18">
        <f>SUMIF('[1]Eze Position Report'!C:C,W43,'[1]Eze Position Report'!F:F)</f>
        <v>-5800</v>
      </c>
      <c r="AA43" s="18">
        <f t="shared" si="3"/>
        <v>0</v>
      </c>
      <c r="AB43" s="18"/>
      <c r="AC43" s="19">
        <f>SUMIF('[1]Eze Position Report'!C:C,W43,'[1]Eze Position Report'!D:D)</f>
        <v>-4</v>
      </c>
      <c r="AD43" s="20">
        <f t="shared" si="4"/>
        <v>0</v>
      </c>
      <c r="AE43" s="21"/>
    </row>
    <row r="44" spans="1:34" ht="15" customHeight="1" x14ac:dyDescent="0.25">
      <c r="A44" s="10" t="s">
        <v>28</v>
      </c>
      <c r="B44" s="10" t="s">
        <v>29</v>
      </c>
      <c r="C44" s="10" t="s">
        <v>205</v>
      </c>
      <c r="D44" s="10" t="s">
        <v>49</v>
      </c>
      <c r="E44" s="11">
        <v>-3</v>
      </c>
      <c r="F44" s="10" t="s">
        <v>206</v>
      </c>
      <c r="G44" s="10" t="s">
        <v>207</v>
      </c>
      <c r="H44" s="10" t="s">
        <v>204</v>
      </c>
      <c r="I44" s="12"/>
      <c r="J44" s="12">
        <v>3.9939</v>
      </c>
      <c r="K44" s="12">
        <v>3.9939</v>
      </c>
      <c r="L44" s="12">
        <v>9.5</v>
      </c>
      <c r="M44" s="12">
        <v>9.5</v>
      </c>
      <c r="N44" s="13">
        <v>-1198.18</v>
      </c>
      <c r="O44" s="13">
        <v>-1198.18</v>
      </c>
      <c r="P44" s="13">
        <v>-2850</v>
      </c>
      <c r="Q44" s="14">
        <v>-2850</v>
      </c>
      <c r="R44" s="12">
        <v>0</v>
      </c>
      <c r="S44" s="13">
        <v>-1651.82</v>
      </c>
      <c r="T44" s="13">
        <v>0</v>
      </c>
      <c r="U44" s="12" t="s">
        <v>34</v>
      </c>
      <c r="V44" s="10" t="str">
        <f t="shared" si="0"/>
        <v>ShortBXC US 01/19/24 C105</v>
      </c>
      <c r="W44" s="15" t="s">
        <v>205</v>
      </c>
      <c r="X44" s="16">
        <f t="shared" si="1"/>
        <v>950</v>
      </c>
      <c r="Y44" s="17">
        <f t="shared" si="2"/>
        <v>-940.5</v>
      </c>
      <c r="Z44" s="18">
        <f>SUMIF('[1]Eze Position Report'!C:C,W44,'[1]Eze Position Report'!F:F)</f>
        <v>-2850</v>
      </c>
      <c r="AA44" s="18">
        <f t="shared" si="3"/>
        <v>0</v>
      </c>
      <c r="AB44" s="18"/>
      <c r="AC44" s="19">
        <f>SUMIF('[1]Eze Position Report'!C:C,W44,'[1]Eze Position Report'!D:D)</f>
        <v>-3</v>
      </c>
      <c r="AD44" s="20">
        <f t="shared" si="4"/>
        <v>0</v>
      </c>
      <c r="AE44" s="21"/>
    </row>
    <row r="45" spans="1:34" ht="15" customHeight="1" x14ac:dyDescent="0.25">
      <c r="A45" s="10" t="s">
        <v>28</v>
      </c>
      <c r="B45" s="10" t="s">
        <v>29</v>
      </c>
      <c r="C45" s="10" t="s">
        <v>208</v>
      </c>
      <c r="D45" s="10" t="s">
        <v>49</v>
      </c>
      <c r="E45" s="11">
        <v>-1</v>
      </c>
      <c r="F45" s="10" t="s">
        <v>209</v>
      </c>
      <c r="G45" s="10" t="s">
        <v>210</v>
      </c>
      <c r="H45" s="10" t="s">
        <v>204</v>
      </c>
      <c r="I45" s="12"/>
      <c r="J45" s="12">
        <v>2.8938999999999999</v>
      </c>
      <c r="K45" s="12">
        <v>2.8938999999999999</v>
      </c>
      <c r="L45" s="12">
        <v>5.65</v>
      </c>
      <c r="M45" s="12">
        <v>5.65</v>
      </c>
      <c r="N45" s="13">
        <v>-289.39</v>
      </c>
      <c r="O45" s="13">
        <v>-289.39</v>
      </c>
      <c r="P45" s="13">
        <v>-565</v>
      </c>
      <c r="Q45" s="14">
        <v>-565</v>
      </c>
      <c r="R45" s="12">
        <v>0</v>
      </c>
      <c r="S45" s="13">
        <v>-275.61</v>
      </c>
      <c r="T45" s="12">
        <v>0</v>
      </c>
      <c r="U45" s="12" t="s">
        <v>34</v>
      </c>
      <c r="V45" s="10" t="str">
        <f t="shared" si="0"/>
        <v>ShortBXC US 01/19/24 C110</v>
      </c>
      <c r="W45" s="15" t="s">
        <v>208</v>
      </c>
      <c r="X45" s="16">
        <f t="shared" si="1"/>
        <v>565</v>
      </c>
      <c r="Y45" s="17">
        <f t="shared" si="2"/>
        <v>-559.35</v>
      </c>
      <c r="Z45" s="18">
        <f>SUMIF('[1]Eze Position Report'!C:C,W45,'[1]Eze Position Report'!F:F)</f>
        <v>-565</v>
      </c>
      <c r="AA45" s="18">
        <f t="shared" si="3"/>
        <v>0</v>
      </c>
      <c r="AB45" s="18"/>
      <c r="AC45" s="19">
        <f>SUMIF('[1]Eze Position Report'!C:C,W45,'[1]Eze Position Report'!D:D)</f>
        <v>-1</v>
      </c>
      <c r="AD45" s="20">
        <f t="shared" si="4"/>
        <v>0</v>
      </c>
      <c r="AE45" s="21"/>
    </row>
    <row r="46" spans="1:34" ht="15" customHeight="1" x14ac:dyDescent="0.25">
      <c r="A46" s="10" t="s">
        <v>28</v>
      </c>
      <c r="B46" s="10" t="s">
        <v>29</v>
      </c>
      <c r="C46" s="10" t="s">
        <v>211</v>
      </c>
      <c r="D46" s="10" t="s">
        <v>49</v>
      </c>
      <c r="E46" s="11">
        <v>-66</v>
      </c>
      <c r="F46" s="10" t="s">
        <v>212</v>
      </c>
      <c r="G46" s="10" t="s">
        <v>213</v>
      </c>
      <c r="H46" s="10" t="s">
        <v>214</v>
      </c>
      <c r="I46" s="12"/>
      <c r="J46" s="12">
        <v>0.56210000000000004</v>
      </c>
      <c r="K46" s="12">
        <v>0.56210000000000004</v>
      </c>
      <c r="L46" s="12">
        <v>0.1</v>
      </c>
      <c r="M46" s="12">
        <v>0.1</v>
      </c>
      <c r="N46" s="13">
        <v>-3709.8</v>
      </c>
      <c r="O46" s="13">
        <v>-3709.8</v>
      </c>
      <c r="P46" s="13">
        <v>-660</v>
      </c>
      <c r="Q46" s="14">
        <v>-660</v>
      </c>
      <c r="R46" s="12">
        <v>0</v>
      </c>
      <c r="S46" s="13">
        <v>3049.8</v>
      </c>
      <c r="T46" s="13">
        <v>0</v>
      </c>
      <c r="U46" s="12" t="s">
        <v>34</v>
      </c>
      <c r="V46" s="10" t="str">
        <f t="shared" si="0"/>
        <v>ShortBZH US 01/19/24 P29</v>
      </c>
      <c r="W46" s="15" t="s">
        <v>211</v>
      </c>
      <c r="X46" s="16">
        <f t="shared" si="1"/>
        <v>10</v>
      </c>
      <c r="Y46" s="17">
        <f t="shared" si="2"/>
        <v>-9.9</v>
      </c>
      <c r="Z46" s="18">
        <f>SUMIF('[1]Eze Position Report'!C:C,W46,'[1]Eze Position Report'!F:F)</f>
        <v>-660</v>
      </c>
      <c r="AA46" s="18">
        <f t="shared" si="3"/>
        <v>0</v>
      </c>
      <c r="AB46" s="18"/>
      <c r="AC46" s="19">
        <f>SUMIF('[1]Eze Position Report'!C:C,W46,'[1]Eze Position Report'!D:D)</f>
        <v>-66</v>
      </c>
      <c r="AD46" s="20">
        <f t="shared" si="4"/>
        <v>0</v>
      </c>
      <c r="AE46" s="20"/>
      <c r="AF46" s="9"/>
      <c r="AG46" s="9"/>
      <c r="AH46" s="9"/>
    </row>
    <row r="47" spans="1:34" ht="15" customHeight="1" x14ac:dyDescent="0.25">
      <c r="A47" s="10" t="s">
        <v>36</v>
      </c>
      <c r="B47" s="10" t="s">
        <v>37</v>
      </c>
      <c r="C47" s="10" t="s">
        <v>215</v>
      </c>
      <c r="D47" s="10" t="s">
        <v>31</v>
      </c>
      <c r="E47" s="11">
        <v>14590</v>
      </c>
      <c r="F47" s="10" t="s">
        <v>216</v>
      </c>
      <c r="G47" s="10" t="s">
        <v>217</v>
      </c>
      <c r="H47" s="10"/>
      <c r="I47" s="12"/>
      <c r="J47" s="12">
        <v>3.6829999999999998</v>
      </c>
      <c r="K47" s="12">
        <v>3.6829999999999998</v>
      </c>
      <c r="L47" s="12">
        <v>3.74</v>
      </c>
      <c r="M47" s="12">
        <v>3.74</v>
      </c>
      <c r="N47" s="13">
        <v>53735.040000000001</v>
      </c>
      <c r="O47" s="13">
        <v>53735.040000000001</v>
      </c>
      <c r="P47" s="13">
        <v>54566.6</v>
      </c>
      <c r="Q47" s="14">
        <v>54566.6</v>
      </c>
      <c r="R47" s="12">
        <v>0</v>
      </c>
      <c r="S47" s="13">
        <v>831.56</v>
      </c>
      <c r="T47" s="13">
        <v>0</v>
      </c>
      <c r="U47" s="12" t="s">
        <v>218</v>
      </c>
      <c r="V47" s="10" t="str">
        <f t="shared" si="0"/>
        <v>LongCSTE</v>
      </c>
      <c r="W47" s="15" t="s">
        <v>219</v>
      </c>
      <c r="X47" s="16">
        <f t="shared" si="1"/>
        <v>3.7399999999999998</v>
      </c>
      <c r="Y47" s="17">
        <f t="shared" si="2"/>
        <v>0</v>
      </c>
      <c r="Z47" s="18">
        <f>SUMIF('[1]Eze Position Report'!C:C,W47,'[1]Eze Position Report'!F:F)</f>
        <v>54566.6</v>
      </c>
      <c r="AA47" s="18">
        <f t="shared" si="3"/>
        <v>0</v>
      </c>
      <c r="AB47" s="18"/>
      <c r="AC47" s="19">
        <f>SUMIF('[1]Eze Position Report'!C:C,W47,'[1]Eze Position Report'!D:D)</f>
        <v>14590</v>
      </c>
      <c r="AD47" s="20">
        <f t="shared" si="4"/>
        <v>0</v>
      </c>
      <c r="AE47" s="21"/>
    </row>
    <row r="48" spans="1:34" ht="15" customHeight="1" x14ac:dyDescent="0.25">
      <c r="A48" s="10" t="s">
        <v>36</v>
      </c>
      <c r="B48" s="10" t="s">
        <v>37</v>
      </c>
      <c r="C48" s="10" t="s">
        <v>220</v>
      </c>
      <c r="D48" s="10" t="s">
        <v>221</v>
      </c>
      <c r="E48" s="11">
        <v>4509286</v>
      </c>
      <c r="F48" s="10" t="s">
        <v>222</v>
      </c>
      <c r="G48" s="10" t="s">
        <v>223</v>
      </c>
      <c r="H48" s="10" t="s">
        <v>224</v>
      </c>
      <c r="I48" s="12"/>
      <c r="J48" s="12">
        <v>0</v>
      </c>
      <c r="K48" s="12">
        <v>0</v>
      </c>
      <c r="L48" s="12">
        <v>2.5000000000000001E-2</v>
      </c>
      <c r="M48" s="12">
        <v>1.7000000000000001E-2</v>
      </c>
      <c r="N48" s="13">
        <v>0</v>
      </c>
      <c r="O48" s="13">
        <v>0</v>
      </c>
      <c r="P48" s="13">
        <v>112732.15</v>
      </c>
      <c r="Q48" s="14">
        <v>76793.14</v>
      </c>
      <c r="R48" s="12">
        <v>0</v>
      </c>
      <c r="S48" s="13">
        <v>76793.14</v>
      </c>
      <c r="T48" s="13">
        <v>0</v>
      </c>
      <c r="U48" s="12" t="s">
        <v>183</v>
      </c>
      <c r="V48" s="10" t="str">
        <f t="shared" si="0"/>
        <v>LongCAIOA.AUS</v>
      </c>
      <c r="W48" s="15" t="s">
        <v>225</v>
      </c>
      <c r="X48" s="16">
        <f t="shared" si="1"/>
        <v>1.7027500000000001E-2</v>
      </c>
      <c r="Y48" s="17">
        <f t="shared" si="2"/>
        <v>-2.7499999999999747E-5</v>
      </c>
      <c r="Z48" s="18">
        <f>SUMIF('[1]Eze Position Report'!C:C,W48,'[1]Eze Position Report'!F:F)</f>
        <v>76781.867364999998</v>
      </c>
      <c r="AA48" s="18">
        <f t="shared" si="3"/>
        <v>-11.272635000001173</v>
      </c>
      <c r="AB48" s="18"/>
      <c r="AC48" s="19">
        <f>SUMIF('[1]Eze Position Report'!C:C,W48,'[1]Eze Position Report'!D:D)</f>
        <v>4509286</v>
      </c>
      <c r="AD48" s="20">
        <f t="shared" si="4"/>
        <v>0</v>
      </c>
      <c r="AE48" s="21"/>
    </row>
    <row r="49" spans="1:34" ht="15" customHeight="1" x14ac:dyDescent="0.25">
      <c r="A49" s="10" t="s">
        <v>36</v>
      </c>
      <c r="B49" s="10" t="s">
        <v>37</v>
      </c>
      <c r="C49" s="10" t="s">
        <v>226</v>
      </c>
      <c r="D49" s="10" t="s">
        <v>39</v>
      </c>
      <c r="E49" s="11">
        <v>9018572</v>
      </c>
      <c r="F49" s="10" t="s">
        <v>227</v>
      </c>
      <c r="G49" s="10" t="s">
        <v>228</v>
      </c>
      <c r="H49" s="10"/>
      <c r="I49" s="12"/>
      <c r="J49" s="12">
        <v>0.21</v>
      </c>
      <c r="K49" s="12">
        <v>0.1406</v>
      </c>
      <c r="L49" s="12">
        <v>0.215</v>
      </c>
      <c r="M49" s="12">
        <v>0.14649999999999999</v>
      </c>
      <c r="N49" s="13">
        <v>1893900.12</v>
      </c>
      <c r="O49" s="13">
        <v>1268155.52</v>
      </c>
      <c r="P49" s="13">
        <v>1938992.98</v>
      </c>
      <c r="Q49" s="14">
        <v>1320842.02</v>
      </c>
      <c r="R49" s="12">
        <v>0</v>
      </c>
      <c r="S49" s="13">
        <v>30717.26</v>
      </c>
      <c r="T49" s="13">
        <v>21969.24</v>
      </c>
      <c r="U49" s="12" t="s">
        <v>183</v>
      </c>
      <c r="V49" s="10" t="str">
        <f t="shared" si="0"/>
        <v>LongCAI.AUS</v>
      </c>
      <c r="W49" s="15" t="s">
        <v>229</v>
      </c>
      <c r="X49" s="16">
        <f t="shared" si="1"/>
        <v>0.1464365</v>
      </c>
      <c r="Y49" s="17">
        <f t="shared" si="2"/>
        <v>6.3499999999994117E-5</v>
      </c>
      <c r="Z49" s="18">
        <f>SUMIF('[1]Eze Position Report'!C:C,W49,'[1]Eze Position Report'!F:F)</f>
        <v>1320648.1186780001</v>
      </c>
      <c r="AA49" s="18">
        <f t="shared" si="3"/>
        <v>-193.90132199996151</v>
      </c>
      <c r="AB49" s="18"/>
      <c r="AC49" s="19">
        <f>SUMIF('[1]Eze Position Report'!C:C,W49,'[1]Eze Position Report'!D:D)</f>
        <v>9018572</v>
      </c>
      <c r="AD49" s="20">
        <f t="shared" si="4"/>
        <v>0</v>
      </c>
      <c r="AE49" s="21"/>
    </row>
    <row r="50" spans="1:34" ht="15" customHeight="1" x14ac:dyDescent="0.25">
      <c r="A50" s="10" t="s">
        <v>28</v>
      </c>
      <c r="B50" s="10" t="s">
        <v>29</v>
      </c>
      <c r="C50" s="10" t="s">
        <v>230</v>
      </c>
      <c r="D50" s="10" t="s">
        <v>49</v>
      </c>
      <c r="E50" s="11">
        <v>-172</v>
      </c>
      <c r="F50" s="10" t="s">
        <v>231</v>
      </c>
      <c r="G50" s="10" t="s">
        <v>232</v>
      </c>
      <c r="H50" s="10" t="s">
        <v>233</v>
      </c>
      <c r="I50" s="12"/>
      <c r="J50" s="12">
        <v>0.59530000000000005</v>
      </c>
      <c r="K50" s="12">
        <v>0.59530000000000005</v>
      </c>
      <c r="L50" s="12">
        <v>0.1</v>
      </c>
      <c r="M50" s="12">
        <v>0.1</v>
      </c>
      <c r="N50" s="13">
        <v>-10238.99</v>
      </c>
      <c r="O50" s="13">
        <v>-10238.99</v>
      </c>
      <c r="P50" s="13">
        <v>-1720</v>
      </c>
      <c r="Q50" s="14">
        <v>-1720</v>
      </c>
      <c r="R50" s="12">
        <v>0</v>
      </c>
      <c r="S50" s="13">
        <v>8518.99</v>
      </c>
      <c r="T50" s="12">
        <v>0</v>
      </c>
      <c r="U50" s="12" t="s">
        <v>34</v>
      </c>
      <c r="V50" s="10" t="str">
        <f t="shared" si="0"/>
        <v>ShortCALM US 01/19/24 P45</v>
      </c>
      <c r="W50" s="15" t="s">
        <v>230</v>
      </c>
      <c r="X50" s="16">
        <f t="shared" si="1"/>
        <v>7.5</v>
      </c>
      <c r="Y50" s="17">
        <f t="shared" si="2"/>
        <v>-7.4</v>
      </c>
      <c r="Z50" s="18">
        <f>SUMIF('[1]Eze Position Report'!C:C,W50,'[1]Eze Position Report'!F:F)</f>
        <v>-1290</v>
      </c>
      <c r="AA50" s="18">
        <f t="shared" si="3"/>
        <v>430</v>
      </c>
      <c r="AB50" s="18"/>
      <c r="AC50" s="19">
        <f>SUMIF('[1]Eze Position Report'!C:C,W50,'[1]Eze Position Report'!D:D)</f>
        <v>-172</v>
      </c>
      <c r="AD50" s="20">
        <f t="shared" si="4"/>
        <v>0</v>
      </c>
      <c r="AE50" s="21"/>
    </row>
    <row r="51" spans="1:34" ht="15" customHeight="1" x14ac:dyDescent="0.25">
      <c r="A51" s="10" t="s">
        <v>28</v>
      </c>
      <c r="B51" s="10" t="s">
        <v>29</v>
      </c>
      <c r="C51" s="10" t="s">
        <v>234</v>
      </c>
      <c r="D51" s="10" t="s">
        <v>31</v>
      </c>
      <c r="E51" s="11">
        <v>-87521</v>
      </c>
      <c r="F51" s="10" t="s">
        <v>235</v>
      </c>
      <c r="G51" s="10" t="s">
        <v>236</v>
      </c>
      <c r="H51" s="10"/>
      <c r="I51" s="12"/>
      <c r="J51" s="12">
        <v>53.141500000000001</v>
      </c>
      <c r="K51" s="12">
        <v>53.141500000000001</v>
      </c>
      <c r="L51" s="12">
        <v>57.39</v>
      </c>
      <c r="M51" s="12">
        <v>57.39</v>
      </c>
      <c r="N51" s="13">
        <v>-4650997.59</v>
      </c>
      <c r="O51" s="13">
        <v>-4650997.59</v>
      </c>
      <c r="P51" s="13">
        <v>-5022830.1900000004</v>
      </c>
      <c r="Q51" s="14">
        <v>-5022830.1900000004</v>
      </c>
      <c r="R51" s="12">
        <v>0</v>
      </c>
      <c r="S51" s="13">
        <v>-371832.6</v>
      </c>
      <c r="T51" s="12">
        <v>0</v>
      </c>
      <c r="U51" s="12" t="s">
        <v>34</v>
      </c>
      <c r="V51" s="10" t="str">
        <f t="shared" si="0"/>
        <v>ShortCALM</v>
      </c>
      <c r="W51" s="15" t="s">
        <v>237</v>
      </c>
      <c r="X51" s="16">
        <f t="shared" si="1"/>
        <v>57.390000000000008</v>
      </c>
      <c r="Y51" s="17">
        <f t="shared" si="2"/>
        <v>0</v>
      </c>
      <c r="Z51" s="18">
        <f>SUMIF('[1]Eze Position Report'!C:C,W51,'[1]Eze Position Report'!F:F)</f>
        <v>-5022830.1900000004</v>
      </c>
      <c r="AA51" s="18">
        <f t="shared" si="3"/>
        <v>0</v>
      </c>
      <c r="AB51" s="18"/>
      <c r="AC51" s="19">
        <f>SUMIF('[1]Eze Position Report'!C:C,W51,'[1]Eze Position Report'!D:D)</f>
        <v>-87521</v>
      </c>
      <c r="AD51" s="20">
        <f t="shared" si="4"/>
        <v>0</v>
      </c>
      <c r="AE51" s="21"/>
    </row>
    <row r="52" spans="1:34" ht="15" customHeight="1" x14ac:dyDescent="0.25">
      <c r="A52" s="10" t="s">
        <v>36</v>
      </c>
      <c r="B52" s="10" t="s">
        <v>37</v>
      </c>
      <c r="C52" s="10" t="s">
        <v>238</v>
      </c>
      <c r="D52" s="10" t="s">
        <v>39</v>
      </c>
      <c r="E52" s="11">
        <v>162372</v>
      </c>
      <c r="F52" s="10" t="s">
        <v>239</v>
      </c>
      <c r="G52" s="10" t="s">
        <v>240</v>
      </c>
      <c r="H52" s="10"/>
      <c r="I52" s="12"/>
      <c r="J52" s="12">
        <v>1.4565999999999999</v>
      </c>
      <c r="K52" s="12">
        <v>1.4903</v>
      </c>
      <c r="L52" s="12">
        <v>0.02</v>
      </c>
      <c r="M52" s="12">
        <v>1.5100000000000001E-2</v>
      </c>
      <c r="N52" s="13">
        <v>236513.02</v>
      </c>
      <c r="O52" s="13">
        <v>241989.88</v>
      </c>
      <c r="P52" s="13">
        <v>3247.44</v>
      </c>
      <c r="Q52" s="14">
        <v>2452.1999999999998</v>
      </c>
      <c r="R52" s="12">
        <v>0</v>
      </c>
      <c r="S52" s="13">
        <v>-176142.55</v>
      </c>
      <c r="T52" s="13">
        <v>-63395.13</v>
      </c>
      <c r="U52" s="12" t="s">
        <v>42</v>
      </c>
      <c r="V52" s="10" t="str">
        <f t="shared" si="0"/>
        <v>LongCE.H.CAV</v>
      </c>
      <c r="W52" s="15" t="s">
        <v>241</v>
      </c>
      <c r="X52" s="16">
        <f t="shared" si="1"/>
        <v>1.5098000000000007E-2</v>
      </c>
      <c r="Y52" s="17">
        <f t="shared" si="2"/>
        <v>1.9999999999933266E-6</v>
      </c>
      <c r="Z52" s="18">
        <f>SUMIF('[1]Eze Position Report'!C:C,W52,'[1]Eze Position Report'!F:F)</f>
        <v>2451.4924559999999</v>
      </c>
      <c r="AA52" s="18">
        <f t="shared" si="3"/>
        <v>-0.70754399999987072</v>
      </c>
      <c r="AB52" s="18"/>
      <c r="AC52" s="19">
        <f>SUMIF('[1]Eze Position Report'!C:C,W52,'[1]Eze Position Report'!D:D)</f>
        <v>162371.99999999991</v>
      </c>
      <c r="AD52" s="20">
        <f t="shared" si="4"/>
        <v>0</v>
      </c>
      <c r="AE52" s="21"/>
    </row>
    <row r="53" spans="1:34" ht="15" customHeight="1" x14ac:dyDescent="0.25">
      <c r="A53" s="10" t="s">
        <v>28</v>
      </c>
      <c r="B53" s="10" t="s">
        <v>29</v>
      </c>
      <c r="C53" s="10" t="s">
        <v>242</v>
      </c>
      <c r="D53" s="10" t="s">
        <v>31</v>
      </c>
      <c r="E53" s="11">
        <v>-2639114</v>
      </c>
      <c r="F53" s="10" t="s">
        <v>243</v>
      </c>
      <c r="G53" s="10" t="s">
        <v>244</v>
      </c>
      <c r="H53" s="10"/>
      <c r="I53" s="12"/>
      <c r="J53" s="12">
        <v>1.5226999999999999</v>
      </c>
      <c r="K53" s="12">
        <v>1.5226999999999999</v>
      </c>
      <c r="L53" s="12">
        <v>0.25719999999999998</v>
      </c>
      <c r="M53" s="12">
        <v>0.25719999999999998</v>
      </c>
      <c r="N53" s="13">
        <v>-4018454.68</v>
      </c>
      <c r="O53" s="13">
        <v>-4018454.68</v>
      </c>
      <c r="P53" s="13">
        <v>-678780.12</v>
      </c>
      <c r="Q53" s="14">
        <v>-678780.12</v>
      </c>
      <c r="R53" s="12">
        <v>0</v>
      </c>
      <c r="S53" s="13">
        <v>3339674.57</v>
      </c>
      <c r="T53" s="13">
        <v>0</v>
      </c>
      <c r="U53" s="12" t="s">
        <v>34</v>
      </c>
      <c r="V53" s="10" t="str">
        <f t="shared" si="0"/>
        <v>ShortGOEV</v>
      </c>
      <c r="W53" s="15" t="s">
        <v>245</v>
      </c>
      <c r="X53" s="16">
        <f t="shared" si="1"/>
        <v>0.25720000000000004</v>
      </c>
      <c r="Y53" s="17">
        <f t="shared" si="2"/>
        <v>0</v>
      </c>
      <c r="Z53" s="18">
        <f>SUMIF('[1]Eze Position Report'!C:C,W53,'[1]Eze Position Report'!F:F)</f>
        <v>-678780.12080000003</v>
      </c>
      <c r="AA53" s="18">
        <f t="shared" si="3"/>
        <v>-8.0000003799796104E-4</v>
      </c>
      <c r="AB53" s="18"/>
      <c r="AC53" s="19">
        <f>SUMIF('[1]Eze Position Report'!C:C,W53,'[1]Eze Position Report'!D:D)</f>
        <v>-2639114</v>
      </c>
      <c r="AD53" s="20">
        <f t="shared" si="4"/>
        <v>0</v>
      </c>
      <c r="AE53" s="21"/>
    </row>
    <row r="54" spans="1:34" ht="15" customHeight="1" x14ac:dyDescent="0.25">
      <c r="A54" s="10" t="s">
        <v>36</v>
      </c>
      <c r="B54" s="10" t="s">
        <v>37</v>
      </c>
      <c r="C54" s="10" t="s">
        <v>246</v>
      </c>
      <c r="D54" s="10" t="s">
        <v>39</v>
      </c>
      <c r="E54" s="11">
        <v>376089</v>
      </c>
      <c r="F54" s="10" t="s">
        <v>247</v>
      </c>
      <c r="G54" s="10" t="s">
        <v>248</v>
      </c>
      <c r="H54" s="10"/>
      <c r="I54" s="10"/>
      <c r="J54" s="10">
        <v>6.5503999999999998</v>
      </c>
      <c r="K54" s="10">
        <v>4.8593999999999999</v>
      </c>
      <c r="L54" s="10">
        <v>7.91</v>
      </c>
      <c r="M54" s="10">
        <v>5.9729999999999999</v>
      </c>
      <c r="N54" s="22">
        <v>2463547.04</v>
      </c>
      <c r="O54" s="22">
        <v>1827567.39</v>
      </c>
      <c r="P54" s="22">
        <v>2974863.99</v>
      </c>
      <c r="Q54" s="11">
        <v>2246367.13</v>
      </c>
      <c r="R54" s="10">
        <v>0</v>
      </c>
      <c r="S54" s="22">
        <v>386103.57</v>
      </c>
      <c r="T54" s="22">
        <v>32696.17</v>
      </c>
      <c r="U54" s="10" t="s">
        <v>42</v>
      </c>
      <c r="V54" s="10" t="str">
        <f t="shared" si="0"/>
        <v>LongCG.CAT</v>
      </c>
      <c r="W54" s="15" t="s">
        <v>249</v>
      </c>
      <c r="X54" s="16">
        <f t="shared" si="1"/>
        <v>5.9712589999999999</v>
      </c>
      <c r="Y54" s="17">
        <f t="shared" si="2"/>
        <v>1.7409999999999926E-3</v>
      </c>
      <c r="Z54" s="18">
        <f>SUMIF('[1]Eze Position Report'!C:C,W54,'[1]Eze Position Report'!F:F)</f>
        <v>2245724.826051</v>
      </c>
      <c r="AA54" s="18">
        <f t="shared" si="3"/>
        <v>-642.30394899984822</v>
      </c>
      <c r="AB54" s="18"/>
      <c r="AC54" s="19">
        <f>SUMIF('[1]Eze Position Report'!C:C,W54,'[1]Eze Position Report'!D:D)</f>
        <v>376089</v>
      </c>
      <c r="AD54" s="20">
        <f t="shared" si="4"/>
        <v>0</v>
      </c>
      <c r="AE54" s="20"/>
      <c r="AF54" s="9"/>
      <c r="AG54" s="9"/>
      <c r="AH54" s="9"/>
    </row>
    <row r="55" spans="1:34" ht="15" customHeight="1" x14ac:dyDescent="0.25">
      <c r="A55" s="10" t="s">
        <v>36</v>
      </c>
      <c r="B55" s="10" t="s">
        <v>37</v>
      </c>
      <c r="C55" s="10" t="s">
        <v>250</v>
      </c>
      <c r="D55" s="10" t="s">
        <v>31</v>
      </c>
      <c r="E55" s="11">
        <v>1227293</v>
      </c>
      <c r="F55" s="10" t="s">
        <v>251</v>
      </c>
      <c r="G55" s="10" t="s">
        <v>252</v>
      </c>
      <c r="H55" s="10"/>
      <c r="I55" s="12"/>
      <c r="J55" s="12">
        <v>5.6848999999999998</v>
      </c>
      <c r="K55" s="12">
        <v>5.6848999999999998</v>
      </c>
      <c r="L55" s="12">
        <v>4.88</v>
      </c>
      <c r="M55" s="12">
        <v>4.88</v>
      </c>
      <c r="N55" s="13">
        <v>6977066.4199999999</v>
      </c>
      <c r="O55" s="13">
        <v>6977066.4199999999</v>
      </c>
      <c r="P55" s="13">
        <v>5989189.8399999999</v>
      </c>
      <c r="Q55" s="14">
        <v>5989189.8399999999</v>
      </c>
      <c r="R55" s="12">
        <v>0</v>
      </c>
      <c r="S55" s="13">
        <v>-987876.58</v>
      </c>
      <c r="T55" s="12">
        <v>0</v>
      </c>
      <c r="U55" s="12" t="s">
        <v>34</v>
      </c>
      <c r="V55" s="10" t="str">
        <f t="shared" si="0"/>
        <v>LongCNTY</v>
      </c>
      <c r="W55" s="15" t="s">
        <v>253</v>
      </c>
      <c r="X55" s="16">
        <f t="shared" si="1"/>
        <v>4.88</v>
      </c>
      <c r="Y55" s="17">
        <f t="shared" si="2"/>
        <v>0</v>
      </c>
      <c r="Z55" s="18">
        <f>SUMIF('[1]Eze Position Report'!C:C,W55,'[1]Eze Position Report'!F:F)</f>
        <v>5989189.8399999999</v>
      </c>
      <c r="AA55" s="18">
        <f t="shared" si="3"/>
        <v>0</v>
      </c>
      <c r="AB55" s="18"/>
      <c r="AC55" s="19">
        <f>SUMIF('[1]Eze Position Report'!C:C,W55,'[1]Eze Position Report'!D:D)</f>
        <v>1227293</v>
      </c>
      <c r="AD55" s="20">
        <f t="shared" si="4"/>
        <v>0</v>
      </c>
      <c r="AE55" s="21"/>
    </row>
    <row r="56" spans="1:34" ht="15" customHeight="1" x14ac:dyDescent="0.25">
      <c r="A56" s="10" t="s">
        <v>36</v>
      </c>
      <c r="B56" s="10" t="s">
        <v>37</v>
      </c>
      <c r="C56" s="10" t="s">
        <v>254</v>
      </c>
      <c r="D56" s="10" t="s">
        <v>39</v>
      </c>
      <c r="E56" s="11">
        <v>1274401</v>
      </c>
      <c r="F56" s="10" t="s">
        <v>255</v>
      </c>
      <c r="G56" s="10" t="s">
        <v>256</v>
      </c>
      <c r="H56" s="10"/>
      <c r="I56" s="12"/>
      <c r="J56" s="12">
        <v>2.0167999999999999</v>
      </c>
      <c r="K56" s="12">
        <v>1.512</v>
      </c>
      <c r="L56" s="12">
        <v>3.45</v>
      </c>
      <c r="M56" s="12">
        <v>2.6051000000000002</v>
      </c>
      <c r="N56" s="13">
        <v>2570161.6</v>
      </c>
      <c r="O56" s="13">
        <v>1926884.19</v>
      </c>
      <c r="P56" s="13">
        <v>4396683.45</v>
      </c>
      <c r="Q56" s="14">
        <v>3320005.62</v>
      </c>
      <c r="R56" s="12">
        <v>0</v>
      </c>
      <c r="S56" s="13">
        <v>1379235.71</v>
      </c>
      <c r="T56" s="13">
        <v>13885.72</v>
      </c>
      <c r="U56" s="12" t="s">
        <v>42</v>
      </c>
      <c r="V56" s="10" t="str">
        <f t="shared" si="0"/>
        <v>LongCEU.CAT</v>
      </c>
      <c r="W56" s="15" t="s">
        <v>257</v>
      </c>
      <c r="X56" s="16">
        <f t="shared" si="1"/>
        <v>2.6044050000000003</v>
      </c>
      <c r="Y56" s="17">
        <f t="shared" si="2"/>
        <v>6.9499999999989015E-4</v>
      </c>
      <c r="Z56" s="18">
        <f>SUMIF('[1]Eze Position Report'!C:C,W56,'[1]Eze Position Report'!F:F)</f>
        <v>3319056.3364050002</v>
      </c>
      <c r="AA56" s="18">
        <f t="shared" si="3"/>
        <v>-949.28359499992803</v>
      </c>
      <c r="AB56" s="18"/>
      <c r="AC56" s="19">
        <f>SUMIF('[1]Eze Position Report'!C:C,W56,'[1]Eze Position Report'!D:D)</f>
        <v>1274401</v>
      </c>
      <c r="AD56" s="20">
        <f t="shared" si="4"/>
        <v>0</v>
      </c>
      <c r="AE56" s="21"/>
    </row>
    <row r="57" spans="1:34" ht="15" customHeight="1" x14ac:dyDescent="0.25">
      <c r="A57" s="10" t="s">
        <v>28</v>
      </c>
      <c r="B57" s="10" t="s">
        <v>29</v>
      </c>
      <c r="C57" s="10" t="s">
        <v>258</v>
      </c>
      <c r="D57" s="10" t="s">
        <v>31</v>
      </c>
      <c r="E57" s="11">
        <v>-3125151</v>
      </c>
      <c r="F57" s="10" t="s">
        <v>259</v>
      </c>
      <c r="G57" s="10" t="s">
        <v>260</v>
      </c>
      <c r="H57" s="10"/>
      <c r="I57" s="12"/>
      <c r="J57" s="12">
        <v>2.0920000000000001</v>
      </c>
      <c r="K57" s="12">
        <v>2.0920000000000001</v>
      </c>
      <c r="L57" s="12">
        <v>2.34</v>
      </c>
      <c r="M57" s="12">
        <v>2.34</v>
      </c>
      <c r="N57" s="13">
        <v>-6537793.9400000004</v>
      </c>
      <c r="O57" s="13">
        <v>-6537793.9400000004</v>
      </c>
      <c r="P57" s="13">
        <v>-7312853.3399999999</v>
      </c>
      <c r="Q57" s="14">
        <v>-7312853.3399999999</v>
      </c>
      <c r="R57" s="12">
        <v>0</v>
      </c>
      <c r="S57" s="13">
        <v>-775059.4</v>
      </c>
      <c r="T57" s="12">
        <v>0</v>
      </c>
      <c r="U57" s="12" t="s">
        <v>34</v>
      </c>
      <c r="V57" s="10" t="str">
        <f t="shared" si="0"/>
        <v>ShortCHPT</v>
      </c>
      <c r="W57" s="15" t="s">
        <v>261</v>
      </c>
      <c r="X57" s="16">
        <f t="shared" si="1"/>
        <v>2.34</v>
      </c>
      <c r="Y57" s="17">
        <f t="shared" si="2"/>
        <v>0</v>
      </c>
      <c r="Z57" s="18">
        <f>SUMIF('[1]Eze Position Report'!C:C,W57,'[1]Eze Position Report'!F:F)</f>
        <v>-7312853.3399999999</v>
      </c>
      <c r="AA57" s="18">
        <f t="shared" si="3"/>
        <v>0</v>
      </c>
      <c r="AB57" s="18"/>
      <c r="AC57" s="19">
        <f>SUMIF('[1]Eze Position Report'!C:C,W57,'[1]Eze Position Report'!D:D)</f>
        <v>-3125151</v>
      </c>
      <c r="AD57" s="20">
        <f t="shared" si="4"/>
        <v>0</v>
      </c>
      <c r="AE57" s="21"/>
    </row>
    <row r="58" spans="1:34" ht="15" customHeight="1" x14ac:dyDescent="0.25">
      <c r="A58" s="10" t="s">
        <v>28</v>
      </c>
      <c r="B58" s="10" t="s">
        <v>29</v>
      </c>
      <c r="C58" s="10" t="s">
        <v>262</v>
      </c>
      <c r="D58" s="10" t="s">
        <v>31</v>
      </c>
      <c r="E58" s="11">
        <v>-2115</v>
      </c>
      <c r="F58" s="10" t="s">
        <v>263</v>
      </c>
      <c r="G58" s="10" t="s">
        <v>264</v>
      </c>
      <c r="H58" s="10"/>
      <c r="I58" s="12"/>
      <c r="J58" s="12">
        <v>826.26080000000002</v>
      </c>
      <c r="K58" s="12">
        <v>826.26080000000002</v>
      </c>
      <c r="L58" s="12">
        <v>0</v>
      </c>
      <c r="M58" s="12">
        <v>0</v>
      </c>
      <c r="N58" s="13">
        <v>-1747541.5</v>
      </c>
      <c r="O58" s="13">
        <v>-1747541.5</v>
      </c>
      <c r="P58" s="13">
        <v>0</v>
      </c>
      <c r="Q58" s="14">
        <v>0</v>
      </c>
      <c r="R58" s="12">
        <v>0</v>
      </c>
      <c r="S58" s="13">
        <v>1747541.5</v>
      </c>
      <c r="T58" s="13">
        <v>0</v>
      </c>
      <c r="U58" s="12" t="s">
        <v>34</v>
      </c>
      <c r="V58" s="10" t="str">
        <f t="shared" si="0"/>
        <v>ShortCHKAQ</v>
      </c>
      <c r="W58" s="15" t="s">
        <v>265</v>
      </c>
      <c r="X58" s="16">
        <f t="shared" si="1"/>
        <v>9.9999999999999995E-8</v>
      </c>
      <c r="Y58" s="17">
        <f t="shared" si="2"/>
        <v>-9.9999999999999995E-8</v>
      </c>
      <c r="Z58" s="18">
        <f>SUMIF('[1]Eze Position Report'!C:C,W58,'[1]Eze Position Report'!F:F)</f>
        <v>-2.1149999999999999E-4</v>
      </c>
      <c r="AA58" s="18">
        <f t="shared" si="3"/>
        <v>-2.1149999999999999E-4</v>
      </c>
      <c r="AB58" s="18"/>
      <c r="AC58" s="19">
        <f>SUMIF('[1]Eze Position Report'!C:C,W58,'[1]Eze Position Report'!D:D)</f>
        <v>-2115</v>
      </c>
      <c r="AD58" s="20">
        <f t="shared" si="4"/>
        <v>0</v>
      </c>
      <c r="AE58" s="20"/>
      <c r="AF58" s="9"/>
      <c r="AG58" s="9"/>
      <c r="AH58" s="9"/>
    </row>
    <row r="59" spans="1:34" ht="15" customHeight="1" x14ac:dyDescent="0.25">
      <c r="A59" s="10" t="s">
        <v>28</v>
      </c>
      <c r="B59" s="10" t="s">
        <v>29</v>
      </c>
      <c r="C59" s="10" t="s">
        <v>266</v>
      </c>
      <c r="D59" s="10" t="s">
        <v>31</v>
      </c>
      <c r="E59" s="11">
        <v>-6569</v>
      </c>
      <c r="F59" s="10" t="s">
        <v>267</v>
      </c>
      <c r="G59" s="10" t="s">
        <v>268</v>
      </c>
      <c r="H59" s="10"/>
      <c r="I59" s="12"/>
      <c r="J59" s="12">
        <v>80.982500000000002</v>
      </c>
      <c r="K59" s="12">
        <v>80.982500000000002</v>
      </c>
      <c r="L59" s="12">
        <v>83.19</v>
      </c>
      <c r="M59" s="12">
        <v>83.19</v>
      </c>
      <c r="N59" s="13">
        <v>-531973.72</v>
      </c>
      <c r="O59" s="13">
        <v>-531973.72</v>
      </c>
      <c r="P59" s="13">
        <v>-546475.11</v>
      </c>
      <c r="Q59" s="14">
        <v>-546475.11</v>
      </c>
      <c r="R59" s="12">
        <v>0</v>
      </c>
      <c r="S59" s="13">
        <v>-14501.39</v>
      </c>
      <c r="T59" s="12">
        <v>0</v>
      </c>
      <c r="U59" s="12" t="s">
        <v>34</v>
      </c>
      <c r="V59" s="10" t="str">
        <f t="shared" si="0"/>
        <v>ShortCRUS</v>
      </c>
      <c r="W59" s="15" t="s">
        <v>269</v>
      </c>
      <c r="X59" s="16">
        <f t="shared" si="1"/>
        <v>83.19</v>
      </c>
      <c r="Y59" s="17">
        <f t="shared" si="2"/>
        <v>0</v>
      </c>
      <c r="Z59" s="18">
        <f>SUMIF('[1]Eze Position Report'!C:C,W59,'[1]Eze Position Report'!F:F)</f>
        <v>-546475.11</v>
      </c>
      <c r="AA59" s="18">
        <f t="shared" si="3"/>
        <v>0</v>
      </c>
      <c r="AB59" s="18"/>
      <c r="AC59" s="19">
        <f>SUMIF('[1]Eze Position Report'!C:C,W59,'[1]Eze Position Report'!D:D)</f>
        <v>-6569</v>
      </c>
      <c r="AD59" s="20">
        <f t="shared" si="4"/>
        <v>0</v>
      </c>
      <c r="AE59" s="21"/>
    </row>
    <row r="60" spans="1:34" ht="15" customHeight="1" x14ac:dyDescent="0.25">
      <c r="A60" s="10" t="s">
        <v>28</v>
      </c>
      <c r="B60" s="10" t="s">
        <v>29</v>
      </c>
      <c r="C60" s="10" t="s">
        <v>270</v>
      </c>
      <c r="D60" s="10" t="s">
        <v>31</v>
      </c>
      <c r="E60" s="11">
        <v>-80239</v>
      </c>
      <c r="F60" s="10" t="s">
        <v>271</v>
      </c>
      <c r="G60" s="10" t="s">
        <v>272</v>
      </c>
      <c r="H60" s="10"/>
      <c r="I60" s="12"/>
      <c r="J60" s="12">
        <v>4.9343000000000004</v>
      </c>
      <c r="K60" s="12">
        <v>4.9343000000000004</v>
      </c>
      <c r="L60" s="12">
        <v>3.83</v>
      </c>
      <c r="M60" s="12">
        <v>3.83</v>
      </c>
      <c r="N60" s="13">
        <v>-395923.62</v>
      </c>
      <c r="O60" s="13">
        <v>-395923.62</v>
      </c>
      <c r="P60" s="13">
        <v>-307315.37</v>
      </c>
      <c r="Q60" s="14">
        <v>-307315.37</v>
      </c>
      <c r="R60" s="12">
        <v>0</v>
      </c>
      <c r="S60" s="13">
        <v>88608.25</v>
      </c>
      <c r="T60" s="12">
        <v>0</v>
      </c>
      <c r="U60" s="12" t="s">
        <v>34</v>
      </c>
      <c r="V60" s="10" t="str">
        <f t="shared" si="0"/>
        <v>ShortCLNE</v>
      </c>
      <c r="W60" s="15" t="s">
        <v>273</v>
      </c>
      <c r="X60" s="16">
        <f t="shared" si="1"/>
        <v>3.83</v>
      </c>
      <c r="Y60" s="17">
        <f t="shared" si="2"/>
        <v>0</v>
      </c>
      <c r="Z60" s="18">
        <f>SUMIF('[1]Eze Position Report'!C:C,W60,'[1]Eze Position Report'!F:F)</f>
        <v>-307315.37</v>
      </c>
      <c r="AA60" s="18">
        <f t="shared" si="3"/>
        <v>0</v>
      </c>
      <c r="AB60" s="18"/>
      <c r="AC60" s="19">
        <f>SUMIF('[1]Eze Position Report'!C:C,W60,'[1]Eze Position Report'!D:D)</f>
        <v>-80239</v>
      </c>
      <c r="AD60" s="20">
        <f t="shared" si="4"/>
        <v>0</v>
      </c>
      <c r="AE60" s="21"/>
    </row>
    <row r="61" spans="1:34" ht="15" customHeight="1" x14ac:dyDescent="0.25">
      <c r="A61" s="10" t="s">
        <v>28</v>
      </c>
      <c r="B61" s="10" t="s">
        <v>29</v>
      </c>
      <c r="C61" s="10" t="s">
        <v>274</v>
      </c>
      <c r="D61" s="10" t="s">
        <v>31</v>
      </c>
      <c r="E61" s="11">
        <v>-18269</v>
      </c>
      <c r="F61" s="10" t="s">
        <v>275</v>
      </c>
      <c r="G61" s="10" t="s">
        <v>276</v>
      </c>
      <c r="H61" s="10"/>
      <c r="I61" s="12"/>
      <c r="J61" s="12">
        <v>124.55589999999999</v>
      </c>
      <c r="K61" s="12">
        <v>124.55589999999999</v>
      </c>
      <c r="L61" s="12">
        <v>173.92</v>
      </c>
      <c r="M61" s="12">
        <v>173.92</v>
      </c>
      <c r="N61" s="13">
        <v>-2275512.62</v>
      </c>
      <c r="O61" s="13">
        <v>-2275512.62</v>
      </c>
      <c r="P61" s="13">
        <v>-3177344.48</v>
      </c>
      <c r="Q61" s="14">
        <v>-3177344.48</v>
      </c>
      <c r="R61" s="12">
        <v>0</v>
      </c>
      <c r="S61" s="13">
        <v>-901831.86</v>
      </c>
      <c r="T61" s="13">
        <v>0</v>
      </c>
      <c r="U61" s="12" t="s">
        <v>34</v>
      </c>
      <c r="V61" s="10" t="str">
        <f t="shared" si="0"/>
        <v>ShortCOIN</v>
      </c>
      <c r="W61" s="15" t="s">
        <v>277</v>
      </c>
      <c r="X61" s="16">
        <f t="shared" si="1"/>
        <v>173.92</v>
      </c>
      <c r="Y61" s="17">
        <f t="shared" si="2"/>
        <v>0</v>
      </c>
      <c r="Z61" s="18">
        <f>SUMIF('[1]Eze Position Report'!C:C,W61,'[1]Eze Position Report'!F:F)</f>
        <v>-3177344.48</v>
      </c>
      <c r="AA61" s="18">
        <f t="shared" si="3"/>
        <v>0</v>
      </c>
      <c r="AB61" s="18"/>
      <c r="AC61" s="19">
        <f>SUMIF('[1]Eze Position Report'!C:C,W61,'[1]Eze Position Report'!D:D)</f>
        <v>-18269</v>
      </c>
      <c r="AD61" s="20">
        <f t="shared" si="4"/>
        <v>0</v>
      </c>
      <c r="AE61" s="21"/>
    </row>
    <row r="62" spans="1:34" ht="15" customHeight="1" x14ac:dyDescent="0.25">
      <c r="A62" s="10" t="s">
        <v>28</v>
      </c>
      <c r="B62" s="10" t="s">
        <v>29</v>
      </c>
      <c r="C62" s="10" t="s">
        <v>278</v>
      </c>
      <c r="D62" s="10" t="s">
        <v>49</v>
      </c>
      <c r="E62" s="11">
        <v>-14</v>
      </c>
      <c r="F62" s="10" t="s">
        <v>279</v>
      </c>
      <c r="G62" s="10" t="s">
        <v>280</v>
      </c>
      <c r="H62" s="10" t="s">
        <v>281</v>
      </c>
      <c r="I62" s="12"/>
      <c r="J62" s="12">
        <v>0.87619999999999998</v>
      </c>
      <c r="K62" s="12">
        <v>0.87619999999999998</v>
      </c>
      <c r="L62" s="12">
        <v>2.9</v>
      </c>
      <c r="M62" s="12">
        <v>2.9</v>
      </c>
      <c r="N62" s="13">
        <v>-1226.6600000000001</v>
      </c>
      <c r="O62" s="13">
        <v>-1226.6600000000001</v>
      </c>
      <c r="P62" s="13">
        <v>-4060</v>
      </c>
      <c r="Q62" s="14">
        <v>-4060</v>
      </c>
      <c r="R62" s="12">
        <v>0</v>
      </c>
      <c r="S62" s="13">
        <v>-2833.34</v>
      </c>
      <c r="T62" s="12">
        <v>0</v>
      </c>
      <c r="U62" s="12" t="s">
        <v>34</v>
      </c>
      <c r="V62" s="10" t="str">
        <f t="shared" si="0"/>
        <v>ShortCOPX US 01/19/24 C35</v>
      </c>
      <c r="W62" s="15" t="s">
        <v>278</v>
      </c>
      <c r="X62" s="16">
        <f t="shared" si="1"/>
        <v>290</v>
      </c>
      <c r="Y62" s="17">
        <f t="shared" si="2"/>
        <v>-287.10000000000002</v>
      </c>
      <c r="Z62" s="18">
        <f>SUMIF('[1]Eze Position Report'!C:C,W62,'[1]Eze Position Report'!F:F)</f>
        <v>-4060</v>
      </c>
      <c r="AA62" s="18">
        <f t="shared" si="3"/>
        <v>0</v>
      </c>
      <c r="AB62" s="18"/>
      <c r="AC62" s="19">
        <f>SUMIF('[1]Eze Position Report'!C:C,W62,'[1]Eze Position Report'!D:D)</f>
        <v>-14</v>
      </c>
      <c r="AD62" s="20">
        <f t="shared" si="4"/>
        <v>0</v>
      </c>
      <c r="AE62" s="21"/>
    </row>
    <row r="63" spans="1:34" ht="15" customHeight="1" x14ac:dyDescent="0.25">
      <c r="A63" s="10" t="s">
        <v>28</v>
      </c>
      <c r="B63" s="10" t="s">
        <v>29</v>
      </c>
      <c r="C63" s="10" t="s">
        <v>282</v>
      </c>
      <c r="D63" s="10" t="s">
        <v>31</v>
      </c>
      <c r="E63" s="11">
        <v>-1150</v>
      </c>
      <c r="F63" s="10" t="s">
        <v>283</v>
      </c>
      <c r="G63" s="10" t="s">
        <v>284</v>
      </c>
      <c r="H63" s="10"/>
      <c r="I63" s="12"/>
      <c r="J63" s="12">
        <v>465.15069999999997</v>
      </c>
      <c r="K63" s="12">
        <v>465.15069999999997</v>
      </c>
      <c r="L63" s="12">
        <v>532.73</v>
      </c>
      <c r="M63" s="12">
        <v>532.73</v>
      </c>
      <c r="N63" s="13">
        <v>-534923.27</v>
      </c>
      <c r="O63" s="13">
        <v>-534923.27</v>
      </c>
      <c r="P63" s="13">
        <v>-612639.5</v>
      </c>
      <c r="Q63" s="14">
        <v>-612639.5</v>
      </c>
      <c r="R63" s="13">
        <v>0</v>
      </c>
      <c r="S63" s="13">
        <v>-77716.23</v>
      </c>
      <c r="T63" s="12">
        <v>0</v>
      </c>
      <c r="U63" s="12" t="s">
        <v>34</v>
      </c>
      <c r="V63" s="10" t="str">
        <f t="shared" si="0"/>
        <v>ShortCACC</v>
      </c>
      <c r="W63" s="15" t="s">
        <v>285</v>
      </c>
      <c r="X63" s="16">
        <f t="shared" si="1"/>
        <v>532.73</v>
      </c>
      <c r="Y63" s="17">
        <f t="shared" si="2"/>
        <v>0</v>
      </c>
      <c r="Z63" s="18">
        <f>SUMIF('[1]Eze Position Report'!C:C,W63,'[1]Eze Position Report'!F:F)</f>
        <v>-612639.5</v>
      </c>
      <c r="AA63" s="18">
        <f t="shared" si="3"/>
        <v>0</v>
      </c>
      <c r="AB63" s="18"/>
      <c r="AC63" s="19">
        <f>SUMIF('[1]Eze Position Report'!C:C,W63,'[1]Eze Position Report'!D:D)</f>
        <v>-1150</v>
      </c>
      <c r="AD63" s="20">
        <f t="shared" si="4"/>
        <v>0</v>
      </c>
      <c r="AE63" s="21"/>
    </row>
    <row r="64" spans="1:34" ht="15" customHeight="1" x14ac:dyDescent="0.25">
      <c r="A64" s="10" t="s">
        <v>28</v>
      </c>
      <c r="B64" s="10" t="s">
        <v>29</v>
      </c>
      <c r="C64" s="10" t="s">
        <v>286</v>
      </c>
      <c r="D64" s="10" t="s">
        <v>31</v>
      </c>
      <c r="E64" s="11">
        <v>-244</v>
      </c>
      <c r="F64" s="10" t="s">
        <v>287</v>
      </c>
      <c r="G64" s="10" t="s">
        <v>288</v>
      </c>
      <c r="H64" s="10"/>
      <c r="I64" s="12"/>
      <c r="J64" s="12">
        <v>7.2028999999999996</v>
      </c>
      <c r="K64" s="12">
        <v>7.2028999999999996</v>
      </c>
      <c r="L64" s="12">
        <v>6.93</v>
      </c>
      <c r="M64" s="12">
        <v>6.93</v>
      </c>
      <c r="N64" s="13">
        <v>-1757.5</v>
      </c>
      <c r="O64" s="13">
        <v>-1757.5</v>
      </c>
      <c r="P64" s="13">
        <v>-1690.92</v>
      </c>
      <c r="Q64" s="14">
        <v>-1690.92</v>
      </c>
      <c r="R64" s="12">
        <v>0</v>
      </c>
      <c r="S64" s="13">
        <v>66.58</v>
      </c>
      <c r="T64" s="13">
        <v>0</v>
      </c>
      <c r="U64" s="12" t="s">
        <v>42</v>
      </c>
      <c r="V64" s="10" t="str">
        <f t="shared" si="0"/>
        <v>ShortCPG</v>
      </c>
      <c r="W64" s="15" t="s">
        <v>289</v>
      </c>
      <c r="X64" s="16">
        <f t="shared" si="1"/>
        <v>6.93</v>
      </c>
      <c r="Y64" s="17">
        <f t="shared" si="2"/>
        <v>0</v>
      </c>
      <c r="Z64" s="18">
        <f>SUMIF('[1]Eze Position Report'!C:C,W64,'[1]Eze Position Report'!F:F)</f>
        <v>-1299326.49</v>
      </c>
      <c r="AA64" s="18">
        <f t="shared" si="3"/>
        <v>-1297635.57</v>
      </c>
      <c r="AB64" s="18"/>
      <c r="AC64" s="19">
        <f>SUMIF('[1]Eze Position Report'!C:C,W64,'[1]Eze Position Report'!D:D)</f>
        <v>-187493</v>
      </c>
      <c r="AD64" s="20">
        <f t="shared" si="4"/>
        <v>-187249</v>
      </c>
      <c r="AE64" s="21"/>
    </row>
    <row r="65" spans="1:34" ht="15" customHeight="1" x14ac:dyDescent="0.25">
      <c r="A65" s="10" t="s">
        <v>36</v>
      </c>
      <c r="B65" s="10" t="s">
        <v>37</v>
      </c>
      <c r="C65" s="10" t="s">
        <v>290</v>
      </c>
      <c r="D65" s="10" t="s">
        <v>39</v>
      </c>
      <c r="E65" s="11">
        <v>562482</v>
      </c>
      <c r="F65" s="10" t="s">
        <v>291</v>
      </c>
      <c r="G65" s="10" t="s">
        <v>292</v>
      </c>
      <c r="H65" s="10"/>
      <c r="I65" s="12"/>
      <c r="J65" s="12">
        <v>5.5267999999999997</v>
      </c>
      <c r="K65" s="12">
        <v>4.0704000000000002</v>
      </c>
      <c r="L65" s="12">
        <v>4.54</v>
      </c>
      <c r="M65" s="12">
        <v>3.4281999999999999</v>
      </c>
      <c r="N65" s="13">
        <v>3108704.11</v>
      </c>
      <c r="O65" s="13">
        <v>2289530.4700000002</v>
      </c>
      <c r="P65" s="13">
        <v>2553668.2799999998</v>
      </c>
      <c r="Q65" s="14">
        <v>1928315.55</v>
      </c>
      <c r="R65" s="12">
        <v>0</v>
      </c>
      <c r="S65" s="13">
        <v>-419116.38</v>
      </c>
      <c r="T65" s="13">
        <v>57901.46</v>
      </c>
      <c r="U65" s="12" t="s">
        <v>42</v>
      </c>
      <c r="V65" s="10" t="str">
        <f t="shared" si="0"/>
        <v>LongCR.CAT</v>
      </c>
      <c r="W65" s="15" t="s">
        <v>293</v>
      </c>
      <c r="X65" s="16">
        <f t="shared" si="1"/>
        <v>3.4272460000000002</v>
      </c>
      <c r="Y65" s="17">
        <f t="shared" si="2"/>
        <v>9.5399999999967733E-4</v>
      </c>
      <c r="Z65" s="18">
        <f>SUMIF('[1]Eze Position Report'!C:C,W65,'[1]Eze Position Report'!F:F)</f>
        <v>1927764.1845720001</v>
      </c>
      <c r="AA65" s="18">
        <f t="shared" si="3"/>
        <v>-551.36542799999006</v>
      </c>
      <c r="AB65" s="18"/>
      <c r="AC65" s="19">
        <f>SUMIF('[1]Eze Position Report'!C:C,W65,'[1]Eze Position Report'!D:D)</f>
        <v>562482</v>
      </c>
      <c r="AD65" s="20">
        <f t="shared" si="4"/>
        <v>0</v>
      </c>
      <c r="AE65" s="21"/>
    </row>
    <row r="66" spans="1:34" ht="15" customHeight="1" x14ac:dyDescent="0.25">
      <c r="A66" s="10" t="s">
        <v>28</v>
      </c>
      <c r="B66" s="10" t="s">
        <v>29</v>
      </c>
      <c r="C66" s="10" t="s">
        <v>294</v>
      </c>
      <c r="D66" s="10" t="s">
        <v>39</v>
      </c>
      <c r="E66" s="11">
        <v>-2749</v>
      </c>
      <c r="F66" s="10" t="s">
        <v>295</v>
      </c>
      <c r="G66" s="10" t="s">
        <v>296</v>
      </c>
      <c r="H66" s="10"/>
      <c r="I66" s="12"/>
      <c r="J66" s="12">
        <v>63.371000000000002</v>
      </c>
      <c r="K66" s="12">
        <v>63.371000000000002</v>
      </c>
      <c r="L66" s="12">
        <v>4.21</v>
      </c>
      <c r="M66" s="12">
        <v>4.21</v>
      </c>
      <c r="N66" s="13">
        <v>-174207</v>
      </c>
      <c r="O66" s="13">
        <v>-174207</v>
      </c>
      <c r="P66" s="13">
        <v>-11573.29</v>
      </c>
      <c r="Q66" s="14">
        <v>-11573.29</v>
      </c>
      <c r="R66" s="12">
        <v>0</v>
      </c>
      <c r="S66" s="13">
        <v>162633.71</v>
      </c>
      <c r="T66" s="12">
        <v>0</v>
      </c>
      <c r="U66" s="12" t="s">
        <v>297</v>
      </c>
      <c r="V66" s="10" t="str">
        <f t="shared" ref="V66:V129" si="5">CONCATENATE(A66,W66)</f>
        <v>ShortCVAC</v>
      </c>
      <c r="W66" s="15" t="s">
        <v>298</v>
      </c>
      <c r="X66" s="16">
        <f t="shared" ref="X66:X129" si="6">(Z66)/AC66</f>
        <v>4.21</v>
      </c>
      <c r="Y66" s="17">
        <f t="shared" ref="Y66:Y129" si="7">M66-X66</f>
        <v>0</v>
      </c>
      <c r="Z66" s="18">
        <f>SUMIF('[1]Eze Position Report'!C:C,W66,'[1]Eze Position Report'!F:F)</f>
        <v>-11573.29</v>
      </c>
      <c r="AA66" s="18">
        <f t="shared" ref="AA66:AA129" si="8">+Z66-Q66</f>
        <v>0</v>
      </c>
      <c r="AB66" s="18"/>
      <c r="AC66" s="19">
        <f>SUMIF('[1]Eze Position Report'!C:C,W66,'[1]Eze Position Report'!D:D)</f>
        <v>-2749</v>
      </c>
      <c r="AD66" s="20">
        <f t="shared" si="4"/>
        <v>0</v>
      </c>
      <c r="AE66" s="21"/>
    </row>
    <row r="67" spans="1:34" ht="15" customHeight="1" x14ac:dyDescent="0.25">
      <c r="A67" s="10" t="s">
        <v>28</v>
      </c>
      <c r="B67" s="10" t="s">
        <v>29</v>
      </c>
      <c r="C67" s="10" t="s">
        <v>299</v>
      </c>
      <c r="D67" s="10" t="s">
        <v>31</v>
      </c>
      <c r="E67" s="11">
        <v>-104179</v>
      </c>
      <c r="F67" s="10" t="s">
        <v>300</v>
      </c>
      <c r="G67" s="10" t="s">
        <v>301</v>
      </c>
      <c r="H67" s="10"/>
      <c r="I67" s="12"/>
      <c r="J67" s="12">
        <v>15.563700000000001</v>
      </c>
      <c r="K67" s="12">
        <v>15.563700000000001</v>
      </c>
      <c r="L67" s="12">
        <v>20.190000000000001</v>
      </c>
      <c r="M67" s="12">
        <v>20.190000000000001</v>
      </c>
      <c r="N67" s="13">
        <v>-1621414.76</v>
      </c>
      <c r="O67" s="13">
        <v>-1621414.76</v>
      </c>
      <c r="P67" s="13">
        <v>-2103374.0099999998</v>
      </c>
      <c r="Q67" s="14">
        <v>-2103374.0099999998</v>
      </c>
      <c r="R67" s="12">
        <v>0</v>
      </c>
      <c r="S67" s="13">
        <v>-481959.25</v>
      </c>
      <c r="T67" s="12">
        <v>0</v>
      </c>
      <c r="U67" s="12" t="s">
        <v>34</v>
      </c>
      <c r="V67" s="10" t="str">
        <f t="shared" si="5"/>
        <v>ShortCVBF</v>
      </c>
      <c r="W67" s="15" t="s">
        <v>302</v>
      </c>
      <c r="X67" s="16">
        <f t="shared" si="6"/>
        <v>20.189999999999998</v>
      </c>
      <c r="Y67" s="17">
        <f t="shared" si="7"/>
        <v>0</v>
      </c>
      <c r="Z67" s="18">
        <f>SUMIF('[1]Eze Position Report'!C:C,W67,'[1]Eze Position Report'!F:F)</f>
        <v>-2103374.0099999998</v>
      </c>
      <c r="AA67" s="18">
        <f t="shared" si="8"/>
        <v>0</v>
      </c>
      <c r="AB67" s="18"/>
      <c r="AC67" s="19">
        <f>SUMIF('[1]Eze Position Report'!C:C,W67,'[1]Eze Position Report'!D:D)</f>
        <v>-104179</v>
      </c>
      <c r="AD67" s="20">
        <f t="shared" ref="AD67:AD130" si="9">AC67-E67</f>
        <v>0</v>
      </c>
      <c r="AE67" s="21"/>
    </row>
    <row r="68" spans="1:34" s="9" customFormat="1" ht="15" customHeight="1" x14ac:dyDescent="0.25">
      <c r="A68" s="10" t="s">
        <v>36</v>
      </c>
      <c r="B68" s="10" t="s">
        <v>37</v>
      </c>
      <c r="C68" s="10" t="s">
        <v>303</v>
      </c>
      <c r="D68" s="10" t="s">
        <v>39</v>
      </c>
      <c r="E68" s="11">
        <v>46030520</v>
      </c>
      <c r="F68" s="10" t="s">
        <v>304</v>
      </c>
      <c r="G68" s="10" t="s">
        <v>305</v>
      </c>
      <c r="H68" s="10"/>
      <c r="I68" s="12"/>
      <c r="J68" s="12">
        <v>0.04</v>
      </c>
      <c r="K68" s="12">
        <v>2.5499999999999998E-2</v>
      </c>
      <c r="L68" s="12">
        <v>0.03</v>
      </c>
      <c r="M68" s="12">
        <v>2.0400000000000001E-2</v>
      </c>
      <c r="N68" s="13">
        <v>1841220.8</v>
      </c>
      <c r="O68" s="13">
        <v>1173962.3799999999</v>
      </c>
      <c r="P68" s="13">
        <v>1380915.6</v>
      </c>
      <c r="Q68" s="14">
        <v>940679.71</v>
      </c>
      <c r="R68" s="13">
        <v>0</v>
      </c>
      <c r="S68" s="13">
        <v>-313559.90000000002</v>
      </c>
      <c r="T68" s="13">
        <v>80277.23</v>
      </c>
      <c r="U68" s="12" t="s">
        <v>183</v>
      </c>
      <c r="V68" s="10" t="str">
        <f t="shared" si="5"/>
        <v>LongCYM.AUS</v>
      </c>
      <c r="W68" s="15" t="s">
        <v>306</v>
      </c>
      <c r="X68" s="16">
        <f t="shared" si="6"/>
        <v>2.0433E-2</v>
      </c>
      <c r="Y68" s="17">
        <f t="shared" si="7"/>
        <v>-3.2999999999998308E-5</v>
      </c>
      <c r="Z68" s="18">
        <f>SUMIF('[1]Eze Position Report'!C:C,W68,'[1]Eze Position Report'!F:F)</f>
        <v>940541.61516000004</v>
      </c>
      <c r="AA68" s="18">
        <f t="shared" si="8"/>
        <v>-138.09483999991789</v>
      </c>
      <c r="AB68" s="18"/>
      <c r="AC68" s="19">
        <f>SUMIF('[1]Eze Position Report'!C:C,W68,'[1]Eze Position Report'!D:D)</f>
        <v>46030520</v>
      </c>
      <c r="AD68" s="20">
        <f t="shared" si="9"/>
        <v>0</v>
      </c>
      <c r="AE68" s="21"/>
      <c r="AF68"/>
      <c r="AG68"/>
      <c r="AH68"/>
    </row>
    <row r="69" spans="1:34" ht="15" customHeight="1" x14ac:dyDescent="0.25">
      <c r="A69" s="10" t="s">
        <v>28</v>
      </c>
      <c r="B69" s="10" t="s">
        <v>29</v>
      </c>
      <c r="C69" s="10" t="s">
        <v>307</v>
      </c>
      <c r="D69" s="10" t="s">
        <v>31</v>
      </c>
      <c r="E69" s="11">
        <v>-2797579</v>
      </c>
      <c r="F69" s="10" t="s">
        <v>308</v>
      </c>
      <c r="G69" s="10" t="s">
        <v>309</v>
      </c>
      <c r="H69" s="10"/>
      <c r="I69" s="12"/>
      <c r="J69" s="12">
        <v>2.5834000000000001</v>
      </c>
      <c r="K69" s="12">
        <v>2.5834000000000001</v>
      </c>
      <c r="L69" s="12">
        <v>0.751</v>
      </c>
      <c r="M69" s="12">
        <v>0.751</v>
      </c>
      <c r="N69" s="13">
        <v>-7227342.9199999999</v>
      </c>
      <c r="O69" s="13">
        <v>-7227342.9199999999</v>
      </c>
      <c r="P69" s="13">
        <v>-2100981.83</v>
      </c>
      <c r="Q69" s="14">
        <v>-2100981.83</v>
      </c>
      <c r="R69" s="12">
        <v>0</v>
      </c>
      <c r="S69" s="13">
        <v>5126361.09</v>
      </c>
      <c r="T69" s="12">
        <v>0</v>
      </c>
      <c r="U69" s="12" t="s">
        <v>34</v>
      </c>
      <c r="V69" s="10" t="str">
        <f t="shared" si="5"/>
        <v>ShortDM</v>
      </c>
      <c r="W69" s="15" t="s">
        <v>310</v>
      </c>
      <c r="X69" s="16">
        <f t="shared" si="6"/>
        <v>0.751</v>
      </c>
      <c r="Y69" s="17">
        <f t="shared" si="7"/>
        <v>0</v>
      </c>
      <c r="Z69" s="18">
        <f>SUMIF('[1]Eze Position Report'!C:C,W69,'[1]Eze Position Report'!F:F)</f>
        <v>-2100981.8289999999</v>
      </c>
      <c r="AA69" s="18">
        <f t="shared" si="8"/>
        <v>1.0000001639127731E-3</v>
      </c>
      <c r="AB69" s="18"/>
      <c r="AC69" s="19">
        <f>SUMIF('[1]Eze Position Report'!C:C,W69,'[1]Eze Position Report'!D:D)</f>
        <v>-2797579</v>
      </c>
      <c r="AD69" s="20">
        <f t="shared" si="9"/>
        <v>0</v>
      </c>
      <c r="AE69" s="21"/>
    </row>
    <row r="70" spans="1:34" ht="15" customHeight="1" x14ac:dyDescent="0.25">
      <c r="A70" s="10" t="s">
        <v>36</v>
      </c>
      <c r="B70" s="10" t="s">
        <v>37</v>
      </c>
      <c r="C70" s="10" t="s">
        <v>311</v>
      </c>
      <c r="D70" s="10" t="s">
        <v>31</v>
      </c>
      <c r="E70" s="11">
        <v>52853</v>
      </c>
      <c r="F70" s="10" t="s">
        <v>312</v>
      </c>
      <c r="G70" s="10" t="s">
        <v>313</v>
      </c>
      <c r="H70" s="10"/>
      <c r="I70" s="12"/>
      <c r="J70" s="12">
        <v>148.959</v>
      </c>
      <c r="K70" s="12">
        <v>148.959</v>
      </c>
      <c r="L70" s="12">
        <v>155.08000000000001</v>
      </c>
      <c r="M70" s="12">
        <v>155.08000000000001</v>
      </c>
      <c r="N70" s="13">
        <v>7872931.4500000002</v>
      </c>
      <c r="O70" s="13">
        <v>7872931.4500000002</v>
      </c>
      <c r="P70" s="13">
        <v>8196443.2400000002</v>
      </c>
      <c r="Q70" s="14">
        <v>8196443.2400000002</v>
      </c>
      <c r="R70" s="13">
        <v>0</v>
      </c>
      <c r="S70" s="13">
        <v>323511.78999999998</v>
      </c>
      <c r="T70" s="12">
        <v>0</v>
      </c>
      <c r="U70" s="12" t="s">
        <v>34</v>
      </c>
      <c r="V70" s="10" t="str">
        <f t="shared" si="5"/>
        <v>LongFANG</v>
      </c>
      <c r="W70" s="15" t="s">
        <v>314</v>
      </c>
      <c r="X70" s="16">
        <f t="shared" si="6"/>
        <v>155.08000000000001</v>
      </c>
      <c r="Y70" s="17">
        <f t="shared" si="7"/>
        <v>0</v>
      </c>
      <c r="Z70" s="18">
        <f>SUMIF('[1]Eze Position Report'!C:C,W70,'[1]Eze Position Report'!F:F)</f>
        <v>8196443.2400000002</v>
      </c>
      <c r="AA70" s="18">
        <f t="shared" si="8"/>
        <v>0</v>
      </c>
      <c r="AB70" s="18"/>
      <c r="AC70" s="19">
        <f>SUMIF('[1]Eze Position Report'!C:C,W70,'[1]Eze Position Report'!D:D)</f>
        <v>52853</v>
      </c>
      <c r="AD70" s="20">
        <f t="shared" si="9"/>
        <v>0</v>
      </c>
      <c r="AE70" s="21"/>
    </row>
    <row r="71" spans="1:34" ht="15" customHeight="1" x14ac:dyDescent="0.25">
      <c r="A71" s="10" t="s">
        <v>28</v>
      </c>
      <c r="B71" s="10" t="s">
        <v>29</v>
      </c>
      <c r="C71" s="10" t="s">
        <v>315</v>
      </c>
      <c r="D71" s="10" t="s">
        <v>31</v>
      </c>
      <c r="E71" s="11">
        <v>-161158</v>
      </c>
      <c r="F71" s="10" t="s">
        <v>316</v>
      </c>
      <c r="G71" s="10" t="s">
        <v>317</v>
      </c>
      <c r="H71" s="10"/>
      <c r="I71" s="12"/>
      <c r="J71" s="12">
        <v>28.789899999999999</v>
      </c>
      <c r="K71" s="12">
        <v>28.789899999999999</v>
      </c>
      <c r="L71" s="12">
        <v>36.119999999999997</v>
      </c>
      <c r="M71" s="12">
        <v>36.119999999999997</v>
      </c>
      <c r="N71" s="13">
        <v>-4639718.1100000003</v>
      </c>
      <c r="O71" s="13">
        <v>-4639718.1100000003</v>
      </c>
      <c r="P71" s="13">
        <v>-5821026.96</v>
      </c>
      <c r="Q71" s="14">
        <v>-5821026.96</v>
      </c>
      <c r="R71" s="12">
        <v>0</v>
      </c>
      <c r="S71" s="13">
        <v>-1181308.8500000001</v>
      </c>
      <c r="T71" s="13">
        <v>0</v>
      </c>
      <c r="U71" s="12" t="s">
        <v>34</v>
      </c>
      <c r="V71" s="10" t="str">
        <f t="shared" si="5"/>
        <v>ShortDMRC</v>
      </c>
      <c r="W71" s="15" t="s">
        <v>318</v>
      </c>
      <c r="X71" s="16">
        <f t="shared" si="6"/>
        <v>36.119999999999997</v>
      </c>
      <c r="Y71" s="17">
        <f t="shared" si="7"/>
        <v>0</v>
      </c>
      <c r="Z71" s="18">
        <f>SUMIF('[1]Eze Position Report'!C:C,W71,'[1]Eze Position Report'!F:F)</f>
        <v>-5821026.96</v>
      </c>
      <c r="AA71" s="18">
        <f t="shared" si="8"/>
        <v>0</v>
      </c>
      <c r="AB71" s="18"/>
      <c r="AC71" s="19">
        <f>SUMIF('[1]Eze Position Report'!C:C,W71,'[1]Eze Position Report'!D:D)</f>
        <v>-161158</v>
      </c>
      <c r="AD71" s="20">
        <f t="shared" si="9"/>
        <v>0</v>
      </c>
      <c r="AE71" s="21"/>
    </row>
    <row r="72" spans="1:34" ht="15" customHeight="1" x14ac:dyDescent="0.25">
      <c r="A72" s="10" t="s">
        <v>28</v>
      </c>
      <c r="B72" s="10" t="s">
        <v>29</v>
      </c>
      <c r="C72" s="10" t="s">
        <v>319</v>
      </c>
      <c r="D72" s="10" t="s">
        <v>320</v>
      </c>
      <c r="E72" s="11">
        <v>-11483</v>
      </c>
      <c r="F72" s="10" t="s">
        <v>321</v>
      </c>
      <c r="G72" s="10" t="s">
        <v>322</v>
      </c>
      <c r="H72" s="10"/>
      <c r="I72" s="12"/>
      <c r="J72" s="12">
        <v>128.2499</v>
      </c>
      <c r="K72" s="12">
        <v>128.2499</v>
      </c>
      <c r="L72" s="12">
        <v>134.58000000000001</v>
      </c>
      <c r="M72" s="12">
        <v>134.58000000000001</v>
      </c>
      <c r="N72" s="13">
        <v>-1472693.33</v>
      </c>
      <c r="O72" s="13">
        <v>-1472693.33</v>
      </c>
      <c r="P72" s="13">
        <v>-1545382.14</v>
      </c>
      <c r="Q72" s="14">
        <v>-1545382.14</v>
      </c>
      <c r="R72" s="12">
        <v>0</v>
      </c>
      <c r="S72" s="13">
        <v>-72688.81</v>
      </c>
      <c r="T72" s="13">
        <v>0</v>
      </c>
      <c r="U72" s="12" t="s">
        <v>34</v>
      </c>
      <c r="V72" s="10" t="str">
        <f t="shared" si="5"/>
        <v>ShortDLR</v>
      </c>
      <c r="W72" s="15" t="s">
        <v>323</v>
      </c>
      <c r="X72" s="16">
        <f t="shared" si="6"/>
        <v>134.57999999999998</v>
      </c>
      <c r="Y72" s="17">
        <f t="shared" si="7"/>
        <v>0</v>
      </c>
      <c r="Z72" s="18">
        <f>SUMIF('[1]Eze Position Report'!C:C,W72,'[1]Eze Position Report'!F:F)</f>
        <v>-1545382.14</v>
      </c>
      <c r="AA72" s="18">
        <f t="shared" si="8"/>
        <v>0</v>
      </c>
      <c r="AB72" s="18"/>
      <c r="AC72" s="19">
        <f>SUMIF('[1]Eze Position Report'!C:C,W72,'[1]Eze Position Report'!D:D)</f>
        <v>-11483</v>
      </c>
      <c r="AD72" s="20">
        <f t="shared" si="9"/>
        <v>0</v>
      </c>
      <c r="AE72" s="21"/>
    </row>
    <row r="73" spans="1:34" ht="15" customHeight="1" x14ac:dyDescent="0.25">
      <c r="A73" s="10" t="s">
        <v>36</v>
      </c>
      <c r="B73" s="10" t="s">
        <v>37</v>
      </c>
      <c r="C73" s="10" t="s">
        <v>324</v>
      </c>
      <c r="D73" s="10" t="s">
        <v>49</v>
      </c>
      <c r="E73" s="11">
        <v>1294</v>
      </c>
      <c r="F73" s="10" t="s">
        <v>325</v>
      </c>
      <c r="G73" s="10" t="s">
        <v>326</v>
      </c>
      <c r="H73" s="10" t="s">
        <v>327</v>
      </c>
      <c r="I73" s="12"/>
      <c r="J73" s="12">
        <v>0.106</v>
      </c>
      <c r="K73" s="12">
        <v>0.106</v>
      </c>
      <c r="L73" s="12">
        <v>0.35</v>
      </c>
      <c r="M73" s="12">
        <v>0.35</v>
      </c>
      <c r="N73" s="13">
        <v>13716.4</v>
      </c>
      <c r="O73" s="13">
        <v>13716.4</v>
      </c>
      <c r="P73" s="13">
        <v>45290</v>
      </c>
      <c r="Q73" s="14">
        <v>45290</v>
      </c>
      <c r="R73" s="12">
        <v>0</v>
      </c>
      <c r="S73" s="13">
        <v>31573.599999999999</v>
      </c>
      <c r="T73" s="12">
        <v>0</v>
      </c>
      <c r="U73" s="12" t="s">
        <v>34</v>
      </c>
      <c r="V73" s="10" t="str">
        <f t="shared" si="5"/>
        <v>LongDM US 01/17/25 P1</v>
      </c>
      <c r="W73" s="15" t="s">
        <v>324</v>
      </c>
      <c r="X73" s="16">
        <f t="shared" si="6"/>
        <v>35</v>
      </c>
      <c r="Y73" s="17">
        <f t="shared" si="7"/>
        <v>-34.65</v>
      </c>
      <c r="Z73" s="18">
        <f>SUMIF('[1]Eze Position Report'!C:C,W73,'[1]Eze Position Report'!F:F)</f>
        <v>45290</v>
      </c>
      <c r="AA73" s="18">
        <f t="shared" si="8"/>
        <v>0</v>
      </c>
      <c r="AB73" s="18"/>
      <c r="AC73" s="19">
        <f>SUMIF('[1]Eze Position Report'!C:C,W73,'[1]Eze Position Report'!D:D)</f>
        <v>1294</v>
      </c>
      <c r="AD73" s="20">
        <f t="shared" si="9"/>
        <v>0</v>
      </c>
      <c r="AE73" s="21"/>
    </row>
    <row r="74" spans="1:34" ht="15" customHeight="1" x14ac:dyDescent="0.25">
      <c r="A74" s="10" t="s">
        <v>36</v>
      </c>
      <c r="B74" s="10" t="s">
        <v>37</v>
      </c>
      <c r="C74" s="10" t="s">
        <v>328</v>
      </c>
      <c r="D74" s="10" t="s">
        <v>49</v>
      </c>
      <c r="E74" s="11">
        <v>3173</v>
      </c>
      <c r="F74" s="10" t="s">
        <v>329</v>
      </c>
      <c r="G74" s="10" t="s">
        <v>330</v>
      </c>
      <c r="H74" s="10" t="s">
        <v>331</v>
      </c>
      <c r="I74" s="12"/>
      <c r="J74" s="12">
        <v>5.6000000000000001E-2</v>
      </c>
      <c r="K74" s="12">
        <v>5.6000000000000001E-2</v>
      </c>
      <c r="L74" s="12">
        <v>0.27500000000000002</v>
      </c>
      <c r="M74" s="12">
        <v>0.27500000000000002</v>
      </c>
      <c r="N74" s="13">
        <v>17768.8</v>
      </c>
      <c r="O74" s="13">
        <v>17768.8</v>
      </c>
      <c r="P74" s="13">
        <v>87257.5</v>
      </c>
      <c r="Q74" s="14">
        <v>87257.5</v>
      </c>
      <c r="R74" s="12">
        <v>0</v>
      </c>
      <c r="S74" s="13">
        <v>69488.7</v>
      </c>
      <c r="T74" s="13">
        <v>0</v>
      </c>
      <c r="U74" s="12" t="s">
        <v>34</v>
      </c>
      <c r="V74" s="10" t="str">
        <f t="shared" si="5"/>
        <v>LongDM US 01/19/24 P1</v>
      </c>
      <c r="W74" s="15" t="s">
        <v>328</v>
      </c>
      <c r="X74" s="16">
        <f t="shared" si="6"/>
        <v>27.5</v>
      </c>
      <c r="Y74" s="17">
        <f t="shared" si="7"/>
        <v>-27.225000000000001</v>
      </c>
      <c r="Z74" s="18">
        <f>SUMIF('[1]Eze Position Report'!C:C,W74,'[1]Eze Position Report'!F:F)</f>
        <v>87257.5</v>
      </c>
      <c r="AA74" s="18">
        <f t="shared" si="8"/>
        <v>0</v>
      </c>
      <c r="AB74" s="18"/>
      <c r="AC74" s="19">
        <f>SUMIF('[1]Eze Position Report'!C:C,W74,'[1]Eze Position Report'!D:D)</f>
        <v>3173</v>
      </c>
      <c r="AD74" s="20">
        <f t="shared" si="9"/>
        <v>0</v>
      </c>
      <c r="AE74" s="21"/>
    </row>
    <row r="75" spans="1:34" ht="15" customHeight="1" x14ac:dyDescent="0.25">
      <c r="A75" s="10" t="s">
        <v>36</v>
      </c>
      <c r="B75" s="10" t="s">
        <v>37</v>
      </c>
      <c r="C75" s="10" t="s">
        <v>332</v>
      </c>
      <c r="D75" s="10" t="s">
        <v>49</v>
      </c>
      <c r="E75" s="11">
        <v>5601</v>
      </c>
      <c r="F75" s="10" t="s">
        <v>333</v>
      </c>
      <c r="G75" s="10" t="s">
        <v>334</v>
      </c>
      <c r="H75" s="10" t="s">
        <v>335</v>
      </c>
      <c r="I75" s="12"/>
      <c r="J75" s="12">
        <v>0.1021</v>
      </c>
      <c r="K75" s="12">
        <v>0.1021</v>
      </c>
      <c r="L75" s="12">
        <v>0.3</v>
      </c>
      <c r="M75" s="12">
        <v>0.3</v>
      </c>
      <c r="N75" s="13">
        <v>57178.31</v>
      </c>
      <c r="O75" s="13">
        <v>57178.31</v>
      </c>
      <c r="P75" s="13">
        <v>168030</v>
      </c>
      <c r="Q75" s="14">
        <v>168030</v>
      </c>
      <c r="R75" s="12">
        <v>0</v>
      </c>
      <c r="S75" s="13">
        <v>110851.69</v>
      </c>
      <c r="T75" s="13">
        <v>0</v>
      </c>
      <c r="U75" s="12" t="s">
        <v>34</v>
      </c>
      <c r="V75" s="10" t="str">
        <f t="shared" si="5"/>
        <v>LongDM US 05/17/24 P1</v>
      </c>
      <c r="W75" s="15" t="s">
        <v>332</v>
      </c>
      <c r="X75" s="16">
        <f t="shared" si="6"/>
        <v>30</v>
      </c>
      <c r="Y75" s="17">
        <f t="shared" si="7"/>
        <v>-29.7</v>
      </c>
      <c r="Z75" s="18">
        <f>SUMIF('[1]Eze Position Report'!C:C,W75,'[1]Eze Position Report'!F:F)</f>
        <v>168030</v>
      </c>
      <c r="AA75" s="18">
        <f t="shared" si="8"/>
        <v>0</v>
      </c>
      <c r="AB75" s="18"/>
      <c r="AC75" s="19">
        <f>SUMIF('[1]Eze Position Report'!C:C,W75,'[1]Eze Position Report'!D:D)</f>
        <v>5601</v>
      </c>
      <c r="AD75" s="20">
        <f t="shared" si="9"/>
        <v>0</v>
      </c>
      <c r="AE75" s="21"/>
    </row>
    <row r="76" spans="1:34" ht="15" customHeight="1" x14ac:dyDescent="0.25">
      <c r="A76" s="10" t="s">
        <v>28</v>
      </c>
      <c r="B76" s="10" t="s">
        <v>29</v>
      </c>
      <c r="C76" s="10" t="s">
        <v>336</v>
      </c>
      <c r="D76" s="10" t="s">
        <v>31</v>
      </c>
      <c r="E76" s="11">
        <v>-12355</v>
      </c>
      <c r="F76" s="10" t="s">
        <v>337</v>
      </c>
      <c r="G76" s="10" t="s">
        <v>338</v>
      </c>
      <c r="H76" s="10"/>
      <c r="I76" s="12"/>
      <c r="J76" s="12">
        <v>78.330500000000001</v>
      </c>
      <c r="K76" s="12">
        <v>78.330500000000001</v>
      </c>
      <c r="L76" s="12">
        <v>98.89</v>
      </c>
      <c r="M76" s="12">
        <v>98.89</v>
      </c>
      <c r="N76" s="13">
        <v>-967773.2</v>
      </c>
      <c r="O76" s="13">
        <v>-967773.2</v>
      </c>
      <c r="P76" s="13">
        <v>-1221785.95</v>
      </c>
      <c r="Q76" s="14">
        <v>-1221785.95</v>
      </c>
      <c r="R76" s="12">
        <v>0</v>
      </c>
      <c r="S76" s="13">
        <v>-254012.75</v>
      </c>
      <c r="T76" s="12">
        <v>0</v>
      </c>
      <c r="U76" s="12" t="s">
        <v>34</v>
      </c>
      <c r="V76" s="10" t="str">
        <f t="shared" si="5"/>
        <v>ShortDASH</v>
      </c>
      <c r="W76" s="15" t="s">
        <v>339</v>
      </c>
      <c r="X76" s="16">
        <f t="shared" si="6"/>
        <v>98.89</v>
      </c>
      <c r="Y76" s="17">
        <f t="shared" si="7"/>
        <v>0</v>
      </c>
      <c r="Z76" s="18">
        <f>SUMIF('[1]Eze Position Report'!C:C,W76,'[1]Eze Position Report'!F:F)</f>
        <v>-1221785.95</v>
      </c>
      <c r="AA76" s="18">
        <f t="shared" si="8"/>
        <v>0</v>
      </c>
      <c r="AB76" s="18"/>
      <c r="AC76" s="19">
        <f>SUMIF('[1]Eze Position Report'!C:C,W76,'[1]Eze Position Report'!D:D)</f>
        <v>-12355</v>
      </c>
      <c r="AD76" s="20">
        <f t="shared" si="9"/>
        <v>0</v>
      </c>
      <c r="AE76" s="20"/>
      <c r="AF76" s="9"/>
      <c r="AG76" s="9"/>
      <c r="AH76" s="9"/>
    </row>
    <row r="77" spans="1:34" ht="15" customHeight="1" x14ac:dyDescent="0.25">
      <c r="A77" s="10" t="s">
        <v>36</v>
      </c>
      <c r="B77" s="10" t="s">
        <v>37</v>
      </c>
      <c r="C77" s="10" t="s">
        <v>340</v>
      </c>
      <c r="D77" s="10" t="s">
        <v>341</v>
      </c>
      <c r="E77" s="11">
        <v>5623153.4699999997</v>
      </c>
      <c r="F77" s="10" t="s">
        <v>342</v>
      </c>
      <c r="G77" s="10" t="s">
        <v>343</v>
      </c>
      <c r="H77" s="10"/>
      <c r="I77" s="12"/>
      <c r="J77" s="12">
        <v>1</v>
      </c>
      <c r="K77" s="12">
        <v>1</v>
      </c>
      <c r="L77" s="12">
        <v>1</v>
      </c>
      <c r="M77" s="12">
        <v>1</v>
      </c>
      <c r="N77" s="13">
        <v>5623153.4699999997</v>
      </c>
      <c r="O77" s="13">
        <v>5623153.4699999997</v>
      </c>
      <c r="P77" s="13">
        <v>5623153.4699999997</v>
      </c>
      <c r="Q77" s="14">
        <v>5623153.4699999997</v>
      </c>
      <c r="R77" s="13">
        <v>0</v>
      </c>
      <c r="S77" s="13">
        <v>0</v>
      </c>
      <c r="T77" s="13">
        <v>0</v>
      </c>
      <c r="U77" s="12" t="s">
        <v>34</v>
      </c>
      <c r="V77" s="10" t="str">
        <f t="shared" si="5"/>
        <v>LongMMF DTSS 261941702</v>
      </c>
      <c r="W77" s="15" t="s">
        <v>344</v>
      </c>
      <c r="X77" s="16">
        <f t="shared" si="6"/>
        <v>1</v>
      </c>
      <c r="Y77" s="17">
        <f t="shared" si="7"/>
        <v>0</v>
      </c>
      <c r="Z77" s="18">
        <f>SUMIF('[1]Eze Position Report'!C:C,W77,'[1]Eze Position Report'!F:F)</f>
        <v>5623153.4699999997</v>
      </c>
      <c r="AA77" s="18">
        <f t="shared" si="8"/>
        <v>0</v>
      </c>
      <c r="AB77" s="18"/>
      <c r="AC77" s="19">
        <f>SUMIF('[1]Eze Position Report'!C:C,W77,'[1]Eze Position Report'!D:D)</f>
        <v>5623153.4699999997</v>
      </c>
      <c r="AD77" s="20">
        <f t="shared" si="9"/>
        <v>0</v>
      </c>
      <c r="AE77" s="21"/>
    </row>
    <row r="78" spans="1:34" ht="15" customHeight="1" x14ac:dyDescent="0.25">
      <c r="A78" s="10" t="s">
        <v>36</v>
      </c>
      <c r="B78" s="10" t="s">
        <v>37</v>
      </c>
      <c r="C78" s="10" t="s">
        <v>345</v>
      </c>
      <c r="D78" s="10" t="s">
        <v>39</v>
      </c>
      <c r="E78" s="11">
        <v>250177</v>
      </c>
      <c r="F78" s="10" t="s">
        <v>346</v>
      </c>
      <c r="G78" s="10" t="s">
        <v>347</v>
      </c>
      <c r="H78" s="10"/>
      <c r="I78" s="12"/>
      <c r="J78" s="12">
        <v>30.8034</v>
      </c>
      <c r="K78" s="12">
        <v>23.886199999999999</v>
      </c>
      <c r="L78" s="12">
        <v>29.77</v>
      </c>
      <c r="M78" s="12">
        <v>22.479800000000001</v>
      </c>
      <c r="N78" s="13">
        <v>7706304.6399999997</v>
      </c>
      <c r="O78" s="13">
        <v>5975783.3600000003</v>
      </c>
      <c r="P78" s="13">
        <v>7447769.29</v>
      </c>
      <c r="Q78" s="14">
        <v>5623929.0899999999</v>
      </c>
      <c r="R78" s="12">
        <v>0</v>
      </c>
      <c r="S78" s="13">
        <v>-195224.16</v>
      </c>
      <c r="T78" s="13">
        <v>-156630.12</v>
      </c>
      <c r="U78" s="12" t="s">
        <v>348</v>
      </c>
      <c r="V78" s="10" t="str">
        <f t="shared" si="5"/>
        <v>LongEDV.CAT</v>
      </c>
      <c r="W78" s="15" t="s">
        <v>349</v>
      </c>
      <c r="X78" s="16">
        <f t="shared" si="6"/>
        <v>22.473372999999999</v>
      </c>
      <c r="Y78" s="17">
        <f t="shared" si="7"/>
        <v>6.427000000002181E-3</v>
      </c>
      <c r="Z78" s="18">
        <f>SUMIF('[1]Eze Position Report'!C:C,W78,'[1]Eze Position Report'!F:F)</f>
        <v>5622321.0370209999</v>
      </c>
      <c r="AA78" s="18">
        <f t="shared" si="8"/>
        <v>-1608.0529789999127</v>
      </c>
      <c r="AB78" s="18"/>
      <c r="AC78" s="19">
        <f>SUMIF('[1]Eze Position Report'!C:C,W78,'[1]Eze Position Report'!D:D)</f>
        <v>250177</v>
      </c>
      <c r="AD78" s="20">
        <f t="shared" si="9"/>
        <v>0</v>
      </c>
      <c r="AE78" s="21"/>
    </row>
    <row r="79" spans="1:34" ht="15" customHeight="1" x14ac:dyDescent="0.25">
      <c r="A79" s="10" t="s">
        <v>28</v>
      </c>
      <c r="B79" s="10" t="s">
        <v>29</v>
      </c>
      <c r="C79" s="10" t="s">
        <v>350</v>
      </c>
      <c r="D79" s="10" t="s">
        <v>31</v>
      </c>
      <c r="E79" s="11">
        <v>-17197</v>
      </c>
      <c r="F79" s="10" t="s">
        <v>351</v>
      </c>
      <c r="G79" s="10" t="s">
        <v>352</v>
      </c>
      <c r="H79" s="10"/>
      <c r="I79" s="12"/>
      <c r="J79" s="12">
        <v>87.7376</v>
      </c>
      <c r="K79" s="12">
        <v>87.7376</v>
      </c>
      <c r="L79" s="12">
        <v>1.83</v>
      </c>
      <c r="M79" s="12">
        <v>1.83</v>
      </c>
      <c r="N79" s="13">
        <v>-1508824.32</v>
      </c>
      <c r="O79" s="13">
        <v>-1508824.32</v>
      </c>
      <c r="P79" s="13">
        <v>-31470.51</v>
      </c>
      <c r="Q79" s="14">
        <v>-31470.51</v>
      </c>
      <c r="R79" s="12">
        <v>0</v>
      </c>
      <c r="S79" s="13">
        <v>1477353.81</v>
      </c>
      <c r="T79" s="12">
        <v>0</v>
      </c>
      <c r="U79" s="12" t="s">
        <v>34</v>
      </c>
      <c r="V79" s="10" t="str">
        <f t="shared" si="5"/>
        <v>ShortWATT</v>
      </c>
      <c r="W79" s="15" t="s">
        <v>353</v>
      </c>
      <c r="X79" s="16">
        <f t="shared" si="6"/>
        <v>1.8299999999999998</v>
      </c>
      <c r="Y79" s="17">
        <f t="shared" si="7"/>
        <v>0</v>
      </c>
      <c r="Z79" s="18">
        <f>SUMIF('[1]Eze Position Report'!C:C,W79,'[1]Eze Position Report'!F:F)</f>
        <v>-31470.51</v>
      </c>
      <c r="AA79" s="18">
        <f t="shared" si="8"/>
        <v>0</v>
      </c>
      <c r="AB79" s="18"/>
      <c r="AC79" s="19">
        <f>SUMIF('[1]Eze Position Report'!C:C,W79,'[1]Eze Position Report'!D:D)</f>
        <v>-17197</v>
      </c>
      <c r="AD79" s="20">
        <f t="shared" si="9"/>
        <v>0</v>
      </c>
      <c r="AE79" s="21"/>
    </row>
    <row r="80" spans="1:34" ht="15" customHeight="1" x14ac:dyDescent="0.25">
      <c r="A80" s="10" t="s">
        <v>36</v>
      </c>
      <c r="B80" s="10" t="s">
        <v>354</v>
      </c>
      <c r="C80" s="10" t="s">
        <v>355</v>
      </c>
      <c r="D80" s="10" t="s">
        <v>356</v>
      </c>
      <c r="E80" s="11">
        <v>251300</v>
      </c>
      <c r="F80" s="10" t="s">
        <v>357</v>
      </c>
      <c r="G80" s="10" t="s">
        <v>358</v>
      </c>
      <c r="H80" s="10"/>
      <c r="I80" s="12"/>
      <c r="J80" s="12">
        <v>13.8</v>
      </c>
      <c r="K80" s="12">
        <v>13.8</v>
      </c>
      <c r="L80" s="12">
        <v>13.8</v>
      </c>
      <c r="M80" s="12">
        <v>13.8</v>
      </c>
      <c r="N80" s="13">
        <v>0</v>
      </c>
      <c r="O80" s="13">
        <v>0</v>
      </c>
      <c r="P80" s="13">
        <v>0</v>
      </c>
      <c r="Q80" s="14">
        <v>0</v>
      </c>
      <c r="R80" s="13">
        <v>-1154.24</v>
      </c>
      <c r="S80" s="13">
        <v>0</v>
      </c>
      <c r="T80" s="12">
        <v>0</v>
      </c>
      <c r="U80" s="12" t="s">
        <v>34</v>
      </c>
      <c r="V80" s="10" t="str">
        <f t="shared" si="5"/>
        <v>LongET</v>
      </c>
      <c r="W80" s="15" t="s">
        <v>359</v>
      </c>
      <c r="X80" s="16">
        <f t="shared" si="6"/>
        <v>0</v>
      </c>
      <c r="Y80" s="17">
        <f t="shared" si="7"/>
        <v>13.8</v>
      </c>
      <c r="Z80" s="18">
        <f>SUMIF('[1]Eze Position Report'!C:C,W80,'[1]Eze Position Report'!F:F)</f>
        <v>0</v>
      </c>
      <c r="AA80" s="18">
        <f t="shared" si="8"/>
        <v>0</v>
      </c>
      <c r="AB80" s="18"/>
      <c r="AC80" s="19">
        <f>SUMIF('[1]Eze Position Report'!C:C,W80,'[1]Eze Position Report'!D:D)</f>
        <v>251300</v>
      </c>
      <c r="AD80" s="20">
        <f t="shared" si="9"/>
        <v>0</v>
      </c>
      <c r="AE80" s="21"/>
    </row>
    <row r="81" spans="1:34" s="9" customFormat="1" ht="15" customHeight="1" x14ac:dyDescent="0.25">
      <c r="A81" s="10" t="s">
        <v>28</v>
      </c>
      <c r="B81" s="10" t="s">
        <v>29</v>
      </c>
      <c r="C81" s="10" t="s">
        <v>360</v>
      </c>
      <c r="D81" s="10" t="s">
        <v>31</v>
      </c>
      <c r="E81" s="11">
        <v>-9590</v>
      </c>
      <c r="F81" s="10" t="s">
        <v>361</v>
      </c>
      <c r="G81" s="10" t="s">
        <v>362</v>
      </c>
      <c r="H81" s="10"/>
      <c r="I81" s="12"/>
      <c r="J81" s="12">
        <v>99.305099999999996</v>
      </c>
      <c r="K81" s="12">
        <v>99.305099999999996</v>
      </c>
      <c r="L81" s="12">
        <v>132.13999999999999</v>
      </c>
      <c r="M81" s="12">
        <v>132.13999999999999</v>
      </c>
      <c r="N81" s="13">
        <v>-952336.28</v>
      </c>
      <c r="O81" s="13">
        <v>-952336.28</v>
      </c>
      <c r="P81" s="13">
        <v>-1267222.6000000001</v>
      </c>
      <c r="Q81" s="14">
        <v>-1267222.6000000001</v>
      </c>
      <c r="R81" s="12">
        <v>0</v>
      </c>
      <c r="S81" s="13">
        <v>-314886.32</v>
      </c>
      <c r="T81" s="12">
        <v>0</v>
      </c>
      <c r="U81" s="12" t="s">
        <v>34</v>
      </c>
      <c r="V81" s="10" t="str">
        <f t="shared" si="5"/>
        <v>ShortENPH</v>
      </c>
      <c r="W81" s="15" t="s">
        <v>363</v>
      </c>
      <c r="X81" s="16">
        <f t="shared" si="6"/>
        <v>132.14000000000001</v>
      </c>
      <c r="Y81" s="17">
        <f t="shared" si="7"/>
        <v>0</v>
      </c>
      <c r="Z81" s="18">
        <f>SUMIF('[1]Eze Position Report'!C:C,W81,'[1]Eze Position Report'!F:F)</f>
        <v>-1267222.6000000001</v>
      </c>
      <c r="AA81" s="18">
        <f t="shared" si="8"/>
        <v>0</v>
      </c>
      <c r="AB81" s="18"/>
      <c r="AC81" s="19">
        <f>SUMIF('[1]Eze Position Report'!C:C,W81,'[1]Eze Position Report'!D:D)</f>
        <v>-9590</v>
      </c>
      <c r="AD81" s="20">
        <f t="shared" si="9"/>
        <v>0</v>
      </c>
      <c r="AE81" s="21"/>
      <c r="AF81"/>
      <c r="AG81"/>
      <c r="AH81"/>
    </row>
    <row r="82" spans="1:34" ht="15" customHeight="1" x14ac:dyDescent="0.25">
      <c r="A82" s="10" t="s">
        <v>28</v>
      </c>
      <c r="B82" s="10" t="s">
        <v>29</v>
      </c>
      <c r="C82" s="10" t="s">
        <v>364</v>
      </c>
      <c r="D82" s="10" t="s">
        <v>31</v>
      </c>
      <c r="E82" s="11">
        <v>-45169</v>
      </c>
      <c r="F82" s="10" t="s">
        <v>365</v>
      </c>
      <c r="G82" s="10" t="s">
        <v>366</v>
      </c>
      <c r="H82" s="10"/>
      <c r="I82" s="12"/>
      <c r="J82" s="12">
        <v>37.204999999999998</v>
      </c>
      <c r="K82" s="12">
        <v>37.204999999999998</v>
      </c>
      <c r="L82" s="12">
        <v>44.65</v>
      </c>
      <c r="M82" s="12">
        <v>44.65</v>
      </c>
      <c r="N82" s="13">
        <v>-1680510.8</v>
      </c>
      <c r="O82" s="13">
        <v>-1680510.8</v>
      </c>
      <c r="P82" s="13">
        <v>-2016795.85</v>
      </c>
      <c r="Q82" s="14">
        <v>-2016795.85</v>
      </c>
      <c r="R82" s="12">
        <v>0</v>
      </c>
      <c r="S82" s="13">
        <v>-336285.05</v>
      </c>
      <c r="T82" s="13">
        <v>0</v>
      </c>
      <c r="U82" s="12" t="s">
        <v>34</v>
      </c>
      <c r="V82" s="10" t="str">
        <f t="shared" si="5"/>
        <v>ShortEFSC</v>
      </c>
      <c r="W82" s="15" t="s">
        <v>367</v>
      </c>
      <c r="X82" s="16">
        <f t="shared" si="6"/>
        <v>44.65</v>
      </c>
      <c r="Y82" s="17">
        <f t="shared" si="7"/>
        <v>0</v>
      </c>
      <c r="Z82" s="18">
        <f>SUMIF('[1]Eze Position Report'!C:C,W82,'[1]Eze Position Report'!F:F)</f>
        <v>-2016795.85</v>
      </c>
      <c r="AA82" s="18">
        <f t="shared" si="8"/>
        <v>0</v>
      </c>
      <c r="AB82" s="18"/>
      <c r="AC82" s="19">
        <f>SUMIF('[1]Eze Position Report'!C:C,W82,'[1]Eze Position Report'!D:D)</f>
        <v>-45169</v>
      </c>
      <c r="AD82" s="20">
        <f t="shared" si="9"/>
        <v>0</v>
      </c>
      <c r="AE82" s="21"/>
    </row>
    <row r="83" spans="1:34" s="9" customFormat="1" ht="15" customHeight="1" x14ac:dyDescent="0.25">
      <c r="A83" s="10" t="s">
        <v>36</v>
      </c>
      <c r="B83" s="10" t="s">
        <v>354</v>
      </c>
      <c r="C83" s="10" t="s">
        <v>368</v>
      </c>
      <c r="D83" s="10" t="s">
        <v>356</v>
      </c>
      <c r="E83" s="11">
        <v>487421</v>
      </c>
      <c r="F83" s="10" t="s">
        <v>369</v>
      </c>
      <c r="G83" s="10" t="s">
        <v>370</v>
      </c>
      <c r="H83" s="10"/>
      <c r="I83" s="12"/>
      <c r="J83" s="12">
        <v>16.489999999999998</v>
      </c>
      <c r="K83" s="12">
        <v>16.489999999999998</v>
      </c>
      <c r="L83" s="12">
        <v>16.489999999999998</v>
      </c>
      <c r="M83" s="12">
        <v>16.489999999999998</v>
      </c>
      <c r="N83" s="13">
        <v>0</v>
      </c>
      <c r="O83" s="13">
        <v>0</v>
      </c>
      <c r="P83" s="13">
        <v>0</v>
      </c>
      <c r="Q83" s="14">
        <v>0</v>
      </c>
      <c r="R83" s="13">
        <v>-2675.16</v>
      </c>
      <c r="S83" s="13">
        <v>0</v>
      </c>
      <c r="T83" s="12">
        <v>0</v>
      </c>
      <c r="U83" s="12" t="s">
        <v>34</v>
      </c>
      <c r="V83" s="10" t="str">
        <f t="shared" si="5"/>
        <v>LongMNR</v>
      </c>
      <c r="W83" s="15" t="s">
        <v>371</v>
      </c>
      <c r="X83" s="16">
        <f t="shared" si="6"/>
        <v>0</v>
      </c>
      <c r="Y83" s="17">
        <f t="shared" si="7"/>
        <v>16.489999999999998</v>
      </c>
      <c r="Z83" s="18">
        <f>SUMIF('[1]Eze Position Report'!C:C,W83,'[1]Eze Position Report'!F:F)</f>
        <v>0</v>
      </c>
      <c r="AA83" s="18">
        <f t="shared" si="8"/>
        <v>0</v>
      </c>
      <c r="AB83" s="18"/>
      <c r="AC83" s="19">
        <f>SUMIF('[1]Eze Position Report'!C:C,W83,'[1]Eze Position Report'!D:D)</f>
        <v>487421</v>
      </c>
      <c r="AD83" s="20">
        <f t="shared" si="9"/>
        <v>0</v>
      </c>
      <c r="AE83" s="21"/>
      <c r="AF83"/>
      <c r="AG83"/>
      <c r="AH83"/>
    </row>
    <row r="84" spans="1:34" ht="15" customHeight="1" x14ac:dyDescent="0.25">
      <c r="A84" s="10" t="s">
        <v>36</v>
      </c>
      <c r="B84" s="10" t="s">
        <v>354</v>
      </c>
      <c r="C84" s="10" t="s">
        <v>372</v>
      </c>
      <c r="D84" s="10" t="s">
        <v>356</v>
      </c>
      <c r="E84" s="11">
        <v>321820</v>
      </c>
      <c r="F84" s="10" t="s">
        <v>373</v>
      </c>
      <c r="G84" s="10" t="s">
        <v>374</v>
      </c>
      <c r="H84" s="10"/>
      <c r="I84" s="12"/>
      <c r="J84" s="12">
        <v>18.18</v>
      </c>
      <c r="K84" s="12">
        <v>18.18</v>
      </c>
      <c r="L84" s="12">
        <v>18.18</v>
      </c>
      <c r="M84" s="12">
        <v>18.18</v>
      </c>
      <c r="N84" s="13">
        <v>0</v>
      </c>
      <c r="O84" s="13">
        <v>0</v>
      </c>
      <c r="P84" s="13">
        <v>0</v>
      </c>
      <c r="Q84" s="14">
        <v>0</v>
      </c>
      <c r="R84" s="13">
        <v>-1947.29</v>
      </c>
      <c r="S84" s="13">
        <v>0</v>
      </c>
      <c r="T84" s="12">
        <v>0</v>
      </c>
      <c r="U84" s="12" t="s">
        <v>34</v>
      </c>
      <c r="V84" s="10" t="str">
        <f t="shared" si="5"/>
        <v>LongTXO</v>
      </c>
      <c r="W84" s="15" t="s">
        <v>375</v>
      </c>
      <c r="X84" s="16">
        <f t="shared" si="6"/>
        <v>0</v>
      </c>
      <c r="Y84" s="17">
        <f t="shared" si="7"/>
        <v>18.18</v>
      </c>
      <c r="Z84" s="18">
        <f>SUMIF('[1]Eze Position Report'!C:C,W84,'[1]Eze Position Report'!F:F)</f>
        <v>0</v>
      </c>
      <c r="AA84" s="18">
        <f t="shared" si="8"/>
        <v>0</v>
      </c>
      <c r="AB84" s="18"/>
      <c r="AC84" s="19">
        <f>SUMIF('[1]Eze Position Report'!C:C,W84,'[1]Eze Position Report'!D:D)</f>
        <v>321820</v>
      </c>
      <c r="AD84" s="20">
        <f t="shared" si="9"/>
        <v>0</v>
      </c>
      <c r="AE84" s="21"/>
    </row>
    <row r="85" spans="1:34" ht="15" customHeight="1" x14ac:dyDescent="0.25">
      <c r="A85" s="10" t="s">
        <v>28</v>
      </c>
      <c r="B85" s="10" t="s">
        <v>29</v>
      </c>
      <c r="C85" s="10" t="s">
        <v>376</v>
      </c>
      <c r="D85" s="10" t="s">
        <v>320</v>
      </c>
      <c r="E85" s="11">
        <v>-2388</v>
      </c>
      <c r="F85" s="10" t="s">
        <v>377</v>
      </c>
      <c r="G85" s="10" t="s">
        <v>378</v>
      </c>
      <c r="H85" s="10"/>
      <c r="I85" s="12"/>
      <c r="J85" s="12">
        <v>701.74199999999996</v>
      </c>
      <c r="K85" s="12">
        <v>701.74199999999996</v>
      </c>
      <c r="L85" s="12">
        <v>805.39</v>
      </c>
      <c r="M85" s="12">
        <v>805.39</v>
      </c>
      <c r="N85" s="13">
        <v>-1675759.9</v>
      </c>
      <c r="O85" s="13">
        <v>-1675759.9</v>
      </c>
      <c r="P85" s="13">
        <v>-1923271.32</v>
      </c>
      <c r="Q85" s="14">
        <v>-1923271.32</v>
      </c>
      <c r="R85" s="12">
        <v>0</v>
      </c>
      <c r="S85" s="13">
        <v>-247511.42</v>
      </c>
      <c r="T85" s="12">
        <v>0</v>
      </c>
      <c r="U85" s="12" t="s">
        <v>34</v>
      </c>
      <c r="V85" s="10" t="str">
        <f t="shared" si="5"/>
        <v>ShortEQIX</v>
      </c>
      <c r="W85" s="15" t="s">
        <v>379</v>
      </c>
      <c r="X85" s="16">
        <f t="shared" si="6"/>
        <v>805.39</v>
      </c>
      <c r="Y85" s="17">
        <f t="shared" si="7"/>
        <v>0</v>
      </c>
      <c r="Z85" s="18">
        <f>SUMIF('[1]Eze Position Report'!C:C,W85,'[1]Eze Position Report'!F:F)</f>
        <v>-1923271.32</v>
      </c>
      <c r="AA85" s="18">
        <f t="shared" si="8"/>
        <v>0</v>
      </c>
      <c r="AB85" s="18"/>
      <c r="AC85" s="19">
        <f>SUMIF('[1]Eze Position Report'!C:C,W85,'[1]Eze Position Report'!D:D)</f>
        <v>-2388</v>
      </c>
      <c r="AD85" s="20">
        <f t="shared" si="9"/>
        <v>0</v>
      </c>
      <c r="AE85" s="21"/>
    </row>
    <row r="86" spans="1:34" ht="15" customHeight="1" x14ac:dyDescent="0.25">
      <c r="A86" s="10" t="s">
        <v>36</v>
      </c>
      <c r="B86" s="10" t="s">
        <v>37</v>
      </c>
      <c r="C86" s="10" t="s">
        <v>380</v>
      </c>
      <c r="D86" s="10" t="s">
        <v>31</v>
      </c>
      <c r="E86" s="11">
        <v>103995</v>
      </c>
      <c r="F86" s="10" t="s">
        <v>381</v>
      </c>
      <c r="G86" s="10" t="s">
        <v>382</v>
      </c>
      <c r="H86" s="10"/>
      <c r="I86" s="12"/>
      <c r="J86" s="12">
        <v>1.8515999999999999</v>
      </c>
      <c r="K86" s="12">
        <v>1.8515999999999999</v>
      </c>
      <c r="L86" s="12">
        <v>2.13</v>
      </c>
      <c r="M86" s="12">
        <v>2.13</v>
      </c>
      <c r="N86" s="13">
        <v>192556.91</v>
      </c>
      <c r="O86" s="13">
        <v>192556.91</v>
      </c>
      <c r="P86" s="13">
        <v>221509.35</v>
      </c>
      <c r="Q86" s="14">
        <v>221509.35</v>
      </c>
      <c r="R86" s="12">
        <v>0</v>
      </c>
      <c r="S86" s="13">
        <v>28952.45</v>
      </c>
      <c r="T86" s="13">
        <v>0</v>
      </c>
      <c r="U86" s="12" t="s">
        <v>34</v>
      </c>
      <c r="V86" s="10" t="str">
        <f t="shared" si="5"/>
        <v>LongERAS</v>
      </c>
      <c r="W86" s="15" t="s">
        <v>383</v>
      </c>
      <c r="X86" s="16">
        <f t="shared" si="6"/>
        <v>2.13</v>
      </c>
      <c r="Y86" s="17">
        <f t="shared" si="7"/>
        <v>0</v>
      </c>
      <c r="Z86" s="18">
        <f>SUMIF('[1]Eze Position Report'!C:C,W86,'[1]Eze Position Report'!F:F)</f>
        <v>221509.35</v>
      </c>
      <c r="AA86" s="18">
        <f t="shared" si="8"/>
        <v>0</v>
      </c>
      <c r="AB86" s="18"/>
      <c r="AC86" s="19">
        <f>SUMIF('[1]Eze Position Report'!C:C,W86,'[1]Eze Position Report'!D:D)</f>
        <v>103995</v>
      </c>
      <c r="AD86" s="20">
        <f t="shared" si="9"/>
        <v>0</v>
      </c>
      <c r="AE86" s="21"/>
    </row>
    <row r="87" spans="1:34" ht="15" customHeight="1" x14ac:dyDescent="0.25">
      <c r="A87" s="10" t="s">
        <v>28</v>
      </c>
      <c r="B87" s="10" t="s">
        <v>29</v>
      </c>
      <c r="C87" s="10" t="s">
        <v>384</v>
      </c>
      <c r="D87" s="10" t="s">
        <v>31</v>
      </c>
      <c r="E87" s="11">
        <v>-1502</v>
      </c>
      <c r="F87" s="10" t="s">
        <v>385</v>
      </c>
      <c r="G87" s="10" t="s">
        <v>386</v>
      </c>
      <c r="H87" s="10"/>
      <c r="I87" s="12"/>
      <c r="J87" s="12">
        <v>345.61660000000001</v>
      </c>
      <c r="K87" s="12">
        <v>345.61660000000001</v>
      </c>
      <c r="L87" s="12">
        <v>146.25</v>
      </c>
      <c r="M87" s="12">
        <v>146.25</v>
      </c>
      <c r="N87" s="13">
        <v>-519116.19</v>
      </c>
      <c r="O87" s="13">
        <v>-519116.19</v>
      </c>
      <c r="P87" s="13">
        <v>-219667.5</v>
      </c>
      <c r="Q87" s="14">
        <v>-219667.5</v>
      </c>
      <c r="R87" s="12">
        <v>0</v>
      </c>
      <c r="S87" s="13">
        <v>299448.69</v>
      </c>
      <c r="T87" s="13">
        <v>0</v>
      </c>
      <c r="U87" s="12" t="s">
        <v>34</v>
      </c>
      <c r="V87" s="10" t="str">
        <f t="shared" si="5"/>
        <v>ShortEL</v>
      </c>
      <c r="W87" s="15" t="s">
        <v>387</v>
      </c>
      <c r="X87" s="16">
        <f t="shared" si="6"/>
        <v>146.25</v>
      </c>
      <c r="Y87" s="17">
        <f t="shared" si="7"/>
        <v>0</v>
      </c>
      <c r="Z87" s="18">
        <f>SUMIF('[1]Eze Position Report'!C:C,W87,'[1]Eze Position Report'!F:F)</f>
        <v>-219667.5</v>
      </c>
      <c r="AA87" s="18">
        <f t="shared" si="8"/>
        <v>0</v>
      </c>
      <c r="AB87" s="18"/>
      <c r="AC87" s="19">
        <f>SUMIF('[1]Eze Position Report'!C:C,W87,'[1]Eze Position Report'!D:D)</f>
        <v>-1502</v>
      </c>
      <c r="AD87" s="20">
        <f t="shared" si="9"/>
        <v>0</v>
      </c>
      <c r="AE87" s="21"/>
    </row>
    <row r="88" spans="1:34" ht="15" customHeight="1" x14ac:dyDescent="0.25">
      <c r="A88" s="10" t="s">
        <v>36</v>
      </c>
      <c r="B88" s="10" t="s">
        <v>37</v>
      </c>
      <c r="C88" s="10" t="s">
        <v>388</v>
      </c>
      <c r="D88" s="10" t="s">
        <v>137</v>
      </c>
      <c r="E88" s="11">
        <v>284345</v>
      </c>
      <c r="F88" s="10" t="s">
        <v>389</v>
      </c>
      <c r="G88" s="10" t="s">
        <v>390</v>
      </c>
      <c r="H88" s="10"/>
      <c r="I88" s="12"/>
      <c r="J88" s="12">
        <v>12.997199999999999</v>
      </c>
      <c r="K88" s="12">
        <v>12.997199999999999</v>
      </c>
      <c r="L88" s="12">
        <v>10</v>
      </c>
      <c r="M88" s="12">
        <v>10</v>
      </c>
      <c r="N88" s="13">
        <v>3695677.03</v>
      </c>
      <c r="O88" s="13">
        <v>3695677.03</v>
      </c>
      <c r="P88" s="13">
        <v>2843450</v>
      </c>
      <c r="Q88" s="14">
        <v>2843450</v>
      </c>
      <c r="R88" s="12">
        <v>0</v>
      </c>
      <c r="S88" s="13">
        <v>-852227.03</v>
      </c>
      <c r="T88" s="13">
        <v>0</v>
      </c>
      <c r="U88" s="12" t="s">
        <v>34</v>
      </c>
      <c r="V88" s="10" t="str">
        <f t="shared" si="5"/>
        <v>LongSILJ</v>
      </c>
      <c r="W88" s="15" t="s">
        <v>391</v>
      </c>
      <c r="X88" s="16">
        <f t="shared" si="6"/>
        <v>10</v>
      </c>
      <c r="Y88" s="17">
        <f t="shared" si="7"/>
        <v>0</v>
      </c>
      <c r="Z88" s="18">
        <f>SUMIF('[1]Eze Position Report'!C:C,W88,'[1]Eze Position Report'!F:F)</f>
        <v>2843450</v>
      </c>
      <c r="AA88" s="18">
        <f t="shared" si="8"/>
        <v>0</v>
      </c>
      <c r="AB88" s="18"/>
      <c r="AC88" s="19">
        <f>SUMIF('[1]Eze Position Report'!C:C,W88,'[1]Eze Position Report'!D:D)</f>
        <v>284345</v>
      </c>
      <c r="AD88" s="20">
        <f t="shared" si="9"/>
        <v>0</v>
      </c>
      <c r="AE88" s="21"/>
    </row>
    <row r="89" spans="1:34" ht="15" customHeight="1" x14ac:dyDescent="0.25">
      <c r="A89" s="10" t="s">
        <v>28</v>
      </c>
      <c r="B89" s="10" t="s">
        <v>29</v>
      </c>
      <c r="C89" s="10" t="s">
        <v>392</v>
      </c>
      <c r="D89" s="10" t="s">
        <v>31</v>
      </c>
      <c r="E89" s="11">
        <v>-33400</v>
      </c>
      <c r="F89" s="10" t="s">
        <v>393</v>
      </c>
      <c r="G89" s="10" t="s">
        <v>394</v>
      </c>
      <c r="H89" s="10"/>
      <c r="I89" s="12"/>
      <c r="J89" s="12">
        <v>24.1448</v>
      </c>
      <c r="K89" s="12">
        <v>24.1448</v>
      </c>
      <c r="L89" s="12">
        <v>23.73</v>
      </c>
      <c r="M89" s="12">
        <v>23.73</v>
      </c>
      <c r="N89" s="13">
        <v>-806434.72</v>
      </c>
      <c r="O89" s="13">
        <v>-806434.72</v>
      </c>
      <c r="P89" s="13">
        <v>-792582</v>
      </c>
      <c r="Q89" s="14">
        <v>-792582</v>
      </c>
      <c r="R89" s="13">
        <v>0</v>
      </c>
      <c r="S89" s="13">
        <v>13852.72</v>
      </c>
      <c r="T89" s="12">
        <v>0</v>
      </c>
      <c r="U89" s="12" t="s">
        <v>34</v>
      </c>
      <c r="V89" s="10" t="str">
        <f t="shared" si="5"/>
        <v>ShortEVI</v>
      </c>
      <c r="W89" s="15" t="s">
        <v>395</v>
      </c>
      <c r="X89" s="16">
        <f t="shared" si="6"/>
        <v>23.73</v>
      </c>
      <c r="Y89" s="17">
        <f t="shared" si="7"/>
        <v>0</v>
      </c>
      <c r="Z89" s="18">
        <f>SUMIF('[1]Eze Position Report'!C:C,W89,'[1]Eze Position Report'!F:F)</f>
        <v>-792582</v>
      </c>
      <c r="AA89" s="18">
        <f t="shared" si="8"/>
        <v>0</v>
      </c>
      <c r="AB89" s="18"/>
      <c r="AC89" s="19">
        <f>SUMIF('[1]Eze Position Report'!C:C,W89,'[1]Eze Position Report'!D:D)</f>
        <v>-33400</v>
      </c>
      <c r="AD89" s="20">
        <f t="shared" si="9"/>
        <v>0</v>
      </c>
      <c r="AE89" s="21"/>
    </row>
    <row r="90" spans="1:34" ht="15" customHeight="1" x14ac:dyDescent="0.25">
      <c r="A90" s="10" t="s">
        <v>28</v>
      </c>
      <c r="B90" s="10" t="s">
        <v>29</v>
      </c>
      <c r="C90" s="10" t="s">
        <v>396</v>
      </c>
      <c r="D90" s="10" t="s">
        <v>31</v>
      </c>
      <c r="E90" s="11">
        <v>-936462</v>
      </c>
      <c r="F90" s="10" t="s">
        <v>397</v>
      </c>
      <c r="G90" s="10" t="s">
        <v>398</v>
      </c>
      <c r="H90" s="10"/>
      <c r="I90" s="12"/>
      <c r="J90" s="12">
        <v>4.6468999999999996</v>
      </c>
      <c r="K90" s="12">
        <v>4.6468999999999996</v>
      </c>
      <c r="L90" s="12">
        <v>6.51</v>
      </c>
      <c r="M90" s="12">
        <v>6.51</v>
      </c>
      <c r="N90" s="13">
        <v>-4351680.9400000004</v>
      </c>
      <c r="O90" s="13">
        <v>-4351680.9400000004</v>
      </c>
      <c r="P90" s="13">
        <v>-6096367.6200000001</v>
      </c>
      <c r="Q90" s="14">
        <v>-6096367.6200000001</v>
      </c>
      <c r="R90" s="12">
        <v>0</v>
      </c>
      <c r="S90" s="13">
        <v>-1744686.68</v>
      </c>
      <c r="T90" s="13">
        <v>0</v>
      </c>
      <c r="U90" s="12" t="s">
        <v>348</v>
      </c>
      <c r="V90" s="10" t="str">
        <f t="shared" si="5"/>
        <v>ShortGSM</v>
      </c>
      <c r="W90" s="15" t="s">
        <v>399</v>
      </c>
      <c r="X90" s="16">
        <f t="shared" si="6"/>
        <v>6.51</v>
      </c>
      <c r="Y90" s="17">
        <f t="shared" si="7"/>
        <v>0</v>
      </c>
      <c r="Z90" s="18">
        <f>SUMIF('[1]Eze Position Report'!C:C,W90,'[1]Eze Position Report'!F:F)</f>
        <v>-6096367.6200000001</v>
      </c>
      <c r="AA90" s="18">
        <f t="shared" si="8"/>
        <v>0</v>
      </c>
      <c r="AB90" s="18"/>
      <c r="AC90" s="19">
        <f>SUMIF('[1]Eze Position Report'!C:C,W90,'[1]Eze Position Report'!D:D)</f>
        <v>-936462</v>
      </c>
      <c r="AD90" s="20">
        <f t="shared" si="9"/>
        <v>0</v>
      </c>
      <c r="AE90" s="21"/>
    </row>
    <row r="91" spans="1:34" ht="15" customHeight="1" x14ac:dyDescent="0.25">
      <c r="A91" s="10" t="s">
        <v>36</v>
      </c>
      <c r="B91" s="10" t="s">
        <v>37</v>
      </c>
      <c r="C91" s="10" t="s">
        <v>400</v>
      </c>
      <c r="D91" s="10" t="s">
        <v>39</v>
      </c>
      <c r="E91" s="11">
        <v>5623347</v>
      </c>
      <c r="F91" s="10" t="s">
        <v>401</v>
      </c>
      <c r="G91" s="10" t="s">
        <v>402</v>
      </c>
      <c r="H91" s="10"/>
      <c r="I91" s="12"/>
      <c r="J91" s="12">
        <v>0.375</v>
      </c>
      <c r="K91" s="12">
        <v>0.23699999999999999</v>
      </c>
      <c r="L91" s="12">
        <v>0.63</v>
      </c>
      <c r="M91" s="12">
        <v>0.42920000000000003</v>
      </c>
      <c r="N91" s="13">
        <v>2108755.08</v>
      </c>
      <c r="O91" s="13">
        <v>1332819.3799999999</v>
      </c>
      <c r="P91" s="13">
        <v>3542708.61</v>
      </c>
      <c r="Q91" s="14">
        <v>2413293.11</v>
      </c>
      <c r="R91" s="13">
        <v>0</v>
      </c>
      <c r="S91" s="13">
        <v>976809.14</v>
      </c>
      <c r="T91" s="13">
        <v>103664.59</v>
      </c>
      <c r="U91" s="12" t="s">
        <v>183</v>
      </c>
      <c r="V91" s="10" t="str">
        <f t="shared" si="5"/>
        <v>LongFFM.AUS</v>
      </c>
      <c r="W91" s="15" t="s">
        <v>403</v>
      </c>
      <c r="X91" s="16">
        <f t="shared" si="6"/>
        <v>0.42909300000000006</v>
      </c>
      <c r="Y91" s="17">
        <f t="shared" si="7"/>
        <v>1.0699999999996823E-4</v>
      </c>
      <c r="Z91" s="18">
        <f>SUMIF('[1]Eze Position Report'!C:C,W91,'[1]Eze Position Report'!F:F)</f>
        <v>2412938.8342710002</v>
      </c>
      <c r="AA91" s="18">
        <f t="shared" si="8"/>
        <v>-354.27572899963707</v>
      </c>
      <c r="AB91" s="18"/>
      <c r="AC91" s="19">
        <f>SUMIF('[1]Eze Position Report'!C:C,W91,'[1]Eze Position Report'!D:D)</f>
        <v>5623347</v>
      </c>
      <c r="AD91" s="20">
        <f t="shared" si="9"/>
        <v>0</v>
      </c>
      <c r="AE91" s="21"/>
    </row>
    <row r="92" spans="1:34" ht="15" customHeight="1" x14ac:dyDescent="0.25">
      <c r="A92" s="10" t="s">
        <v>28</v>
      </c>
      <c r="B92" s="10" t="s">
        <v>29</v>
      </c>
      <c r="C92" s="10" t="s">
        <v>404</v>
      </c>
      <c r="D92" s="10" t="s">
        <v>31</v>
      </c>
      <c r="E92" s="11">
        <v>-606309</v>
      </c>
      <c r="F92" s="10" t="s">
        <v>405</v>
      </c>
      <c r="G92" s="10" t="s">
        <v>406</v>
      </c>
      <c r="H92" s="10"/>
      <c r="I92" s="12"/>
      <c r="J92" s="12">
        <v>6.4988999999999999</v>
      </c>
      <c r="K92" s="12">
        <v>6.4988999999999999</v>
      </c>
      <c r="L92" s="12">
        <v>1.75</v>
      </c>
      <c r="M92" s="12">
        <v>1.75</v>
      </c>
      <c r="N92" s="13">
        <v>-3940357.58</v>
      </c>
      <c r="O92" s="13">
        <v>-3940357.58</v>
      </c>
      <c r="P92" s="13">
        <v>-1061040.75</v>
      </c>
      <c r="Q92" s="14">
        <v>-1061040.75</v>
      </c>
      <c r="R92" s="12">
        <v>0</v>
      </c>
      <c r="S92" s="13">
        <v>2879316.83</v>
      </c>
      <c r="T92" s="13">
        <v>0</v>
      </c>
      <c r="U92" s="12" t="s">
        <v>34</v>
      </c>
      <c r="V92" s="10" t="str">
        <f t="shared" si="5"/>
        <v>ShortFSR</v>
      </c>
      <c r="W92" s="15" t="s">
        <v>407</v>
      </c>
      <c r="X92" s="16">
        <f t="shared" si="6"/>
        <v>1.75</v>
      </c>
      <c r="Y92" s="17">
        <f t="shared" si="7"/>
        <v>0</v>
      </c>
      <c r="Z92" s="18">
        <f>SUMIF('[1]Eze Position Report'!C:C,W92,'[1]Eze Position Report'!F:F)</f>
        <v>-1061040.75</v>
      </c>
      <c r="AA92" s="18">
        <f t="shared" si="8"/>
        <v>0</v>
      </c>
      <c r="AB92" s="18"/>
      <c r="AC92" s="19">
        <f>SUMIF('[1]Eze Position Report'!C:C,W92,'[1]Eze Position Report'!D:D)</f>
        <v>-606309</v>
      </c>
      <c r="AD92" s="20">
        <f t="shared" si="9"/>
        <v>0</v>
      </c>
      <c r="AE92" s="21"/>
    </row>
    <row r="93" spans="1:34" ht="15" customHeight="1" x14ac:dyDescent="0.25">
      <c r="A93" s="10" t="s">
        <v>28</v>
      </c>
      <c r="B93" s="10" t="s">
        <v>29</v>
      </c>
      <c r="C93" s="10" t="s">
        <v>408</v>
      </c>
      <c r="D93" s="10" t="s">
        <v>31</v>
      </c>
      <c r="E93" s="11">
        <v>-21867</v>
      </c>
      <c r="F93" s="10" t="s">
        <v>409</v>
      </c>
      <c r="G93" s="10" t="s">
        <v>410</v>
      </c>
      <c r="H93" s="10"/>
      <c r="I93" s="12"/>
      <c r="J93" s="12">
        <v>111.1887</v>
      </c>
      <c r="K93" s="12">
        <v>111.1887</v>
      </c>
      <c r="L93" s="12">
        <v>111.56</v>
      </c>
      <c r="M93" s="12">
        <v>111.56</v>
      </c>
      <c r="N93" s="13">
        <v>-2431363.54</v>
      </c>
      <c r="O93" s="13">
        <v>-2431363.54</v>
      </c>
      <c r="P93" s="13">
        <v>-2439482.52</v>
      </c>
      <c r="Q93" s="14">
        <v>-2439482.52</v>
      </c>
      <c r="R93" s="12">
        <v>0</v>
      </c>
      <c r="S93" s="13">
        <v>-8118.98</v>
      </c>
      <c r="T93" s="12">
        <v>0</v>
      </c>
      <c r="U93" s="12" t="s">
        <v>34</v>
      </c>
      <c r="V93" s="10" t="str">
        <f t="shared" si="5"/>
        <v>ShortFND</v>
      </c>
      <c r="W93" s="15" t="s">
        <v>411</v>
      </c>
      <c r="X93" s="16">
        <f t="shared" si="6"/>
        <v>111.56</v>
      </c>
      <c r="Y93" s="17">
        <f t="shared" si="7"/>
        <v>0</v>
      </c>
      <c r="Z93" s="18">
        <f>SUMIF('[1]Eze Position Report'!C:C,W93,'[1]Eze Position Report'!F:F)</f>
        <v>-2439482.52</v>
      </c>
      <c r="AA93" s="18">
        <f t="shared" si="8"/>
        <v>0</v>
      </c>
      <c r="AB93" s="18"/>
      <c r="AC93" s="19">
        <f>SUMIF('[1]Eze Position Report'!C:C,W93,'[1]Eze Position Report'!D:D)</f>
        <v>-21867</v>
      </c>
      <c r="AD93" s="20">
        <f t="shared" si="9"/>
        <v>0</v>
      </c>
      <c r="AE93" s="21"/>
    </row>
    <row r="94" spans="1:34" ht="15" customHeight="1" x14ac:dyDescent="0.25">
      <c r="A94" s="10" t="s">
        <v>28</v>
      </c>
      <c r="B94" s="10" t="s">
        <v>29</v>
      </c>
      <c r="C94" s="10" t="s">
        <v>412</v>
      </c>
      <c r="D94" s="10" t="s">
        <v>31</v>
      </c>
      <c r="E94" s="11">
        <v>-237745</v>
      </c>
      <c r="F94" s="10" t="s">
        <v>413</v>
      </c>
      <c r="G94" s="10" t="s">
        <v>414</v>
      </c>
      <c r="H94" s="10"/>
      <c r="I94" s="12"/>
      <c r="J94" s="12">
        <v>21.628</v>
      </c>
      <c r="K94" s="12">
        <v>21.628</v>
      </c>
      <c r="L94" s="12">
        <v>23.85</v>
      </c>
      <c r="M94" s="12">
        <v>23.85</v>
      </c>
      <c r="N94" s="13">
        <v>-5141956.95</v>
      </c>
      <c r="O94" s="13">
        <v>-5141956.95</v>
      </c>
      <c r="P94" s="13">
        <v>-5670218.25</v>
      </c>
      <c r="Q94" s="14">
        <v>-5670218.25</v>
      </c>
      <c r="R94" s="12">
        <v>0</v>
      </c>
      <c r="S94" s="13">
        <v>-528261.30000000005</v>
      </c>
      <c r="T94" s="12">
        <v>0</v>
      </c>
      <c r="U94" s="12" t="s">
        <v>34</v>
      </c>
      <c r="V94" s="10" t="str">
        <f t="shared" si="5"/>
        <v>ShortFLNC</v>
      </c>
      <c r="W94" s="15" t="s">
        <v>415</v>
      </c>
      <c r="X94" s="16">
        <f t="shared" si="6"/>
        <v>23.85</v>
      </c>
      <c r="Y94" s="17">
        <f t="shared" si="7"/>
        <v>0</v>
      </c>
      <c r="Z94" s="18">
        <f>SUMIF('[1]Eze Position Report'!C:C,W94,'[1]Eze Position Report'!F:F)</f>
        <v>-5670218.25</v>
      </c>
      <c r="AA94" s="18">
        <f t="shared" si="8"/>
        <v>0</v>
      </c>
      <c r="AB94" s="18"/>
      <c r="AC94" s="19">
        <f>SUMIF('[1]Eze Position Report'!C:C,W94,'[1]Eze Position Report'!D:D)</f>
        <v>-237745</v>
      </c>
      <c r="AD94" s="20">
        <f t="shared" si="9"/>
        <v>0</v>
      </c>
      <c r="AE94" s="21"/>
    </row>
    <row r="95" spans="1:34" ht="15" customHeight="1" x14ac:dyDescent="0.25">
      <c r="A95" s="10" t="s">
        <v>28</v>
      </c>
      <c r="B95" s="10" t="s">
        <v>29</v>
      </c>
      <c r="C95" s="10" t="s">
        <v>416</v>
      </c>
      <c r="D95" s="10" t="s">
        <v>31</v>
      </c>
      <c r="E95" s="11">
        <v>-134916</v>
      </c>
      <c r="F95" s="10" t="s">
        <v>417</v>
      </c>
      <c r="G95" s="10" t="s">
        <v>418</v>
      </c>
      <c r="H95" s="10"/>
      <c r="I95" s="12"/>
      <c r="J95" s="12">
        <v>8.6149000000000004</v>
      </c>
      <c r="K95" s="12">
        <v>8.6149000000000004</v>
      </c>
      <c r="L95" s="12">
        <v>1.46</v>
      </c>
      <c r="M95" s="12">
        <v>1.46</v>
      </c>
      <c r="N95" s="13">
        <v>-1162282.3999999999</v>
      </c>
      <c r="O95" s="13">
        <v>-1162282.3999999999</v>
      </c>
      <c r="P95" s="13">
        <v>-196977.36</v>
      </c>
      <c r="Q95" s="14">
        <v>-196977.36</v>
      </c>
      <c r="R95" s="12">
        <v>0</v>
      </c>
      <c r="S95" s="13">
        <v>965305.04</v>
      </c>
      <c r="T95" s="12">
        <v>0</v>
      </c>
      <c r="U95" s="12" t="s">
        <v>34</v>
      </c>
      <c r="V95" s="10" t="str">
        <f t="shared" si="5"/>
        <v>ShortFCUV</v>
      </c>
      <c r="W95" s="15" t="s">
        <v>419</v>
      </c>
      <c r="X95" s="16">
        <f t="shared" si="6"/>
        <v>1.46</v>
      </c>
      <c r="Y95" s="17">
        <f t="shared" si="7"/>
        <v>0</v>
      </c>
      <c r="Z95" s="18">
        <f>SUMIF('[1]Eze Position Report'!C:C,W95,'[1]Eze Position Report'!F:F)</f>
        <v>-196977.36</v>
      </c>
      <c r="AA95" s="18">
        <f t="shared" si="8"/>
        <v>0</v>
      </c>
      <c r="AB95" s="18"/>
      <c r="AC95" s="19">
        <f>SUMIF('[1]Eze Position Report'!C:C,W95,'[1]Eze Position Report'!D:D)</f>
        <v>-134916</v>
      </c>
      <c r="AD95" s="20">
        <f t="shared" si="9"/>
        <v>0</v>
      </c>
      <c r="AE95" s="21"/>
    </row>
    <row r="96" spans="1:34" ht="15" customHeight="1" x14ac:dyDescent="0.25">
      <c r="A96" s="10" t="s">
        <v>28</v>
      </c>
      <c r="B96" s="10" t="s">
        <v>29</v>
      </c>
      <c r="C96" s="10" t="s">
        <v>420</v>
      </c>
      <c r="D96" s="10" t="s">
        <v>39</v>
      </c>
      <c r="E96" s="11">
        <v>-13417</v>
      </c>
      <c r="F96" s="10" t="s">
        <v>421</v>
      </c>
      <c r="G96" s="10" t="s">
        <v>422</v>
      </c>
      <c r="H96" s="10"/>
      <c r="I96" s="12"/>
      <c r="J96" s="12">
        <v>64.415099999999995</v>
      </c>
      <c r="K96" s="12">
        <v>64.415099999999995</v>
      </c>
      <c r="L96" s="12">
        <v>80.599999999999994</v>
      </c>
      <c r="M96" s="12">
        <v>80.599999999999994</v>
      </c>
      <c r="N96" s="13">
        <v>-864257.2</v>
      </c>
      <c r="O96" s="13">
        <v>-864257.2</v>
      </c>
      <c r="P96" s="13">
        <v>-1081410.2</v>
      </c>
      <c r="Q96" s="14">
        <v>-1081410.2</v>
      </c>
      <c r="R96" s="12">
        <v>0</v>
      </c>
      <c r="S96" s="13">
        <v>-217153</v>
      </c>
      <c r="T96" s="13">
        <v>0</v>
      </c>
      <c r="U96" s="12" t="s">
        <v>34</v>
      </c>
      <c r="V96" s="10" t="str">
        <f t="shared" si="5"/>
        <v>ShortFRHC</v>
      </c>
      <c r="W96" s="15" t="s">
        <v>423</v>
      </c>
      <c r="X96" s="16">
        <f t="shared" si="6"/>
        <v>80.599999999999994</v>
      </c>
      <c r="Y96" s="17">
        <f t="shared" si="7"/>
        <v>0</v>
      </c>
      <c r="Z96" s="18">
        <f>SUMIF('[1]Eze Position Report'!C:C,W96,'[1]Eze Position Report'!F:F)</f>
        <v>-1081410.2</v>
      </c>
      <c r="AA96" s="18">
        <f t="shared" si="8"/>
        <v>0</v>
      </c>
      <c r="AB96" s="18"/>
      <c r="AC96" s="19">
        <f>SUMIF('[1]Eze Position Report'!C:C,W96,'[1]Eze Position Report'!D:D)</f>
        <v>-13417</v>
      </c>
      <c r="AD96" s="20">
        <f t="shared" si="9"/>
        <v>0</v>
      </c>
      <c r="AE96" s="21"/>
    </row>
    <row r="97" spans="1:31" ht="15" customHeight="1" x14ac:dyDescent="0.25">
      <c r="A97" s="10" t="s">
        <v>28</v>
      </c>
      <c r="B97" s="10" t="s">
        <v>29</v>
      </c>
      <c r="C97" s="10" t="s">
        <v>424</v>
      </c>
      <c r="D97" s="10" t="s">
        <v>31</v>
      </c>
      <c r="E97" s="11">
        <v>-142053</v>
      </c>
      <c r="F97" s="10" t="s">
        <v>425</v>
      </c>
      <c r="G97" s="10" t="s">
        <v>426</v>
      </c>
      <c r="H97" s="10"/>
      <c r="I97" s="12"/>
      <c r="J97" s="12">
        <v>12.6731</v>
      </c>
      <c r="K97" s="12">
        <v>12.6731</v>
      </c>
      <c r="L97" s="12">
        <v>1.6</v>
      </c>
      <c r="M97" s="12">
        <v>1.6</v>
      </c>
      <c r="N97" s="13">
        <v>-1800249.95</v>
      </c>
      <c r="O97" s="13">
        <v>-1800249.95</v>
      </c>
      <c r="P97" s="13">
        <v>-227284.8</v>
      </c>
      <c r="Q97" s="14">
        <v>-227284.8</v>
      </c>
      <c r="R97" s="12">
        <v>0</v>
      </c>
      <c r="S97" s="13">
        <v>1572965.15</v>
      </c>
      <c r="T97" s="13">
        <v>0</v>
      </c>
      <c r="U97" s="12" t="s">
        <v>34</v>
      </c>
      <c r="V97" s="10" t="str">
        <f t="shared" si="5"/>
        <v>ShortFCEL</v>
      </c>
      <c r="W97" s="15" t="s">
        <v>427</v>
      </c>
      <c r="X97" s="16">
        <f t="shared" si="6"/>
        <v>1.5999999999999999</v>
      </c>
      <c r="Y97" s="17">
        <f t="shared" si="7"/>
        <v>0</v>
      </c>
      <c r="Z97" s="18">
        <f>SUMIF('[1]Eze Position Report'!C:C,W97,'[1]Eze Position Report'!F:F)</f>
        <v>-227284.8</v>
      </c>
      <c r="AA97" s="18">
        <f t="shared" si="8"/>
        <v>0</v>
      </c>
      <c r="AB97" s="18"/>
      <c r="AC97" s="19">
        <f>SUMIF('[1]Eze Position Report'!C:C,W97,'[1]Eze Position Report'!D:D)</f>
        <v>-142053</v>
      </c>
      <c r="AD97" s="20">
        <f t="shared" si="9"/>
        <v>0</v>
      </c>
      <c r="AE97" s="21"/>
    </row>
    <row r="98" spans="1:31" ht="15" customHeight="1" x14ac:dyDescent="0.25">
      <c r="A98" s="10" t="s">
        <v>28</v>
      </c>
      <c r="B98" s="10" t="s">
        <v>29</v>
      </c>
      <c r="C98" s="10" t="s">
        <v>428</v>
      </c>
      <c r="D98" s="10" t="s">
        <v>31</v>
      </c>
      <c r="E98" s="11">
        <v>-494618</v>
      </c>
      <c r="F98" s="10" t="s">
        <v>429</v>
      </c>
      <c r="G98" s="10" t="s">
        <v>430</v>
      </c>
      <c r="H98" s="10"/>
      <c r="I98" s="12"/>
      <c r="J98" s="12">
        <v>7.0351999999999997</v>
      </c>
      <c r="K98" s="12">
        <v>7.0351999999999997</v>
      </c>
      <c r="L98" s="12">
        <v>7.73</v>
      </c>
      <c r="M98" s="12">
        <v>7.73</v>
      </c>
      <c r="N98" s="13">
        <v>-3479755.9</v>
      </c>
      <c r="O98" s="13">
        <v>-3479755.9</v>
      </c>
      <c r="P98" s="13">
        <v>-3823397.14</v>
      </c>
      <c r="Q98" s="14">
        <v>-3823397.14</v>
      </c>
      <c r="R98" s="12">
        <v>0</v>
      </c>
      <c r="S98" s="13">
        <v>-343641.24</v>
      </c>
      <c r="T98" s="12">
        <v>0</v>
      </c>
      <c r="U98" s="12" t="s">
        <v>34</v>
      </c>
      <c r="V98" s="10" t="str">
        <f t="shared" si="5"/>
        <v>ShortFNKO</v>
      </c>
      <c r="W98" s="15" t="s">
        <v>431</v>
      </c>
      <c r="X98" s="16">
        <f t="shared" si="6"/>
        <v>7.73</v>
      </c>
      <c r="Y98" s="17">
        <f t="shared" si="7"/>
        <v>0</v>
      </c>
      <c r="Z98" s="18">
        <f>SUMIF('[1]Eze Position Report'!C:C,W98,'[1]Eze Position Report'!F:F)</f>
        <v>-3823397.14</v>
      </c>
      <c r="AA98" s="18">
        <f t="shared" si="8"/>
        <v>0</v>
      </c>
      <c r="AB98" s="18"/>
      <c r="AC98" s="19">
        <f>SUMIF('[1]Eze Position Report'!C:C,W98,'[1]Eze Position Report'!D:D)</f>
        <v>-494618</v>
      </c>
      <c r="AD98" s="20">
        <f t="shared" si="9"/>
        <v>0</v>
      </c>
      <c r="AE98" s="21"/>
    </row>
    <row r="99" spans="1:31" ht="15" customHeight="1" x14ac:dyDescent="0.25">
      <c r="A99" s="10" t="s">
        <v>28</v>
      </c>
      <c r="B99" s="10" t="s">
        <v>29</v>
      </c>
      <c r="C99" s="10" t="s">
        <v>432</v>
      </c>
      <c r="D99" s="10" t="s">
        <v>39</v>
      </c>
      <c r="E99" s="11">
        <v>-26180</v>
      </c>
      <c r="F99" s="10" t="s">
        <v>433</v>
      </c>
      <c r="G99" s="10" t="s">
        <v>434</v>
      </c>
      <c r="H99" s="10"/>
      <c r="I99" s="12"/>
      <c r="J99" s="12">
        <v>103.7911</v>
      </c>
      <c r="K99" s="12">
        <v>127.3747</v>
      </c>
      <c r="L99" s="12">
        <v>98.7</v>
      </c>
      <c r="M99" s="12">
        <v>125.655</v>
      </c>
      <c r="N99" s="13">
        <v>-2717251.64</v>
      </c>
      <c r="O99" s="13">
        <v>-3334668.38</v>
      </c>
      <c r="P99" s="13">
        <v>-2583966</v>
      </c>
      <c r="Q99" s="14">
        <v>-3289647.11</v>
      </c>
      <c r="R99" s="12">
        <v>0</v>
      </c>
      <c r="S99" s="13">
        <v>169685.95</v>
      </c>
      <c r="T99" s="13">
        <v>-124664.68</v>
      </c>
      <c r="U99" s="12" t="s">
        <v>348</v>
      </c>
      <c r="V99" s="10" t="str">
        <f t="shared" si="5"/>
        <v>ShortGAW.LSE</v>
      </c>
      <c r="W99" s="15" t="s">
        <v>435</v>
      </c>
      <c r="X99" s="16">
        <f t="shared" si="6"/>
        <v>125.65497000000001</v>
      </c>
      <c r="Y99" s="17">
        <f t="shared" si="7"/>
        <v>2.9999999995311555E-5</v>
      </c>
      <c r="Z99" s="18">
        <f>SUMIF('[1]Eze Position Report'!C:C,W99,'[1]Eze Position Report'!F:F)</f>
        <v>-3289647.1146</v>
      </c>
      <c r="AA99" s="18">
        <f t="shared" si="8"/>
        <v>-4.6000001020729542E-3</v>
      </c>
      <c r="AB99" s="18"/>
      <c r="AC99" s="19">
        <f>SUMIF('[1]Eze Position Report'!C:C,W99,'[1]Eze Position Report'!D:D)</f>
        <v>-26180</v>
      </c>
      <c r="AD99" s="20">
        <f t="shared" si="9"/>
        <v>0</v>
      </c>
      <c r="AE99" s="21"/>
    </row>
    <row r="100" spans="1:31" ht="15" customHeight="1" x14ac:dyDescent="0.25">
      <c r="A100" s="10" t="s">
        <v>28</v>
      </c>
      <c r="B100" s="10" t="s">
        <v>29</v>
      </c>
      <c r="C100" s="10" t="s">
        <v>436</v>
      </c>
      <c r="D100" s="10" t="s">
        <v>31</v>
      </c>
      <c r="E100" s="11">
        <v>-63275</v>
      </c>
      <c r="F100" s="10" t="s">
        <v>437</v>
      </c>
      <c r="G100" s="10" t="s">
        <v>438</v>
      </c>
      <c r="H100" s="10"/>
      <c r="I100" s="12"/>
      <c r="J100" s="12">
        <v>30.624099999999999</v>
      </c>
      <c r="K100" s="12">
        <v>30.624099999999999</v>
      </c>
      <c r="L100" s="12">
        <v>17.53</v>
      </c>
      <c r="M100" s="12">
        <v>17.53</v>
      </c>
      <c r="N100" s="13">
        <v>-1937737.52</v>
      </c>
      <c r="O100" s="13">
        <v>-1937737.52</v>
      </c>
      <c r="P100" s="13">
        <v>-1109210.75</v>
      </c>
      <c r="Q100" s="14">
        <v>-1109210.75</v>
      </c>
      <c r="R100" s="12">
        <v>0</v>
      </c>
      <c r="S100" s="13">
        <v>828526.77</v>
      </c>
      <c r="T100" s="12">
        <v>0</v>
      </c>
      <c r="U100" s="12" t="s">
        <v>34</v>
      </c>
      <c r="V100" s="10" t="str">
        <f t="shared" si="5"/>
        <v>ShortGME</v>
      </c>
      <c r="W100" s="15" t="s">
        <v>439</v>
      </c>
      <c r="X100" s="16">
        <f t="shared" si="6"/>
        <v>17.53</v>
      </c>
      <c r="Y100" s="17">
        <f t="shared" si="7"/>
        <v>0</v>
      </c>
      <c r="Z100" s="18">
        <f>SUMIF('[1]Eze Position Report'!C:C,W100,'[1]Eze Position Report'!F:F)</f>
        <v>-1109210.75</v>
      </c>
      <c r="AA100" s="18">
        <f t="shared" si="8"/>
        <v>0</v>
      </c>
      <c r="AB100" s="18"/>
      <c r="AC100" s="19">
        <f>SUMIF('[1]Eze Position Report'!C:C,W100,'[1]Eze Position Report'!D:D)</f>
        <v>-63275</v>
      </c>
      <c r="AD100" s="20">
        <f t="shared" si="9"/>
        <v>0</v>
      </c>
      <c r="AE100" s="21"/>
    </row>
    <row r="101" spans="1:31" ht="15" customHeight="1" x14ac:dyDescent="0.25">
      <c r="A101" s="10" t="s">
        <v>28</v>
      </c>
      <c r="B101" s="10" t="s">
        <v>29</v>
      </c>
      <c r="C101" s="10" t="s">
        <v>440</v>
      </c>
      <c r="D101" s="10" t="s">
        <v>441</v>
      </c>
      <c r="E101" s="11">
        <v>-11903</v>
      </c>
      <c r="F101" s="10" t="s">
        <v>442</v>
      </c>
      <c r="G101" s="10" t="s">
        <v>443</v>
      </c>
      <c r="H101" s="10"/>
      <c r="I101" s="12"/>
      <c r="J101" s="12">
        <v>54.756300000000003</v>
      </c>
      <c r="K101" s="12">
        <v>54.756300000000003</v>
      </c>
      <c r="L101" s="12">
        <v>9.1199999999999992</v>
      </c>
      <c r="M101" s="12">
        <v>9.1199999999999992</v>
      </c>
      <c r="N101" s="13">
        <v>-651764.56000000006</v>
      </c>
      <c r="O101" s="13">
        <v>-651764.56000000006</v>
      </c>
      <c r="P101" s="13">
        <v>-108555.36</v>
      </c>
      <c r="Q101" s="14">
        <v>-108555.36</v>
      </c>
      <c r="R101" s="12">
        <v>0</v>
      </c>
      <c r="S101" s="13">
        <v>543209.19999999995</v>
      </c>
      <c r="T101" s="12">
        <v>0</v>
      </c>
      <c r="U101" s="12" t="s">
        <v>444</v>
      </c>
      <c r="V101" s="10" t="str">
        <f t="shared" si="5"/>
        <v>ShortGDS</v>
      </c>
      <c r="W101" s="15" t="s">
        <v>445</v>
      </c>
      <c r="X101" s="16">
        <f t="shared" si="6"/>
        <v>9.1199999999999992</v>
      </c>
      <c r="Y101" s="17">
        <f t="shared" si="7"/>
        <v>0</v>
      </c>
      <c r="Z101" s="18">
        <f>SUMIF('[1]Eze Position Report'!C:C,W101,'[1]Eze Position Report'!F:F)</f>
        <v>-108555.36</v>
      </c>
      <c r="AA101" s="18">
        <f t="shared" si="8"/>
        <v>0</v>
      </c>
      <c r="AB101" s="18"/>
      <c r="AC101" s="19">
        <f>SUMIF('[1]Eze Position Report'!C:C,W101,'[1]Eze Position Report'!D:D)</f>
        <v>-11903</v>
      </c>
      <c r="AD101" s="20">
        <f t="shared" si="9"/>
        <v>0</v>
      </c>
      <c r="AE101" s="21"/>
    </row>
    <row r="102" spans="1:31" ht="15" customHeight="1" x14ac:dyDescent="0.25">
      <c r="A102" s="10" t="s">
        <v>36</v>
      </c>
      <c r="B102" s="10" t="s">
        <v>37</v>
      </c>
      <c r="C102" s="10" t="s">
        <v>446</v>
      </c>
      <c r="D102" s="10" t="s">
        <v>49</v>
      </c>
      <c r="E102" s="11">
        <v>64</v>
      </c>
      <c r="F102" s="10" t="s">
        <v>447</v>
      </c>
      <c r="G102" s="10" t="s">
        <v>448</v>
      </c>
      <c r="H102" s="10" t="s">
        <v>449</v>
      </c>
      <c r="I102" s="12"/>
      <c r="J102" s="12">
        <v>0.216</v>
      </c>
      <c r="K102" s="12">
        <v>0.216</v>
      </c>
      <c r="L102" s="12">
        <v>0.1</v>
      </c>
      <c r="M102" s="12">
        <v>0.1</v>
      </c>
      <c r="N102" s="13">
        <v>1382.4</v>
      </c>
      <c r="O102" s="13">
        <v>1382.4</v>
      </c>
      <c r="P102" s="13">
        <v>640</v>
      </c>
      <c r="Q102" s="14">
        <v>640</v>
      </c>
      <c r="R102" s="12">
        <v>0</v>
      </c>
      <c r="S102" s="13">
        <v>-742.4</v>
      </c>
      <c r="T102" s="12">
        <v>0</v>
      </c>
      <c r="U102" s="12" t="s">
        <v>34</v>
      </c>
      <c r="V102" s="10" t="str">
        <f t="shared" si="5"/>
        <v>LongGDX US 01/19/24 C35</v>
      </c>
      <c r="W102" s="15" t="s">
        <v>446</v>
      </c>
      <c r="X102" s="16">
        <f t="shared" si="6"/>
        <v>9</v>
      </c>
      <c r="Y102" s="17">
        <f t="shared" si="7"/>
        <v>-8.9</v>
      </c>
      <c r="Z102" s="18">
        <f>SUMIF('[1]Eze Position Report'!C:C,W102,'[1]Eze Position Report'!F:F)</f>
        <v>576</v>
      </c>
      <c r="AA102" s="18">
        <f t="shared" si="8"/>
        <v>-64</v>
      </c>
      <c r="AB102" s="18"/>
      <c r="AC102" s="19">
        <f>SUMIF('[1]Eze Position Report'!C:C,W102,'[1]Eze Position Report'!D:D)</f>
        <v>64</v>
      </c>
      <c r="AD102" s="20">
        <f t="shared" si="9"/>
        <v>0</v>
      </c>
      <c r="AE102" s="21"/>
    </row>
    <row r="103" spans="1:31" ht="15" customHeight="1" x14ac:dyDescent="0.25">
      <c r="A103" s="10" t="s">
        <v>36</v>
      </c>
      <c r="B103" s="10" t="s">
        <v>37</v>
      </c>
      <c r="C103" s="10" t="s">
        <v>450</v>
      </c>
      <c r="D103" s="10" t="s">
        <v>49</v>
      </c>
      <c r="E103" s="11">
        <v>57</v>
      </c>
      <c r="F103" s="10" t="s">
        <v>451</v>
      </c>
      <c r="G103" s="10" t="s">
        <v>452</v>
      </c>
      <c r="H103" s="10" t="s">
        <v>453</v>
      </c>
      <c r="I103" s="12"/>
      <c r="J103" s="12">
        <v>0.64410000000000001</v>
      </c>
      <c r="K103" s="12">
        <v>0.64410000000000001</v>
      </c>
      <c r="L103" s="12">
        <v>0.68</v>
      </c>
      <c r="M103" s="12">
        <v>0.68</v>
      </c>
      <c r="N103" s="13">
        <v>3671.37</v>
      </c>
      <c r="O103" s="13">
        <v>3671.37</v>
      </c>
      <c r="P103" s="13">
        <v>3876</v>
      </c>
      <c r="Q103" s="14">
        <v>3876</v>
      </c>
      <c r="R103" s="12">
        <v>0</v>
      </c>
      <c r="S103" s="13">
        <v>204.63</v>
      </c>
      <c r="T103" s="12">
        <v>0</v>
      </c>
      <c r="U103" s="12" t="s">
        <v>34</v>
      </c>
      <c r="V103" s="10" t="str">
        <f t="shared" si="5"/>
        <v>LongGDX US 03/15/24 C35</v>
      </c>
      <c r="W103" s="15" t="s">
        <v>450</v>
      </c>
      <c r="X103" s="16">
        <f t="shared" si="6"/>
        <v>64.5</v>
      </c>
      <c r="Y103" s="17">
        <f t="shared" si="7"/>
        <v>-63.82</v>
      </c>
      <c r="Z103" s="18">
        <f>SUMIF('[1]Eze Position Report'!C:C,W103,'[1]Eze Position Report'!F:F)</f>
        <v>3676.5</v>
      </c>
      <c r="AA103" s="18">
        <f t="shared" si="8"/>
        <v>-199.5</v>
      </c>
      <c r="AB103" s="18"/>
      <c r="AC103" s="19">
        <f>SUMIF('[1]Eze Position Report'!C:C,W103,'[1]Eze Position Report'!D:D)</f>
        <v>57</v>
      </c>
      <c r="AD103" s="20">
        <f t="shared" si="9"/>
        <v>0</v>
      </c>
      <c r="AE103" s="21"/>
    </row>
    <row r="104" spans="1:31" ht="15" customHeight="1" x14ac:dyDescent="0.25">
      <c r="A104" s="10" t="s">
        <v>36</v>
      </c>
      <c r="B104" s="10" t="s">
        <v>37</v>
      </c>
      <c r="C104" s="10" t="s">
        <v>454</v>
      </c>
      <c r="D104" s="10" t="s">
        <v>49</v>
      </c>
      <c r="E104" s="11">
        <v>76</v>
      </c>
      <c r="F104" s="10" t="s">
        <v>455</v>
      </c>
      <c r="G104" s="10" t="s">
        <v>456</v>
      </c>
      <c r="H104" s="10" t="s">
        <v>453</v>
      </c>
      <c r="I104" s="12"/>
      <c r="J104" s="12">
        <v>0.53500000000000003</v>
      </c>
      <c r="K104" s="12">
        <v>0.53500000000000003</v>
      </c>
      <c r="L104" s="12">
        <v>0.51</v>
      </c>
      <c r="M104" s="12">
        <v>0.51</v>
      </c>
      <c r="N104" s="13">
        <v>4066.24</v>
      </c>
      <c r="O104" s="13">
        <v>4066.24</v>
      </c>
      <c r="P104" s="13">
        <v>3876</v>
      </c>
      <c r="Q104" s="14">
        <v>3876</v>
      </c>
      <c r="R104" s="12">
        <v>0</v>
      </c>
      <c r="S104" s="13">
        <v>-190.24</v>
      </c>
      <c r="T104" s="13">
        <v>0</v>
      </c>
      <c r="U104" s="12" t="s">
        <v>34</v>
      </c>
      <c r="V104" s="10" t="str">
        <f t="shared" si="5"/>
        <v>LongGDX US 03/15/24 C36</v>
      </c>
      <c r="W104" s="15" t="s">
        <v>454</v>
      </c>
      <c r="X104" s="16">
        <f t="shared" si="6"/>
        <v>49</v>
      </c>
      <c r="Y104" s="17">
        <f t="shared" si="7"/>
        <v>-48.49</v>
      </c>
      <c r="Z104" s="18">
        <f>SUMIF('[1]Eze Position Report'!C:C,W104,'[1]Eze Position Report'!F:F)</f>
        <v>3724</v>
      </c>
      <c r="AA104" s="18">
        <f t="shared" si="8"/>
        <v>-152</v>
      </c>
      <c r="AB104" s="18"/>
      <c r="AC104" s="19">
        <f>SUMIF('[1]Eze Position Report'!C:C,W104,'[1]Eze Position Report'!D:D)</f>
        <v>76</v>
      </c>
      <c r="AD104" s="20">
        <f t="shared" si="9"/>
        <v>0</v>
      </c>
      <c r="AE104" s="21"/>
    </row>
    <row r="105" spans="1:31" ht="15" customHeight="1" x14ac:dyDescent="0.25">
      <c r="A105" s="10" t="s">
        <v>36</v>
      </c>
      <c r="B105" s="10" t="s">
        <v>37</v>
      </c>
      <c r="C105" s="10" t="s">
        <v>457</v>
      </c>
      <c r="D105" s="10" t="s">
        <v>49</v>
      </c>
      <c r="E105" s="11">
        <v>55</v>
      </c>
      <c r="F105" s="10" t="s">
        <v>458</v>
      </c>
      <c r="G105" s="10" t="s">
        <v>459</v>
      </c>
      <c r="H105" s="10" t="s">
        <v>453</v>
      </c>
      <c r="I105" s="12"/>
      <c r="J105" s="12">
        <v>0.33339999999999997</v>
      </c>
      <c r="K105" s="12">
        <v>0.33339999999999997</v>
      </c>
      <c r="L105" s="12">
        <v>0.39</v>
      </c>
      <c r="M105" s="12">
        <v>0.39</v>
      </c>
      <c r="N105" s="13">
        <v>1833.7</v>
      </c>
      <c r="O105" s="13">
        <v>1833.7</v>
      </c>
      <c r="P105" s="13">
        <v>2145</v>
      </c>
      <c r="Q105" s="14">
        <v>2145</v>
      </c>
      <c r="R105" s="12">
        <v>0</v>
      </c>
      <c r="S105" s="13">
        <v>311.3</v>
      </c>
      <c r="T105" s="12">
        <v>0</v>
      </c>
      <c r="U105" s="12" t="s">
        <v>34</v>
      </c>
      <c r="V105" s="10" t="str">
        <f t="shared" si="5"/>
        <v>LongGDX US 03/15/24 C37</v>
      </c>
      <c r="W105" s="15" t="s">
        <v>457</v>
      </c>
      <c r="X105" s="16">
        <f t="shared" si="6"/>
        <v>37.5</v>
      </c>
      <c r="Y105" s="17">
        <f t="shared" si="7"/>
        <v>-37.11</v>
      </c>
      <c r="Z105" s="18">
        <f>SUMIF('[1]Eze Position Report'!C:C,W105,'[1]Eze Position Report'!F:F)</f>
        <v>2062.5</v>
      </c>
      <c r="AA105" s="18">
        <f t="shared" si="8"/>
        <v>-82.5</v>
      </c>
      <c r="AB105" s="18"/>
      <c r="AC105" s="19">
        <f>SUMIF('[1]Eze Position Report'!C:C,W105,'[1]Eze Position Report'!D:D)</f>
        <v>55</v>
      </c>
      <c r="AD105" s="20">
        <f t="shared" si="9"/>
        <v>0</v>
      </c>
      <c r="AE105" s="21"/>
    </row>
    <row r="106" spans="1:31" ht="15" customHeight="1" x14ac:dyDescent="0.25">
      <c r="A106" s="10" t="s">
        <v>36</v>
      </c>
      <c r="B106" s="10" t="s">
        <v>37</v>
      </c>
      <c r="C106" s="10" t="s">
        <v>460</v>
      </c>
      <c r="D106" s="10" t="s">
        <v>49</v>
      </c>
      <c r="E106" s="11">
        <v>15</v>
      </c>
      <c r="F106" s="10" t="s">
        <v>461</v>
      </c>
      <c r="G106" s="10" t="s">
        <v>462</v>
      </c>
      <c r="H106" s="10" t="s">
        <v>463</v>
      </c>
      <c r="I106" s="12"/>
      <c r="J106" s="12">
        <v>1.1659999999999999</v>
      </c>
      <c r="K106" s="12">
        <v>1.1659999999999999</v>
      </c>
      <c r="L106" s="12">
        <v>1.1200000000000001</v>
      </c>
      <c r="M106" s="12">
        <v>1.1200000000000001</v>
      </c>
      <c r="N106" s="13">
        <v>1749</v>
      </c>
      <c r="O106" s="13">
        <v>1749</v>
      </c>
      <c r="P106" s="13">
        <v>1680</v>
      </c>
      <c r="Q106" s="14">
        <v>1680</v>
      </c>
      <c r="R106" s="12">
        <v>0</v>
      </c>
      <c r="S106" s="13">
        <v>-69</v>
      </c>
      <c r="T106" s="12">
        <v>0</v>
      </c>
      <c r="U106" s="12" t="s">
        <v>34</v>
      </c>
      <c r="V106" s="10" t="str">
        <f t="shared" si="5"/>
        <v>LongGDX US 06/21/24 C37</v>
      </c>
      <c r="W106" s="15" t="s">
        <v>460</v>
      </c>
      <c r="X106" s="16">
        <f t="shared" si="6"/>
        <v>108.5</v>
      </c>
      <c r="Y106" s="17">
        <f t="shared" si="7"/>
        <v>-107.38</v>
      </c>
      <c r="Z106" s="18">
        <f>SUMIF('[1]Eze Position Report'!C:C,W106,'[1]Eze Position Report'!F:F)</f>
        <v>1627.5</v>
      </c>
      <c r="AA106" s="18">
        <f t="shared" si="8"/>
        <v>-52.5</v>
      </c>
      <c r="AB106" s="18"/>
      <c r="AC106" s="19">
        <f>SUMIF('[1]Eze Position Report'!C:C,W106,'[1]Eze Position Report'!D:D)</f>
        <v>15</v>
      </c>
      <c r="AD106" s="20">
        <f t="shared" si="9"/>
        <v>0</v>
      </c>
      <c r="AE106" s="21"/>
    </row>
    <row r="107" spans="1:31" ht="15" customHeight="1" x14ac:dyDescent="0.25">
      <c r="A107" s="10" t="s">
        <v>36</v>
      </c>
      <c r="B107" s="10" t="s">
        <v>37</v>
      </c>
      <c r="C107" s="10" t="s">
        <v>464</v>
      </c>
      <c r="D107" s="10" t="s">
        <v>49</v>
      </c>
      <c r="E107" s="11">
        <v>20</v>
      </c>
      <c r="F107" s="10" t="s">
        <v>465</v>
      </c>
      <c r="G107" s="10" t="s">
        <v>466</v>
      </c>
      <c r="H107" s="10" t="s">
        <v>467</v>
      </c>
      <c r="I107" s="12"/>
      <c r="J107" s="12">
        <v>2.2725</v>
      </c>
      <c r="K107" s="12">
        <v>2.2725</v>
      </c>
      <c r="L107" s="12">
        <v>2.56</v>
      </c>
      <c r="M107" s="12">
        <v>2.56</v>
      </c>
      <c r="N107" s="13">
        <v>4545.0600000000004</v>
      </c>
      <c r="O107" s="13">
        <v>4545.0600000000004</v>
      </c>
      <c r="P107" s="13">
        <v>5120</v>
      </c>
      <c r="Q107" s="14">
        <v>5120</v>
      </c>
      <c r="R107" s="12">
        <v>0</v>
      </c>
      <c r="S107" s="13">
        <v>574.94000000000005</v>
      </c>
      <c r="T107" s="12">
        <v>0</v>
      </c>
      <c r="U107" s="12" t="s">
        <v>34</v>
      </c>
      <c r="V107" s="10" t="str">
        <f t="shared" si="5"/>
        <v>LongGDXJ US 01/17/25 C50</v>
      </c>
      <c r="W107" s="15" t="s">
        <v>464</v>
      </c>
      <c r="X107" s="16">
        <f t="shared" si="6"/>
        <v>252.5</v>
      </c>
      <c r="Y107" s="17">
        <f t="shared" si="7"/>
        <v>-249.94</v>
      </c>
      <c r="Z107" s="18">
        <f>SUMIF('[1]Eze Position Report'!C:C,W107,'[1]Eze Position Report'!F:F)</f>
        <v>5050</v>
      </c>
      <c r="AA107" s="18">
        <f t="shared" si="8"/>
        <v>-70</v>
      </c>
      <c r="AB107" s="18"/>
      <c r="AC107" s="19">
        <f>SUMIF('[1]Eze Position Report'!C:C,W107,'[1]Eze Position Report'!D:D)</f>
        <v>20</v>
      </c>
      <c r="AD107" s="20">
        <f t="shared" si="9"/>
        <v>0</v>
      </c>
      <c r="AE107" s="21"/>
    </row>
    <row r="108" spans="1:31" ht="15" customHeight="1" x14ac:dyDescent="0.25">
      <c r="A108" s="10" t="s">
        <v>36</v>
      </c>
      <c r="B108" s="10" t="s">
        <v>37</v>
      </c>
      <c r="C108" s="10" t="s">
        <v>468</v>
      </c>
      <c r="D108" s="10" t="s">
        <v>49</v>
      </c>
      <c r="E108" s="11">
        <v>248</v>
      </c>
      <c r="F108" s="10" t="s">
        <v>469</v>
      </c>
      <c r="G108" s="10" t="s">
        <v>470</v>
      </c>
      <c r="H108" s="10" t="s">
        <v>467</v>
      </c>
      <c r="I108" s="12"/>
      <c r="J108" s="12">
        <v>3.5880000000000001</v>
      </c>
      <c r="K108" s="12">
        <v>3.5880000000000001</v>
      </c>
      <c r="L108" s="12">
        <v>0.995</v>
      </c>
      <c r="M108" s="12">
        <v>0.995</v>
      </c>
      <c r="N108" s="13">
        <v>88981.8</v>
      </c>
      <c r="O108" s="13">
        <v>88981.8</v>
      </c>
      <c r="P108" s="13">
        <v>24676</v>
      </c>
      <c r="Q108" s="14">
        <v>24676</v>
      </c>
      <c r="R108" s="12">
        <v>0</v>
      </c>
      <c r="S108" s="13">
        <v>-64305.8</v>
      </c>
      <c r="T108" s="12">
        <v>0</v>
      </c>
      <c r="U108" s="12" t="s">
        <v>34</v>
      </c>
      <c r="V108" s="10" t="str">
        <f t="shared" si="5"/>
        <v>LongGDXJ US 01/17/25 C65</v>
      </c>
      <c r="W108" s="15" t="s">
        <v>468</v>
      </c>
      <c r="X108" s="16">
        <f t="shared" si="6"/>
        <v>100</v>
      </c>
      <c r="Y108" s="17">
        <f t="shared" si="7"/>
        <v>-99.004999999999995</v>
      </c>
      <c r="Z108" s="18">
        <f>SUMIF('[1]Eze Position Report'!C:C,W108,'[1]Eze Position Report'!F:F)</f>
        <v>24800</v>
      </c>
      <c r="AA108" s="18">
        <f t="shared" si="8"/>
        <v>124</v>
      </c>
      <c r="AB108" s="18"/>
      <c r="AC108" s="19">
        <f>SUMIF('[1]Eze Position Report'!C:C,W108,'[1]Eze Position Report'!D:D)</f>
        <v>248</v>
      </c>
      <c r="AD108" s="20">
        <f t="shared" si="9"/>
        <v>0</v>
      </c>
      <c r="AE108" s="21"/>
    </row>
    <row r="109" spans="1:31" ht="15" customHeight="1" x14ac:dyDescent="0.25">
      <c r="A109" s="10" t="s">
        <v>36</v>
      </c>
      <c r="B109" s="10" t="s">
        <v>37</v>
      </c>
      <c r="C109" s="10" t="s">
        <v>471</v>
      </c>
      <c r="D109" s="10" t="s">
        <v>49</v>
      </c>
      <c r="E109" s="11">
        <v>19</v>
      </c>
      <c r="F109" s="10" t="s">
        <v>472</v>
      </c>
      <c r="G109" s="10" t="s">
        <v>473</v>
      </c>
      <c r="H109" s="10" t="s">
        <v>474</v>
      </c>
      <c r="I109" s="12"/>
      <c r="J109" s="12">
        <v>0.38450000000000001</v>
      </c>
      <c r="K109" s="12">
        <v>0.38450000000000001</v>
      </c>
      <c r="L109" s="12">
        <v>0.09</v>
      </c>
      <c r="M109" s="12">
        <v>0.09</v>
      </c>
      <c r="N109" s="13">
        <v>730.55</v>
      </c>
      <c r="O109" s="13">
        <v>730.55</v>
      </c>
      <c r="P109" s="13">
        <v>171</v>
      </c>
      <c r="Q109" s="14">
        <v>171</v>
      </c>
      <c r="R109" s="12">
        <v>0</v>
      </c>
      <c r="S109" s="13">
        <v>-559.54999999999995</v>
      </c>
      <c r="T109" s="13">
        <v>0</v>
      </c>
      <c r="U109" s="12" t="s">
        <v>34</v>
      </c>
      <c r="V109" s="10" t="str">
        <f t="shared" si="5"/>
        <v>LongGDXJ US 01/19/24 C45</v>
      </c>
      <c r="W109" s="15" t="s">
        <v>471</v>
      </c>
      <c r="X109" s="16">
        <f t="shared" si="6"/>
        <v>8.5</v>
      </c>
      <c r="Y109" s="17">
        <f t="shared" si="7"/>
        <v>-8.41</v>
      </c>
      <c r="Z109" s="18">
        <f>SUMIF('[1]Eze Position Report'!C:C,W109,'[1]Eze Position Report'!F:F)</f>
        <v>161.5</v>
      </c>
      <c r="AA109" s="18">
        <f t="shared" si="8"/>
        <v>-9.5</v>
      </c>
      <c r="AB109" s="18"/>
      <c r="AC109" s="19">
        <f>SUMIF('[1]Eze Position Report'!C:C,W109,'[1]Eze Position Report'!D:D)</f>
        <v>19</v>
      </c>
      <c r="AD109" s="20">
        <f t="shared" si="9"/>
        <v>0</v>
      </c>
      <c r="AE109" s="21"/>
    </row>
    <row r="110" spans="1:31" ht="15" customHeight="1" x14ac:dyDescent="0.25">
      <c r="A110" s="10" t="s">
        <v>36</v>
      </c>
      <c r="B110" s="10" t="s">
        <v>37</v>
      </c>
      <c r="C110" s="10" t="s">
        <v>475</v>
      </c>
      <c r="D110" s="10" t="s">
        <v>49</v>
      </c>
      <c r="E110" s="11">
        <v>122</v>
      </c>
      <c r="F110" s="10" t="s">
        <v>476</v>
      </c>
      <c r="G110" s="10" t="s">
        <v>477</v>
      </c>
      <c r="H110" s="10" t="s">
        <v>474</v>
      </c>
      <c r="I110" s="12"/>
      <c r="J110" s="12">
        <v>1.5609</v>
      </c>
      <c r="K110" s="12">
        <v>1.5609</v>
      </c>
      <c r="L110" s="12">
        <v>0.38</v>
      </c>
      <c r="M110" s="12">
        <v>0.38</v>
      </c>
      <c r="N110" s="13">
        <v>19042.98</v>
      </c>
      <c r="O110" s="13">
        <v>19042.98</v>
      </c>
      <c r="P110" s="13">
        <v>4636</v>
      </c>
      <c r="Q110" s="14">
        <v>4636</v>
      </c>
      <c r="R110" s="12">
        <v>0</v>
      </c>
      <c r="S110" s="13">
        <v>-14406.98</v>
      </c>
      <c r="T110" s="12">
        <v>0</v>
      </c>
      <c r="U110" s="12" t="s">
        <v>34</v>
      </c>
      <c r="V110" s="10" t="str">
        <f t="shared" si="5"/>
        <v>LongGDXJ US 01/19/24 C63</v>
      </c>
      <c r="W110" s="15" t="s">
        <v>475</v>
      </c>
      <c r="X110" s="16">
        <f t="shared" si="6"/>
        <v>19.5</v>
      </c>
      <c r="Y110" s="17">
        <f t="shared" si="7"/>
        <v>-19.12</v>
      </c>
      <c r="Z110" s="18">
        <f>SUMIF('[1]Eze Position Report'!C:C,W110,'[1]Eze Position Report'!F:F)</f>
        <v>2379</v>
      </c>
      <c r="AA110" s="18">
        <f t="shared" si="8"/>
        <v>-2257</v>
      </c>
      <c r="AB110" s="18"/>
      <c r="AC110" s="19">
        <f>SUMIF('[1]Eze Position Report'!C:C,W110,'[1]Eze Position Report'!D:D)</f>
        <v>122</v>
      </c>
      <c r="AD110" s="20">
        <f t="shared" si="9"/>
        <v>0</v>
      </c>
      <c r="AE110" s="21"/>
    </row>
    <row r="111" spans="1:31" ht="15" customHeight="1" x14ac:dyDescent="0.25">
      <c r="A111" s="10" t="s">
        <v>36</v>
      </c>
      <c r="B111" s="10" t="s">
        <v>37</v>
      </c>
      <c r="C111" s="10" t="s">
        <v>478</v>
      </c>
      <c r="D111" s="10" t="s">
        <v>49</v>
      </c>
      <c r="E111" s="11">
        <v>22</v>
      </c>
      <c r="F111" s="10" t="s">
        <v>479</v>
      </c>
      <c r="G111" s="10" t="s">
        <v>480</v>
      </c>
      <c r="H111" s="10" t="s">
        <v>481</v>
      </c>
      <c r="I111" s="12"/>
      <c r="J111" s="12">
        <v>0.84599999999999997</v>
      </c>
      <c r="K111" s="12">
        <v>0.84599999999999997</v>
      </c>
      <c r="L111" s="12">
        <v>2.54</v>
      </c>
      <c r="M111" s="12">
        <v>2.54</v>
      </c>
      <c r="N111" s="13">
        <v>1861.2</v>
      </c>
      <c r="O111" s="13">
        <v>1861.2</v>
      </c>
      <c r="P111" s="13">
        <v>5588</v>
      </c>
      <c r="Q111" s="14">
        <v>5588</v>
      </c>
      <c r="R111" s="12">
        <v>0</v>
      </c>
      <c r="S111" s="13">
        <v>3726.8</v>
      </c>
      <c r="T111" s="13">
        <v>0</v>
      </c>
      <c r="U111" s="12" t="s">
        <v>34</v>
      </c>
      <c r="V111" s="10" t="str">
        <f t="shared" si="5"/>
        <v>LongGDXJ US 02/16/24 C37</v>
      </c>
      <c r="W111" s="15" t="s">
        <v>478</v>
      </c>
      <c r="X111" s="16">
        <f t="shared" si="6"/>
        <v>251.5</v>
      </c>
      <c r="Y111" s="17">
        <f t="shared" si="7"/>
        <v>-248.96</v>
      </c>
      <c r="Z111" s="18">
        <f>SUMIF('[1]Eze Position Report'!C:C,W111,'[1]Eze Position Report'!F:F)</f>
        <v>5533</v>
      </c>
      <c r="AA111" s="18">
        <f t="shared" si="8"/>
        <v>-55</v>
      </c>
      <c r="AB111" s="18"/>
      <c r="AC111" s="19">
        <f>SUMIF('[1]Eze Position Report'!C:C,W111,'[1]Eze Position Report'!D:D)</f>
        <v>22</v>
      </c>
      <c r="AD111" s="20">
        <f t="shared" si="9"/>
        <v>0</v>
      </c>
      <c r="AE111" s="21"/>
    </row>
    <row r="112" spans="1:31" ht="15" customHeight="1" x14ac:dyDescent="0.25">
      <c r="A112" s="10" t="s">
        <v>36</v>
      </c>
      <c r="B112" s="10" t="s">
        <v>37</v>
      </c>
      <c r="C112" s="10" t="s">
        <v>482</v>
      </c>
      <c r="D112" s="10" t="s">
        <v>31</v>
      </c>
      <c r="E112" s="11">
        <v>699060</v>
      </c>
      <c r="F112" s="10" t="s">
        <v>483</v>
      </c>
      <c r="G112" s="10" t="s">
        <v>484</v>
      </c>
      <c r="H112" s="10"/>
      <c r="I112" s="12"/>
      <c r="J112" s="12">
        <v>9.4647000000000006</v>
      </c>
      <c r="K112" s="12">
        <v>9.4647000000000006</v>
      </c>
      <c r="L112" s="12">
        <v>19.82</v>
      </c>
      <c r="M112" s="12">
        <v>19.82</v>
      </c>
      <c r="N112" s="13">
        <v>6616388.8700000001</v>
      </c>
      <c r="O112" s="13">
        <v>6616388.8700000001</v>
      </c>
      <c r="P112" s="13">
        <v>13855369.199999999</v>
      </c>
      <c r="Q112" s="14">
        <v>13855369.199999999</v>
      </c>
      <c r="R112" s="12">
        <v>0</v>
      </c>
      <c r="S112" s="13">
        <v>7238980.3300000001</v>
      </c>
      <c r="T112" s="13">
        <v>0</v>
      </c>
      <c r="U112" s="12" t="s">
        <v>485</v>
      </c>
      <c r="V112" s="10" t="str">
        <f t="shared" si="5"/>
        <v>LongGSL</v>
      </c>
      <c r="W112" s="15" t="s">
        <v>486</v>
      </c>
      <c r="X112" s="16">
        <f t="shared" si="6"/>
        <v>19.82</v>
      </c>
      <c r="Y112" s="17">
        <f t="shared" si="7"/>
        <v>0</v>
      </c>
      <c r="Z112" s="18">
        <f>SUMIF('[1]Eze Position Report'!C:C,W112,'[1]Eze Position Report'!F:F)</f>
        <v>13855369.199999999</v>
      </c>
      <c r="AA112" s="18">
        <f t="shared" si="8"/>
        <v>0</v>
      </c>
      <c r="AB112" s="18"/>
      <c r="AC112" s="19">
        <f>SUMIF('[1]Eze Position Report'!C:C,W112,'[1]Eze Position Report'!D:D)</f>
        <v>699060</v>
      </c>
      <c r="AD112" s="20">
        <f t="shared" si="9"/>
        <v>0</v>
      </c>
      <c r="AE112" s="21"/>
    </row>
    <row r="113" spans="1:34" ht="15" customHeight="1" x14ac:dyDescent="0.25">
      <c r="A113" s="10" t="s">
        <v>28</v>
      </c>
      <c r="B113" s="10" t="s">
        <v>29</v>
      </c>
      <c r="C113" s="10" t="s">
        <v>482</v>
      </c>
      <c r="D113" s="10" t="s">
        <v>31</v>
      </c>
      <c r="E113" s="11">
        <v>-2195</v>
      </c>
      <c r="F113" s="10" t="s">
        <v>483</v>
      </c>
      <c r="G113" s="10" t="s">
        <v>484</v>
      </c>
      <c r="H113" s="10"/>
      <c r="I113" s="12"/>
      <c r="J113" s="12">
        <v>19.859500000000001</v>
      </c>
      <c r="K113" s="12">
        <v>19.859500000000001</v>
      </c>
      <c r="L113" s="12">
        <v>19.82</v>
      </c>
      <c r="M113" s="12">
        <v>19.82</v>
      </c>
      <c r="N113" s="13">
        <v>-43591.56</v>
      </c>
      <c r="O113" s="13">
        <v>-43591.56</v>
      </c>
      <c r="P113" s="13">
        <v>-43504.9</v>
      </c>
      <c r="Q113" s="14">
        <v>-43504.9</v>
      </c>
      <c r="R113" s="12">
        <v>0</v>
      </c>
      <c r="S113" s="13">
        <v>86.66</v>
      </c>
      <c r="T113" s="12">
        <v>0</v>
      </c>
      <c r="U113" s="12" t="s">
        <v>485</v>
      </c>
      <c r="V113" s="10" t="str">
        <f t="shared" si="5"/>
        <v>ShortGSL.</v>
      </c>
      <c r="W113" s="15" t="s">
        <v>487</v>
      </c>
      <c r="X113" s="16">
        <f t="shared" si="6"/>
        <v>19.82</v>
      </c>
      <c r="Y113" s="17">
        <f t="shared" si="7"/>
        <v>0</v>
      </c>
      <c r="Z113" s="18">
        <f>SUMIF('[1]Eze Position Report'!C:C,W113,'[1]Eze Position Report'!F:F)</f>
        <v>-43504.9</v>
      </c>
      <c r="AA113" s="18">
        <f t="shared" si="8"/>
        <v>0</v>
      </c>
      <c r="AB113" s="18"/>
      <c r="AC113" s="19">
        <f>SUMIF('[1]Eze Position Report'!C:C,W113,'[1]Eze Position Report'!D:D)</f>
        <v>-2195</v>
      </c>
      <c r="AD113" s="20">
        <f t="shared" si="9"/>
        <v>0</v>
      </c>
      <c r="AE113" s="21"/>
    </row>
    <row r="114" spans="1:34" ht="15" customHeight="1" x14ac:dyDescent="0.25">
      <c r="A114" s="10" t="s">
        <v>28</v>
      </c>
      <c r="B114" s="10" t="s">
        <v>29</v>
      </c>
      <c r="C114" s="10" t="s">
        <v>488</v>
      </c>
      <c r="D114" s="10" t="s">
        <v>137</v>
      </c>
      <c r="E114" s="11">
        <v>-46200</v>
      </c>
      <c r="F114" s="10" t="s">
        <v>489</v>
      </c>
      <c r="G114" s="10" t="s">
        <v>490</v>
      </c>
      <c r="H114" s="10"/>
      <c r="I114" s="12"/>
      <c r="J114" s="12">
        <v>35.653700000000001</v>
      </c>
      <c r="K114" s="12">
        <v>35.653700000000001</v>
      </c>
      <c r="L114" s="12">
        <v>37.5</v>
      </c>
      <c r="M114" s="12">
        <v>37.5</v>
      </c>
      <c r="N114" s="13">
        <v>-1647201.3</v>
      </c>
      <c r="O114" s="13">
        <v>-1647201.3</v>
      </c>
      <c r="P114" s="13">
        <v>-1732500</v>
      </c>
      <c r="Q114" s="14">
        <v>-1732500</v>
      </c>
      <c r="R114" s="12">
        <v>0</v>
      </c>
      <c r="S114" s="13">
        <v>-85298.7</v>
      </c>
      <c r="T114" s="13">
        <v>0</v>
      </c>
      <c r="U114" s="12" t="s">
        <v>34</v>
      </c>
      <c r="V114" s="10" t="str">
        <f t="shared" si="5"/>
        <v>ShortCOPX</v>
      </c>
      <c r="W114" s="15" t="s">
        <v>491</v>
      </c>
      <c r="X114" s="16">
        <f t="shared" si="6"/>
        <v>37.5</v>
      </c>
      <c r="Y114" s="17">
        <f t="shared" si="7"/>
        <v>0</v>
      </c>
      <c r="Z114" s="18">
        <f>SUMIF('[1]Eze Position Report'!C:C,W114,'[1]Eze Position Report'!F:F)</f>
        <v>-1732500</v>
      </c>
      <c r="AA114" s="18">
        <f t="shared" si="8"/>
        <v>0</v>
      </c>
      <c r="AB114" s="18"/>
      <c r="AC114" s="19">
        <f>SUMIF('[1]Eze Position Report'!C:C,W114,'[1]Eze Position Report'!D:D)</f>
        <v>-46200</v>
      </c>
      <c r="AD114" s="20">
        <f t="shared" si="9"/>
        <v>0</v>
      </c>
      <c r="AE114" s="21"/>
    </row>
    <row r="115" spans="1:34" ht="15" customHeight="1" x14ac:dyDescent="0.25">
      <c r="A115" s="10" t="s">
        <v>28</v>
      </c>
      <c r="B115" s="10" t="s">
        <v>29</v>
      </c>
      <c r="C115" s="10" t="s">
        <v>492</v>
      </c>
      <c r="D115" s="10" t="s">
        <v>31</v>
      </c>
      <c r="E115" s="11">
        <v>-382</v>
      </c>
      <c r="F115" s="10" t="s">
        <v>493</v>
      </c>
      <c r="G115" s="10" t="s">
        <v>494</v>
      </c>
      <c r="H115" s="10"/>
      <c r="I115" s="12"/>
      <c r="J115" s="12">
        <v>1.9594</v>
      </c>
      <c r="K115" s="12">
        <v>1.9594</v>
      </c>
      <c r="L115" s="12">
        <v>0</v>
      </c>
      <c r="M115" s="12">
        <v>0</v>
      </c>
      <c r="N115" s="13">
        <v>-748.48</v>
      </c>
      <c r="O115" s="13">
        <v>-748.48</v>
      </c>
      <c r="P115" s="13">
        <v>0</v>
      </c>
      <c r="Q115" s="14">
        <v>0</v>
      </c>
      <c r="R115" s="12">
        <v>0</v>
      </c>
      <c r="S115" s="13">
        <v>748.48</v>
      </c>
      <c r="T115" s="13">
        <v>0</v>
      </c>
      <c r="U115" s="12" t="s">
        <v>34</v>
      </c>
      <c r="V115" s="10" t="str">
        <f t="shared" si="5"/>
        <v>ShortGOTTQ</v>
      </c>
      <c r="W115" s="15" t="s">
        <v>495</v>
      </c>
      <c r="X115" s="16">
        <f t="shared" si="6"/>
        <v>9.9999999999999995E-8</v>
      </c>
      <c r="Y115" s="17">
        <f t="shared" si="7"/>
        <v>-9.9999999999999995E-8</v>
      </c>
      <c r="Z115" s="18">
        <f>SUMIF('[1]Eze Position Report'!C:C,W115,'[1]Eze Position Report'!F:F)</f>
        <v>-3.82E-5</v>
      </c>
      <c r="AA115" s="18">
        <f t="shared" si="8"/>
        <v>-3.82E-5</v>
      </c>
      <c r="AB115" s="18"/>
      <c r="AC115" s="19">
        <f>SUMIF('[1]Eze Position Report'!C:C,W115,'[1]Eze Position Report'!D:D)</f>
        <v>-382</v>
      </c>
      <c r="AD115" s="20">
        <f t="shared" si="9"/>
        <v>0</v>
      </c>
      <c r="AE115" s="21"/>
    </row>
    <row r="116" spans="1:34" ht="15" customHeight="1" x14ac:dyDescent="0.25">
      <c r="A116" s="10" t="s">
        <v>28</v>
      </c>
      <c r="B116" s="10" t="s">
        <v>29</v>
      </c>
      <c r="C116" s="10" t="s">
        <v>496</v>
      </c>
      <c r="D116" s="10" t="s">
        <v>31</v>
      </c>
      <c r="E116" s="11">
        <v>-16269</v>
      </c>
      <c r="F116" s="10" t="s">
        <v>497</v>
      </c>
      <c r="G116" s="10" t="s">
        <v>498</v>
      </c>
      <c r="H116" s="10"/>
      <c r="I116" s="12"/>
      <c r="J116" s="12">
        <v>56.280999999999999</v>
      </c>
      <c r="K116" s="12">
        <v>56.280999999999999</v>
      </c>
      <c r="L116" s="12">
        <v>51.94</v>
      </c>
      <c r="M116" s="12">
        <v>51.94</v>
      </c>
      <c r="N116" s="13">
        <v>-915635.58</v>
      </c>
      <c r="O116" s="13">
        <v>-915635.58</v>
      </c>
      <c r="P116" s="13">
        <v>-845011.86</v>
      </c>
      <c r="Q116" s="14">
        <v>-845011.86</v>
      </c>
      <c r="R116" s="12">
        <v>0</v>
      </c>
      <c r="S116" s="13">
        <v>70623.72</v>
      </c>
      <c r="T116" s="12">
        <v>0</v>
      </c>
      <c r="U116" s="12" t="s">
        <v>34</v>
      </c>
      <c r="V116" s="10" t="str">
        <f t="shared" si="5"/>
        <v>ShortGRBK</v>
      </c>
      <c r="W116" s="15" t="s">
        <v>499</v>
      </c>
      <c r="X116" s="16">
        <f t="shared" si="6"/>
        <v>51.94</v>
      </c>
      <c r="Y116" s="17">
        <f t="shared" si="7"/>
        <v>0</v>
      </c>
      <c r="Z116" s="18">
        <f>SUMIF('[1]Eze Position Report'!C:C,W116,'[1]Eze Position Report'!F:F)</f>
        <v>-845011.86</v>
      </c>
      <c r="AA116" s="18">
        <f t="shared" si="8"/>
        <v>0</v>
      </c>
      <c r="AB116" s="18"/>
      <c r="AC116" s="19">
        <f>SUMIF('[1]Eze Position Report'!C:C,W116,'[1]Eze Position Report'!D:D)</f>
        <v>-16269</v>
      </c>
      <c r="AD116" s="20">
        <f t="shared" si="9"/>
        <v>0</v>
      </c>
      <c r="AE116" s="21"/>
    </row>
    <row r="117" spans="1:34" s="9" customFormat="1" ht="15" customHeight="1" x14ac:dyDescent="0.25">
      <c r="A117" s="10" t="s">
        <v>28</v>
      </c>
      <c r="B117" s="10" t="s">
        <v>29</v>
      </c>
      <c r="C117" s="10" t="s">
        <v>500</v>
      </c>
      <c r="D117" s="10" t="s">
        <v>31</v>
      </c>
      <c r="E117" s="11">
        <v>-13215</v>
      </c>
      <c r="F117" s="10" t="s">
        <v>501</v>
      </c>
      <c r="G117" s="10" t="s">
        <v>502</v>
      </c>
      <c r="H117" s="10"/>
      <c r="I117" s="12"/>
      <c r="J117" s="12">
        <v>319.28620000000001</v>
      </c>
      <c r="K117" s="12">
        <v>319.28620000000001</v>
      </c>
      <c r="L117" s="12">
        <v>6.71</v>
      </c>
      <c r="M117" s="12">
        <v>6.71</v>
      </c>
      <c r="N117" s="13">
        <v>-4219367.71</v>
      </c>
      <c r="O117" s="13">
        <v>-4219367.71</v>
      </c>
      <c r="P117" s="13">
        <v>-88672.65</v>
      </c>
      <c r="Q117" s="14">
        <v>-88672.65</v>
      </c>
      <c r="R117" s="13">
        <v>0</v>
      </c>
      <c r="S117" s="13">
        <v>4130695.06</v>
      </c>
      <c r="T117" s="13">
        <v>0</v>
      </c>
      <c r="U117" s="12" t="s">
        <v>34</v>
      </c>
      <c r="V117" s="10" t="str">
        <f t="shared" si="5"/>
        <v>ShortGREE</v>
      </c>
      <c r="W117" s="15" t="s">
        <v>503</v>
      </c>
      <c r="X117" s="16">
        <f t="shared" si="6"/>
        <v>6.71</v>
      </c>
      <c r="Y117" s="17">
        <f t="shared" si="7"/>
        <v>0</v>
      </c>
      <c r="Z117" s="18">
        <f>SUMIF('[1]Eze Position Report'!C:C,W117,'[1]Eze Position Report'!F:F)</f>
        <v>-88672.65</v>
      </c>
      <c r="AA117" s="18">
        <f t="shared" si="8"/>
        <v>0</v>
      </c>
      <c r="AB117" s="18"/>
      <c r="AC117" s="19">
        <f>SUMIF('[1]Eze Position Report'!C:C,W117,'[1]Eze Position Report'!D:D)</f>
        <v>-13215</v>
      </c>
      <c r="AD117" s="20">
        <f t="shared" si="9"/>
        <v>0</v>
      </c>
      <c r="AE117" s="21"/>
      <c r="AF117"/>
      <c r="AG117"/>
      <c r="AH117"/>
    </row>
    <row r="118" spans="1:34" ht="15" customHeight="1" x14ac:dyDescent="0.25">
      <c r="A118" s="10" t="s">
        <v>28</v>
      </c>
      <c r="B118" s="10" t="s">
        <v>29</v>
      </c>
      <c r="C118" s="10" t="s">
        <v>504</v>
      </c>
      <c r="D118" s="10" t="s">
        <v>31</v>
      </c>
      <c r="E118" s="11">
        <v>-17257</v>
      </c>
      <c r="F118" s="10" t="s">
        <v>505</v>
      </c>
      <c r="G118" s="10" t="s">
        <v>506</v>
      </c>
      <c r="H118" s="10"/>
      <c r="I118" s="12"/>
      <c r="J118" s="12">
        <v>16.566400000000002</v>
      </c>
      <c r="K118" s="12">
        <v>16.566400000000002</v>
      </c>
      <c r="L118" s="12">
        <v>14.24</v>
      </c>
      <c r="M118" s="12">
        <v>14.24</v>
      </c>
      <c r="N118" s="13">
        <v>-285885.62</v>
      </c>
      <c r="O118" s="13">
        <v>-285885.62</v>
      </c>
      <c r="P118" s="13">
        <v>-245739.68</v>
      </c>
      <c r="Q118" s="14">
        <v>-245739.68</v>
      </c>
      <c r="R118" s="12">
        <v>0</v>
      </c>
      <c r="S118" s="13">
        <v>40145.94</v>
      </c>
      <c r="T118" s="12">
        <v>0</v>
      </c>
      <c r="U118" s="12" t="s">
        <v>34</v>
      </c>
      <c r="V118" s="10" t="str">
        <f t="shared" si="5"/>
        <v>ShortHPK</v>
      </c>
      <c r="W118" s="15" t="s">
        <v>507</v>
      </c>
      <c r="X118" s="16">
        <f t="shared" si="6"/>
        <v>14.24</v>
      </c>
      <c r="Y118" s="17">
        <f t="shared" si="7"/>
        <v>0</v>
      </c>
      <c r="Z118" s="18">
        <f>SUMIF('[1]Eze Position Report'!C:C,W118,'[1]Eze Position Report'!F:F)</f>
        <v>-245739.68</v>
      </c>
      <c r="AA118" s="18">
        <f t="shared" si="8"/>
        <v>0</v>
      </c>
      <c r="AB118" s="18"/>
      <c r="AC118" s="19">
        <f>SUMIF('[1]Eze Position Report'!C:C,W118,'[1]Eze Position Report'!D:D)</f>
        <v>-17257</v>
      </c>
      <c r="AD118" s="20">
        <f t="shared" si="9"/>
        <v>0</v>
      </c>
      <c r="AE118" s="21"/>
    </row>
    <row r="119" spans="1:34" ht="15" customHeight="1" x14ac:dyDescent="0.25">
      <c r="A119" s="10" t="s">
        <v>28</v>
      </c>
      <c r="B119" s="10" t="s">
        <v>29</v>
      </c>
      <c r="C119" s="10" t="s">
        <v>508</v>
      </c>
      <c r="D119" s="10" t="s">
        <v>31</v>
      </c>
      <c r="E119" s="11">
        <v>-3953</v>
      </c>
      <c r="F119" s="10" t="s">
        <v>509</v>
      </c>
      <c r="G119" s="10" t="s">
        <v>510</v>
      </c>
      <c r="H119" s="10"/>
      <c r="I119" s="12"/>
      <c r="J119" s="12">
        <v>313.15710000000001</v>
      </c>
      <c r="K119" s="12">
        <v>313.15710000000001</v>
      </c>
      <c r="L119" s="12">
        <v>346.55</v>
      </c>
      <c r="M119" s="12">
        <v>346.55</v>
      </c>
      <c r="N119" s="13">
        <v>-1237909.92</v>
      </c>
      <c r="O119" s="13">
        <v>-1237909.92</v>
      </c>
      <c r="P119" s="13">
        <v>-1369912.15</v>
      </c>
      <c r="Q119" s="14">
        <v>-1369912.15</v>
      </c>
      <c r="R119" s="12">
        <v>0</v>
      </c>
      <c r="S119" s="13">
        <v>-132002.23999999999</v>
      </c>
      <c r="T119" s="12">
        <v>0</v>
      </c>
      <c r="U119" s="12" t="s">
        <v>34</v>
      </c>
      <c r="V119" s="10" t="str">
        <f t="shared" si="5"/>
        <v>ShortHD</v>
      </c>
      <c r="W119" s="15" t="s">
        <v>511</v>
      </c>
      <c r="X119" s="16">
        <f t="shared" si="6"/>
        <v>346.54999999999995</v>
      </c>
      <c r="Y119" s="17">
        <f t="shared" si="7"/>
        <v>0</v>
      </c>
      <c r="Z119" s="18">
        <f>SUMIF('[1]Eze Position Report'!C:C,W119,'[1]Eze Position Report'!F:F)</f>
        <v>-1369912.15</v>
      </c>
      <c r="AA119" s="18">
        <f t="shared" si="8"/>
        <v>0</v>
      </c>
      <c r="AB119" s="18"/>
      <c r="AC119" s="19">
        <f>SUMIF('[1]Eze Position Report'!C:C,W119,'[1]Eze Position Report'!D:D)</f>
        <v>-3953</v>
      </c>
      <c r="AD119" s="20">
        <f t="shared" si="9"/>
        <v>0</v>
      </c>
      <c r="AE119" s="21"/>
    </row>
    <row r="120" spans="1:34" ht="15" customHeight="1" x14ac:dyDescent="0.25">
      <c r="A120" s="10" t="s">
        <v>36</v>
      </c>
      <c r="B120" s="10" t="s">
        <v>37</v>
      </c>
      <c r="C120" s="10" t="s">
        <v>512</v>
      </c>
      <c r="D120" s="10" t="s">
        <v>31</v>
      </c>
      <c r="E120" s="11">
        <v>447884</v>
      </c>
      <c r="F120" s="10" t="s">
        <v>513</v>
      </c>
      <c r="G120" s="10" t="s">
        <v>514</v>
      </c>
      <c r="H120" s="10"/>
      <c r="I120" s="12"/>
      <c r="J120" s="12">
        <v>4.9886999999999997</v>
      </c>
      <c r="K120" s="12">
        <v>4.9886999999999997</v>
      </c>
      <c r="L120" s="12">
        <v>5.52</v>
      </c>
      <c r="M120" s="12">
        <v>5.52</v>
      </c>
      <c r="N120" s="13">
        <v>2234365.09</v>
      </c>
      <c r="O120" s="13">
        <v>2234365.09</v>
      </c>
      <c r="P120" s="13">
        <v>2472319.6800000002</v>
      </c>
      <c r="Q120" s="14">
        <v>2472319.6800000002</v>
      </c>
      <c r="R120" s="12">
        <v>0</v>
      </c>
      <c r="S120" s="13">
        <v>237954.59</v>
      </c>
      <c r="T120" s="13">
        <v>0</v>
      </c>
      <c r="U120" s="12" t="s">
        <v>42</v>
      </c>
      <c r="V120" s="10" t="str">
        <f t="shared" si="5"/>
        <v>LongHBM</v>
      </c>
      <c r="W120" s="15" t="s">
        <v>515</v>
      </c>
      <c r="X120" s="16">
        <f t="shared" si="6"/>
        <v>5.5200000000000005</v>
      </c>
      <c r="Y120" s="17">
        <f t="shared" si="7"/>
        <v>0</v>
      </c>
      <c r="Z120" s="18">
        <f>SUMIF('[1]Eze Position Report'!C:C,W120,'[1]Eze Position Report'!F:F)</f>
        <v>2472319.6800000002</v>
      </c>
      <c r="AA120" s="18">
        <f t="shared" si="8"/>
        <v>0</v>
      </c>
      <c r="AB120" s="18"/>
      <c r="AC120" s="19">
        <f>SUMIF('[1]Eze Position Report'!C:C,W120,'[1]Eze Position Report'!D:D)</f>
        <v>447884</v>
      </c>
      <c r="AD120" s="20">
        <f t="shared" si="9"/>
        <v>0</v>
      </c>
      <c r="AE120" s="21"/>
    </row>
    <row r="121" spans="1:34" ht="15" customHeight="1" x14ac:dyDescent="0.25">
      <c r="A121" s="10" t="s">
        <v>28</v>
      </c>
      <c r="B121" s="10" t="s">
        <v>29</v>
      </c>
      <c r="C121" s="10" t="s">
        <v>516</v>
      </c>
      <c r="D121" s="10" t="s">
        <v>137</v>
      </c>
      <c r="E121" s="11">
        <v>-28794</v>
      </c>
      <c r="F121" s="10" t="s">
        <v>517</v>
      </c>
      <c r="G121" s="10" t="s">
        <v>518</v>
      </c>
      <c r="H121" s="10"/>
      <c r="I121" s="12"/>
      <c r="J121" s="12">
        <v>103.7803</v>
      </c>
      <c r="K121" s="12">
        <v>103.7803</v>
      </c>
      <c r="L121" s="12">
        <v>113.99</v>
      </c>
      <c r="M121" s="12">
        <v>113.99</v>
      </c>
      <c r="N121" s="13">
        <v>-2988249.88</v>
      </c>
      <c r="O121" s="13">
        <v>-2988249.88</v>
      </c>
      <c r="P121" s="13">
        <v>-3282228.06</v>
      </c>
      <c r="Q121" s="14">
        <v>-3282228.06</v>
      </c>
      <c r="R121" s="12">
        <v>0</v>
      </c>
      <c r="S121" s="13">
        <v>-293978.18</v>
      </c>
      <c r="T121" s="13">
        <v>0</v>
      </c>
      <c r="U121" s="12" t="s">
        <v>34</v>
      </c>
      <c r="V121" s="10" t="str">
        <f t="shared" si="5"/>
        <v>ShortXLI</v>
      </c>
      <c r="W121" s="15" t="s">
        <v>519</v>
      </c>
      <c r="X121" s="16">
        <f t="shared" si="6"/>
        <v>113.99</v>
      </c>
      <c r="Y121" s="17">
        <f t="shared" si="7"/>
        <v>0</v>
      </c>
      <c r="Z121" s="18">
        <f>SUMIF('[1]Eze Position Report'!C:C,W121,'[1]Eze Position Report'!F:F)</f>
        <v>-3282228.06</v>
      </c>
      <c r="AA121" s="18">
        <f t="shared" si="8"/>
        <v>0</v>
      </c>
      <c r="AB121" s="18"/>
      <c r="AC121" s="19">
        <f>SUMIF('[1]Eze Position Report'!C:C,W121,'[1]Eze Position Report'!D:D)</f>
        <v>-28794</v>
      </c>
      <c r="AD121" s="20">
        <f t="shared" si="9"/>
        <v>0</v>
      </c>
      <c r="AE121" s="21"/>
    </row>
    <row r="122" spans="1:34" ht="15" customHeight="1" x14ac:dyDescent="0.25">
      <c r="A122" s="10" t="s">
        <v>28</v>
      </c>
      <c r="B122" s="10" t="s">
        <v>29</v>
      </c>
      <c r="C122" s="10" t="s">
        <v>520</v>
      </c>
      <c r="D122" s="10" t="s">
        <v>137</v>
      </c>
      <c r="E122" s="11">
        <v>-16120</v>
      </c>
      <c r="F122" s="10" t="s">
        <v>521</v>
      </c>
      <c r="G122" s="10" t="s">
        <v>522</v>
      </c>
      <c r="H122" s="10"/>
      <c r="I122" s="12"/>
      <c r="J122" s="12">
        <v>377.90750000000003</v>
      </c>
      <c r="K122" s="12">
        <v>377.90750000000003</v>
      </c>
      <c r="L122" s="12">
        <v>409.52</v>
      </c>
      <c r="M122" s="12">
        <v>409.52</v>
      </c>
      <c r="N122" s="13">
        <v>-6091868.8300000001</v>
      </c>
      <c r="O122" s="13">
        <v>-6091868.8300000001</v>
      </c>
      <c r="P122" s="13">
        <v>-6601462.4000000004</v>
      </c>
      <c r="Q122" s="14">
        <v>-6601462.4000000004</v>
      </c>
      <c r="R122" s="12">
        <v>0</v>
      </c>
      <c r="S122" s="13">
        <v>-509593.57</v>
      </c>
      <c r="T122" s="12">
        <v>0</v>
      </c>
      <c r="U122" s="12" t="s">
        <v>34</v>
      </c>
      <c r="V122" s="10" t="str">
        <f t="shared" si="5"/>
        <v>ShortQQQ</v>
      </c>
      <c r="W122" s="15" t="s">
        <v>523</v>
      </c>
      <c r="X122" s="16">
        <f t="shared" si="6"/>
        <v>409.52000000000004</v>
      </c>
      <c r="Y122" s="17">
        <f t="shared" si="7"/>
        <v>0</v>
      </c>
      <c r="Z122" s="18">
        <f>SUMIF('[1]Eze Position Report'!C:C,W122,'[1]Eze Position Report'!F:F)</f>
        <v>-6601462.4000000004</v>
      </c>
      <c r="AA122" s="18">
        <f t="shared" si="8"/>
        <v>0</v>
      </c>
      <c r="AB122" s="18"/>
      <c r="AC122" s="19">
        <f>SUMIF('[1]Eze Position Report'!C:C,W122,'[1]Eze Position Report'!D:D)</f>
        <v>-16120</v>
      </c>
      <c r="AD122" s="20">
        <f t="shared" si="9"/>
        <v>0</v>
      </c>
      <c r="AE122" s="21"/>
    </row>
    <row r="123" spans="1:34" ht="15" customHeight="1" x14ac:dyDescent="0.25">
      <c r="A123" s="10" t="s">
        <v>28</v>
      </c>
      <c r="B123" s="10" t="s">
        <v>29</v>
      </c>
      <c r="C123" s="10" t="s">
        <v>524</v>
      </c>
      <c r="D123" s="10" t="s">
        <v>137</v>
      </c>
      <c r="E123" s="11">
        <v>-14855</v>
      </c>
      <c r="F123" s="10" t="s">
        <v>525</v>
      </c>
      <c r="G123" s="10" t="s">
        <v>526</v>
      </c>
      <c r="H123" s="10"/>
      <c r="I123" s="12"/>
      <c r="J123" s="12">
        <v>141.8038</v>
      </c>
      <c r="K123" s="12">
        <v>141.8038</v>
      </c>
      <c r="L123" s="12">
        <v>157.80000000000001</v>
      </c>
      <c r="M123" s="12">
        <v>157.80000000000001</v>
      </c>
      <c r="N123" s="13">
        <v>-2106495.33</v>
      </c>
      <c r="O123" s="13">
        <v>-2106495.33</v>
      </c>
      <c r="P123" s="13">
        <v>-2344119</v>
      </c>
      <c r="Q123" s="14">
        <v>-2344119</v>
      </c>
      <c r="R123" s="12">
        <v>0</v>
      </c>
      <c r="S123" s="13">
        <v>-237623.67</v>
      </c>
      <c r="T123" s="12">
        <v>0</v>
      </c>
      <c r="U123" s="12" t="s">
        <v>34</v>
      </c>
      <c r="V123" s="10" t="str">
        <f t="shared" si="5"/>
        <v>ShortRSP</v>
      </c>
      <c r="W123" s="15" t="s">
        <v>527</v>
      </c>
      <c r="X123" s="16">
        <f t="shared" si="6"/>
        <v>157.80000000000001</v>
      </c>
      <c r="Y123" s="17">
        <f t="shared" si="7"/>
        <v>0</v>
      </c>
      <c r="Z123" s="18">
        <f>SUMIF('[1]Eze Position Report'!C:C,W123,'[1]Eze Position Report'!F:F)</f>
        <v>-2344119</v>
      </c>
      <c r="AA123" s="18">
        <f t="shared" si="8"/>
        <v>0</v>
      </c>
      <c r="AB123" s="18"/>
      <c r="AC123" s="19">
        <f>SUMIF('[1]Eze Position Report'!C:C,W123,'[1]Eze Position Report'!D:D)</f>
        <v>-14855</v>
      </c>
      <c r="AD123" s="20">
        <f t="shared" si="9"/>
        <v>0</v>
      </c>
      <c r="AE123" s="21"/>
    </row>
    <row r="124" spans="1:34" ht="15" customHeight="1" x14ac:dyDescent="0.25">
      <c r="A124" s="10" t="s">
        <v>28</v>
      </c>
      <c r="B124" s="10" t="s">
        <v>29</v>
      </c>
      <c r="C124" s="10" t="s">
        <v>528</v>
      </c>
      <c r="D124" s="10" t="s">
        <v>31</v>
      </c>
      <c r="E124" s="11">
        <v>-181134</v>
      </c>
      <c r="F124" s="10" t="s">
        <v>529</v>
      </c>
      <c r="G124" s="10" t="s">
        <v>530</v>
      </c>
      <c r="H124" s="10"/>
      <c r="I124" s="12"/>
      <c r="J124" s="12">
        <v>5.3487</v>
      </c>
      <c r="K124" s="12">
        <v>5.3487</v>
      </c>
      <c r="L124" s="12">
        <v>12.39</v>
      </c>
      <c r="M124" s="12">
        <v>12.39</v>
      </c>
      <c r="N124" s="13">
        <v>-968826.44</v>
      </c>
      <c r="O124" s="13">
        <v>-968826.44</v>
      </c>
      <c r="P124" s="13">
        <v>-2244250.2599999998</v>
      </c>
      <c r="Q124" s="14">
        <v>-2244250.2599999998</v>
      </c>
      <c r="R124" s="12">
        <v>0</v>
      </c>
      <c r="S124" s="13">
        <v>-1275423.82</v>
      </c>
      <c r="T124" s="13">
        <v>0</v>
      </c>
      <c r="U124" s="12" t="s">
        <v>34</v>
      </c>
      <c r="V124" s="10" t="str">
        <f t="shared" si="5"/>
        <v>ShortIONQ</v>
      </c>
      <c r="W124" s="15" t="s">
        <v>531</v>
      </c>
      <c r="X124" s="16">
        <f t="shared" si="6"/>
        <v>12.389999999999999</v>
      </c>
      <c r="Y124" s="17">
        <f t="shared" si="7"/>
        <v>0</v>
      </c>
      <c r="Z124" s="18">
        <f>SUMIF('[1]Eze Position Report'!C:C,W124,'[1]Eze Position Report'!F:F)</f>
        <v>-2244250.2599999998</v>
      </c>
      <c r="AA124" s="18">
        <f t="shared" si="8"/>
        <v>0</v>
      </c>
      <c r="AB124" s="18"/>
      <c r="AC124" s="19">
        <f>SUMIF('[1]Eze Position Report'!C:C,W124,'[1]Eze Position Report'!D:D)</f>
        <v>-181134</v>
      </c>
      <c r="AD124" s="20">
        <f t="shared" si="9"/>
        <v>0</v>
      </c>
      <c r="AE124" s="21"/>
    </row>
    <row r="125" spans="1:34" ht="15" customHeight="1" x14ac:dyDescent="0.25">
      <c r="A125" s="10" t="s">
        <v>28</v>
      </c>
      <c r="B125" s="10" t="s">
        <v>29</v>
      </c>
      <c r="C125" s="10" t="s">
        <v>532</v>
      </c>
      <c r="D125" s="10" t="s">
        <v>137</v>
      </c>
      <c r="E125" s="11">
        <v>-16774</v>
      </c>
      <c r="F125" s="10" t="s">
        <v>533</v>
      </c>
      <c r="G125" s="10" t="s">
        <v>534</v>
      </c>
      <c r="H125" s="10"/>
      <c r="I125" s="12"/>
      <c r="J125" s="12">
        <v>86.547499999999999</v>
      </c>
      <c r="K125" s="12">
        <v>86.547499999999999</v>
      </c>
      <c r="L125" s="12">
        <v>98.88</v>
      </c>
      <c r="M125" s="12">
        <v>98.88</v>
      </c>
      <c r="N125" s="13">
        <v>-1451747.79</v>
      </c>
      <c r="O125" s="13">
        <v>-1451747.79</v>
      </c>
      <c r="P125" s="13">
        <v>-1658613.12</v>
      </c>
      <c r="Q125" s="14">
        <v>-1658613.12</v>
      </c>
      <c r="R125" s="12">
        <v>0</v>
      </c>
      <c r="S125" s="13">
        <v>-206865.33</v>
      </c>
      <c r="T125" s="12">
        <v>0</v>
      </c>
      <c r="U125" s="12" t="s">
        <v>34</v>
      </c>
      <c r="V125" s="10" t="str">
        <f t="shared" si="5"/>
        <v>ShortTLT</v>
      </c>
      <c r="W125" s="15" t="s">
        <v>535</v>
      </c>
      <c r="X125" s="16">
        <f t="shared" si="6"/>
        <v>98.88000000000001</v>
      </c>
      <c r="Y125" s="17">
        <f t="shared" si="7"/>
        <v>0</v>
      </c>
      <c r="Z125" s="18">
        <f>SUMIF('[1]Eze Position Report'!C:C,W125,'[1]Eze Position Report'!F:F)</f>
        <v>-1658613.12</v>
      </c>
      <c r="AA125" s="18">
        <f t="shared" si="8"/>
        <v>0</v>
      </c>
      <c r="AB125" s="18"/>
      <c r="AC125" s="19">
        <f>SUMIF('[1]Eze Position Report'!C:C,W125,'[1]Eze Position Report'!D:D)</f>
        <v>-16774</v>
      </c>
      <c r="AD125" s="20">
        <f t="shared" si="9"/>
        <v>0</v>
      </c>
      <c r="AE125" s="21"/>
    </row>
    <row r="126" spans="1:34" ht="15" customHeight="1" x14ac:dyDescent="0.25">
      <c r="A126" s="10" t="s">
        <v>28</v>
      </c>
      <c r="B126" s="10" t="s">
        <v>29</v>
      </c>
      <c r="C126" s="10" t="s">
        <v>536</v>
      </c>
      <c r="D126" s="10" t="s">
        <v>137</v>
      </c>
      <c r="E126" s="11">
        <v>-218511</v>
      </c>
      <c r="F126" s="10" t="s">
        <v>537</v>
      </c>
      <c r="G126" s="10" t="s">
        <v>538</v>
      </c>
      <c r="H126" s="10"/>
      <c r="I126" s="12"/>
      <c r="J126" s="12">
        <v>73.728499999999997</v>
      </c>
      <c r="K126" s="12">
        <v>73.728499999999997</v>
      </c>
      <c r="L126" s="12">
        <v>77.39</v>
      </c>
      <c r="M126" s="12">
        <v>77.39</v>
      </c>
      <c r="N126" s="13">
        <v>-16110498.83</v>
      </c>
      <c r="O126" s="13">
        <v>-16110498.83</v>
      </c>
      <c r="P126" s="13">
        <v>-16910566.289999999</v>
      </c>
      <c r="Q126" s="14">
        <v>-16910566.289999999</v>
      </c>
      <c r="R126" s="12">
        <v>0</v>
      </c>
      <c r="S126" s="13">
        <v>-800067.46</v>
      </c>
      <c r="T126" s="13">
        <v>0</v>
      </c>
      <c r="U126" s="12" t="s">
        <v>34</v>
      </c>
      <c r="V126" s="10" t="str">
        <f t="shared" si="5"/>
        <v>ShortHYG</v>
      </c>
      <c r="W126" s="15" t="s">
        <v>539</v>
      </c>
      <c r="X126" s="16">
        <f t="shared" si="6"/>
        <v>77.39</v>
      </c>
      <c r="Y126" s="17">
        <f t="shared" si="7"/>
        <v>0</v>
      </c>
      <c r="Z126" s="18">
        <f>SUMIF('[1]Eze Position Report'!C:C,W126,'[1]Eze Position Report'!F:F)</f>
        <v>-16910566.289999999</v>
      </c>
      <c r="AA126" s="18">
        <f t="shared" si="8"/>
        <v>0</v>
      </c>
      <c r="AB126" s="18"/>
      <c r="AC126" s="19">
        <f>SUMIF('[1]Eze Position Report'!C:C,W126,'[1]Eze Position Report'!D:D)</f>
        <v>-218511</v>
      </c>
      <c r="AD126" s="20">
        <f t="shared" si="9"/>
        <v>0</v>
      </c>
      <c r="AE126" s="21"/>
    </row>
    <row r="127" spans="1:34" ht="15" customHeight="1" x14ac:dyDescent="0.25">
      <c r="A127" s="10" t="s">
        <v>28</v>
      </c>
      <c r="B127" s="10" t="s">
        <v>29</v>
      </c>
      <c r="C127" s="10" t="s">
        <v>540</v>
      </c>
      <c r="D127" s="10" t="s">
        <v>137</v>
      </c>
      <c r="E127" s="11">
        <v>-26762</v>
      </c>
      <c r="F127" s="10" t="s">
        <v>541</v>
      </c>
      <c r="G127" s="10" t="s">
        <v>542</v>
      </c>
      <c r="H127" s="10"/>
      <c r="I127" s="12"/>
      <c r="J127" s="12">
        <v>22.7926</v>
      </c>
      <c r="K127" s="12">
        <v>22.7926</v>
      </c>
      <c r="L127" s="12">
        <v>24.34</v>
      </c>
      <c r="M127" s="12">
        <v>24.34</v>
      </c>
      <c r="N127" s="13">
        <v>-609976.23</v>
      </c>
      <c r="O127" s="13">
        <v>-609976.23</v>
      </c>
      <c r="P127" s="13">
        <v>-651387.07999999996</v>
      </c>
      <c r="Q127" s="14">
        <v>-651387.07999999996</v>
      </c>
      <c r="R127" s="12">
        <v>0</v>
      </c>
      <c r="S127" s="13">
        <v>-41410.85</v>
      </c>
      <c r="T127" s="13">
        <v>0</v>
      </c>
      <c r="U127" s="12" t="s">
        <v>34</v>
      </c>
      <c r="V127" s="10" t="str">
        <f t="shared" si="5"/>
        <v>ShortEWA</v>
      </c>
      <c r="W127" s="15" t="s">
        <v>543</v>
      </c>
      <c r="X127" s="16">
        <f t="shared" si="6"/>
        <v>24.34</v>
      </c>
      <c r="Y127" s="17">
        <f t="shared" si="7"/>
        <v>0</v>
      </c>
      <c r="Z127" s="18">
        <f>SUMIF('[1]Eze Position Report'!C:C,W127,'[1]Eze Position Report'!F:F)</f>
        <v>-651387.07999999996</v>
      </c>
      <c r="AA127" s="18">
        <f t="shared" si="8"/>
        <v>0</v>
      </c>
      <c r="AB127" s="18"/>
      <c r="AC127" s="19">
        <f>SUMIF('[1]Eze Position Report'!C:C,W127,'[1]Eze Position Report'!D:D)</f>
        <v>-26762</v>
      </c>
      <c r="AD127" s="20">
        <f t="shared" si="9"/>
        <v>0</v>
      </c>
      <c r="AE127" s="21"/>
    </row>
    <row r="128" spans="1:34" ht="15" customHeight="1" x14ac:dyDescent="0.25">
      <c r="A128" s="10" t="s">
        <v>28</v>
      </c>
      <c r="B128" s="10" t="s">
        <v>29</v>
      </c>
      <c r="C128" s="10" t="s">
        <v>544</v>
      </c>
      <c r="D128" s="10" t="s">
        <v>137</v>
      </c>
      <c r="E128" s="11">
        <v>-10971</v>
      </c>
      <c r="F128" s="10" t="s">
        <v>545</v>
      </c>
      <c r="G128" s="10" t="s">
        <v>546</v>
      </c>
      <c r="H128" s="10"/>
      <c r="I128" s="12"/>
      <c r="J128" s="12">
        <v>20.0245</v>
      </c>
      <c r="K128" s="12">
        <v>20.0245</v>
      </c>
      <c r="L128" s="12">
        <v>20.96</v>
      </c>
      <c r="M128" s="12">
        <v>20.96</v>
      </c>
      <c r="N128" s="13">
        <v>-219688.43</v>
      </c>
      <c r="O128" s="13">
        <v>-219688.43</v>
      </c>
      <c r="P128" s="13">
        <v>-229952.16</v>
      </c>
      <c r="Q128" s="14">
        <v>-229952.16</v>
      </c>
      <c r="R128" s="12">
        <v>0</v>
      </c>
      <c r="S128" s="13">
        <v>-10263.73</v>
      </c>
      <c r="T128" s="13">
        <v>0</v>
      </c>
      <c r="U128" s="12" t="s">
        <v>34</v>
      </c>
      <c r="V128" s="10" t="str">
        <f t="shared" si="5"/>
        <v>ShortEUFN</v>
      </c>
      <c r="W128" s="15" t="s">
        <v>547</v>
      </c>
      <c r="X128" s="16">
        <f t="shared" si="6"/>
        <v>20.96</v>
      </c>
      <c r="Y128" s="17">
        <f t="shared" si="7"/>
        <v>0</v>
      </c>
      <c r="Z128" s="18">
        <f>SUMIF('[1]Eze Position Report'!C:C,W128,'[1]Eze Position Report'!F:F)</f>
        <v>-229952.16</v>
      </c>
      <c r="AA128" s="18">
        <f t="shared" si="8"/>
        <v>0</v>
      </c>
      <c r="AB128" s="18"/>
      <c r="AC128" s="19">
        <f>SUMIF('[1]Eze Position Report'!C:C,W128,'[1]Eze Position Report'!D:D)</f>
        <v>-10971</v>
      </c>
      <c r="AD128" s="20">
        <f t="shared" si="9"/>
        <v>0</v>
      </c>
      <c r="AE128" s="21"/>
    </row>
    <row r="129" spans="1:34" ht="15" customHeight="1" x14ac:dyDescent="0.25">
      <c r="A129" s="10" t="s">
        <v>28</v>
      </c>
      <c r="B129" s="10" t="s">
        <v>29</v>
      </c>
      <c r="C129" s="10" t="s">
        <v>548</v>
      </c>
      <c r="D129" s="10" t="s">
        <v>137</v>
      </c>
      <c r="E129" s="11">
        <v>-2839</v>
      </c>
      <c r="F129" s="10" t="s">
        <v>549</v>
      </c>
      <c r="G129" s="10" t="s">
        <v>550</v>
      </c>
      <c r="H129" s="10"/>
      <c r="I129" s="12"/>
      <c r="J129" s="12">
        <v>180.2621</v>
      </c>
      <c r="K129" s="12">
        <v>180.2621</v>
      </c>
      <c r="L129" s="12">
        <v>200.71</v>
      </c>
      <c r="M129" s="12">
        <v>200.71</v>
      </c>
      <c r="N129" s="13">
        <v>-511764.14</v>
      </c>
      <c r="O129" s="13">
        <v>-511764.14</v>
      </c>
      <c r="P129" s="13">
        <v>-569815.68999999994</v>
      </c>
      <c r="Q129" s="14">
        <v>-569815.68999999994</v>
      </c>
      <c r="R129" s="12">
        <v>0</v>
      </c>
      <c r="S129" s="13">
        <v>-58051.55</v>
      </c>
      <c r="T129" s="13">
        <v>0</v>
      </c>
      <c r="U129" s="12" t="s">
        <v>34</v>
      </c>
      <c r="V129" s="10" t="str">
        <f t="shared" si="5"/>
        <v>ShortIWM</v>
      </c>
      <c r="W129" s="15" t="s">
        <v>551</v>
      </c>
      <c r="X129" s="16">
        <f t="shared" si="6"/>
        <v>200.70999999999998</v>
      </c>
      <c r="Y129" s="17">
        <f t="shared" si="7"/>
        <v>0</v>
      </c>
      <c r="Z129" s="18">
        <f>SUMIF('[1]Eze Position Report'!C:C,W129,'[1]Eze Position Report'!F:F)</f>
        <v>-569815.68999999994</v>
      </c>
      <c r="AA129" s="18">
        <f t="shared" si="8"/>
        <v>0</v>
      </c>
      <c r="AB129" s="18"/>
      <c r="AC129" s="19">
        <f>SUMIF('[1]Eze Position Report'!C:C,W129,'[1]Eze Position Report'!D:D)</f>
        <v>-2839</v>
      </c>
      <c r="AD129" s="20">
        <f t="shared" si="9"/>
        <v>0</v>
      </c>
      <c r="AE129" s="21"/>
    </row>
    <row r="130" spans="1:34" ht="15" customHeight="1" x14ac:dyDescent="0.25">
      <c r="A130" s="10" t="s">
        <v>28</v>
      </c>
      <c r="B130" s="10" t="s">
        <v>29</v>
      </c>
      <c r="C130" s="10" t="s">
        <v>552</v>
      </c>
      <c r="D130" s="10" t="s">
        <v>137</v>
      </c>
      <c r="E130" s="11">
        <v>-1005</v>
      </c>
      <c r="F130" s="10" t="s">
        <v>553</v>
      </c>
      <c r="G130" s="10" t="s">
        <v>554</v>
      </c>
      <c r="H130" s="10"/>
      <c r="I130" s="12"/>
      <c r="J130" s="12">
        <v>297.63499999999999</v>
      </c>
      <c r="K130" s="12">
        <v>297.63499999999999</v>
      </c>
      <c r="L130" s="12">
        <v>252.22</v>
      </c>
      <c r="M130" s="12">
        <v>252.22</v>
      </c>
      <c r="N130" s="13">
        <v>-299123.13</v>
      </c>
      <c r="O130" s="13">
        <v>-299123.13</v>
      </c>
      <c r="P130" s="13">
        <v>-253481.1</v>
      </c>
      <c r="Q130" s="14">
        <v>-253481.1</v>
      </c>
      <c r="R130" s="13">
        <v>0</v>
      </c>
      <c r="S130" s="13">
        <v>45642.03</v>
      </c>
      <c r="T130" s="12">
        <v>0</v>
      </c>
      <c r="U130" s="12" t="s">
        <v>34</v>
      </c>
      <c r="V130" s="10" t="str">
        <f t="shared" ref="V130:V193" si="10">CONCATENATE(A130,W130)</f>
        <v>ShortIWO</v>
      </c>
      <c r="W130" s="15" t="s">
        <v>555</v>
      </c>
      <c r="X130" s="16">
        <f t="shared" ref="X130:X193" si="11">(Z130)/AC130</f>
        <v>252.22</v>
      </c>
      <c r="Y130" s="17">
        <f t="shared" ref="Y130:Y193" si="12">M130-X130</f>
        <v>0</v>
      </c>
      <c r="Z130" s="18">
        <f>SUMIF('[1]Eze Position Report'!C:C,W130,'[1]Eze Position Report'!F:F)</f>
        <v>-253481.1</v>
      </c>
      <c r="AA130" s="18">
        <f t="shared" ref="AA130:AA193" si="13">+Z130-Q130</f>
        <v>0</v>
      </c>
      <c r="AB130" s="18"/>
      <c r="AC130" s="19">
        <f>SUMIF('[1]Eze Position Report'!C:C,W130,'[1]Eze Position Report'!D:D)</f>
        <v>-1005</v>
      </c>
      <c r="AD130" s="20">
        <f t="shared" si="9"/>
        <v>0</v>
      </c>
      <c r="AE130" s="21"/>
    </row>
    <row r="131" spans="1:34" ht="15" customHeight="1" x14ac:dyDescent="0.25">
      <c r="A131" s="10" t="s">
        <v>36</v>
      </c>
      <c r="B131" s="10" t="s">
        <v>37</v>
      </c>
      <c r="C131" s="10" t="s">
        <v>556</v>
      </c>
      <c r="D131" s="10" t="s">
        <v>39</v>
      </c>
      <c r="E131" s="11">
        <v>888512</v>
      </c>
      <c r="F131" s="10" t="s">
        <v>557</v>
      </c>
      <c r="G131" s="10" t="s">
        <v>558</v>
      </c>
      <c r="H131" s="10"/>
      <c r="I131" s="12"/>
      <c r="J131" s="12">
        <v>5.9486999999999997</v>
      </c>
      <c r="K131" s="12">
        <v>4.4729000000000001</v>
      </c>
      <c r="L131" s="12">
        <v>5.72</v>
      </c>
      <c r="M131" s="12">
        <v>4.3193000000000001</v>
      </c>
      <c r="N131" s="13">
        <v>5285499.21</v>
      </c>
      <c r="O131" s="13">
        <v>3974223.74</v>
      </c>
      <c r="P131" s="13">
        <v>5082288.6399999997</v>
      </c>
      <c r="Q131" s="14">
        <v>3837717.01</v>
      </c>
      <c r="R131" s="12">
        <v>0</v>
      </c>
      <c r="S131" s="13">
        <v>-153447.53</v>
      </c>
      <c r="T131" s="13">
        <v>16940.810000000001</v>
      </c>
      <c r="U131" s="12" t="s">
        <v>42</v>
      </c>
      <c r="V131" s="10" t="str">
        <f t="shared" si="10"/>
        <v>LongKEL.CAT</v>
      </c>
      <c r="W131" s="15" t="s">
        <v>559</v>
      </c>
      <c r="X131" s="16">
        <f t="shared" si="11"/>
        <v>4.318028</v>
      </c>
      <c r="Y131" s="17">
        <f t="shared" si="12"/>
        <v>1.2720000000001619E-3</v>
      </c>
      <c r="Z131" s="18">
        <f>SUMIF('[1]Eze Position Report'!C:C,W131,'[1]Eze Position Report'!F:F)</f>
        <v>3836619.6943359999</v>
      </c>
      <c r="AA131" s="18">
        <f t="shared" si="13"/>
        <v>-1097.3156639998779</v>
      </c>
      <c r="AB131" s="18"/>
      <c r="AC131" s="19">
        <f>SUMIF('[1]Eze Position Report'!C:C,W131,'[1]Eze Position Report'!D:D)</f>
        <v>888512</v>
      </c>
      <c r="AD131" s="20">
        <f t="shared" ref="AD131:AD194" si="14">AC131-E131</f>
        <v>0</v>
      </c>
      <c r="AE131" s="21"/>
    </row>
    <row r="132" spans="1:34" ht="15" customHeight="1" x14ac:dyDescent="0.25">
      <c r="A132" s="10" t="s">
        <v>36</v>
      </c>
      <c r="B132" s="10" t="s">
        <v>37</v>
      </c>
      <c r="C132" s="10" t="s">
        <v>560</v>
      </c>
      <c r="D132" s="10" t="s">
        <v>49</v>
      </c>
      <c r="E132" s="11">
        <v>59</v>
      </c>
      <c r="F132" s="10" t="s">
        <v>561</v>
      </c>
      <c r="G132" s="10" t="s">
        <v>562</v>
      </c>
      <c r="H132" s="10" t="s">
        <v>563</v>
      </c>
      <c r="I132" s="12"/>
      <c r="J132" s="12">
        <v>0.45600000000000002</v>
      </c>
      <c r="K132" s="12">
        <v>0.45600000000000002</v>
      </c>
      <c r="L132" s="12">
        <v>0.77</v>
      </c>
      <c r="M132" s="12">
        <v>0.77</v>
      </c>
      <c r="N132" s="13">
        <v>2690.4</v>
      </c>
      <c r="O132" s="13">
        <v>2690.4</v>
      </c>
      <c r="P132" s="13">
        <v>4543</v>
      </c>
      <c r="Q132" s="14">
        <v>4543</v>
      </c>
      <c r="R132" s="12">
        <v>0</v>
      </c>
      <c r="S132" s="13">
        <v>1852.6</v>
      </c>
      <c r="T132" s="13">
        <v>0</v>
      </c>
      <c r="U132" s="12" t="s">
        <v>42</v>
      </c>
      <c r="V132" s="10" t="str">
        <f t="shared" si="10"/>
        <v>LongKGC US 01/17/25 C7</v>
      </c>
      <c r="W132" s="15" t="s">
        <v>560</v>
      </c>
      <c r="X132" s="16">
        <f t="shared" si="11"/>
        <v>66.5</v>
      </c>
      <c r="Y132" s="17">
        <f t="shared" si="12"/>
        <v>-65.73</v>
      </c>
      <c r="Z132" s="18">
        <f>SUMIF('[1]Eze Position Report'!C:C,W132,'[1]Eze Position Report'!F:F)</f>
        <v>3923.5</v>
      </c>
      <c r="AA132" s="18">
        <f t="shared" si="13"/>
        <v>-619.5</v>
      </c>
      <c r="AB132" s="18"/>
      <c r="AC132" s="19">
        <f>SUMIF('[1]Eze Position Report'!C:C,W132,'[1]Eze Position Report'!D:D)</f>
        <v>59</v>
      </c>
      <c r="AD132" s="20">
        <f t="shared" si="14"/>
        <v>0</v>
      </c>
      <c r="AE132" s="21"/>
    </row>
    <row r="133" spans="1:34" ht="15" customHeight="1" x14ac:dyDescent="0.25">
      <c r="A133" s="10" t="s">
        <v>36</v>
      </c>
      <c r="B133" s="10" t="s">
        <v>37</v>
      </c>
      <c r="C133" s="10" t="s">
        <v>564</v>
      </c>
      <c r="D133" s="10" t="s">
        <v>49</v>
      </c>
      <c r="E133" s="11">
        <v>251</v>
      </c>
      <c r="F133" s="10" t="s">
        <v>565</v>
      </c>
      <c r="G133" s="10" t="s">
        <v>566</v>
      </c>
      <c r="H133" s="10" t="s">
        <v>567</v>
      </c>
      <c r="I133" s="12"/>
      <c r="J133" s="12">
        <v>0.25190000000000001</v>
      </c>
      <c r="K133" s="12">
        <v>0.25190000000000001</v>
      </c>
      <c r="L133" s="12">
        <v>0.26</v>
      </c>
      <c r="M133" s="12">
        <v>0.26</v>
      </c>
      <c r="N133" s="13">
        <v>6323.9</v>
      </c>
      <c r="O133" s="13">
        <v>6323.9</v>
      </c>
      <c r="P133" s="13">
        <v>6526</v>
      </c>
      <c r="Q133" s="14">
        <v>6526</v>
      </c>
      <c r="R133" s="12">
        <v>0</v>
      </c>
      <c r="S133" s="13">
        <v>202.1</v>
      </c>
      <c r="T133" s="13">
        <v>0</v>
      </c>
      <c r="U133" s="12" t="s">
        <v>42</v>
      </c>
      <c r="V133" s="10" t="str">
        <f t="shared" si="10"/>
        <v>LongKGC US 05/17/24 C7</v>
      </c>
      <c r="W133" s="15" t="s">
        <v>564</v>
      </c>
      <c r="X133" s="16">
        <f t="shared" si="11"/>
        <v>26.5</v>
      </c>
      <c r="Y133" s="17">
        <f t="shared" si="12"/>
        <v>-26.24</v>
      </c>
      <c r="Z133" s="18">
        <f>SUMIF('[1]Eze Position Report'!C:C,W133,'[1]Eze Position Report'!F:F)</f>
        <v>6651.5</v>
      </c>
      <c r="AA133" s="18">
        <f t="shared" si="13"/>
        <v>125.5</v>
      </c>
      <c r="AB133" s="18"/>
      <c r="AC133" s="19">
        <f>SUMIF('[1]Eze Position Report'!C:C,W133,'[1]Eze Position Report'!D:D)</f>
        <v>251</v>
      </c>
      <c r="AD133" s="20">
        <f t="shared" si="14"/>
        <v>0</v>
      </c>
      <c r="AE133" s="21"/>
    </row>
    <row r="134" spans="1:34" ht="15" customHeight="1" x14ac:dyDescent="0.25">
      <c r="A134" s="10" t="s">
        <v>36</v>
      </c>
      <c r="B134" s="10" t="s">
        <v>37</v>
      </c>
      <c r="C134" s="10" t="s">
        <v>568</v>
      </c>
      <c r="D134" s="10" t="s">
        <v>569</v>
      </c>
      <c r="E134" s="11">
        <v>227056</v>
      </c>
      <c r="F134" s="10" t="s">
        <v>570</v>
      </c>
      <c r="G134" s="10" t="s">
        <v>571</v>
      </c>
      <c r="H134" s="10"/>
      <c r="I134" s="12"/>
      <c r="J134" s="12">
        <v>15.146599999999999</v>
      </c>
      <c r="K134" s="12">
        <v>15.146599999999999</v>
      </c>
      <c r="L134" s="12">
        <v>15.05</v>
      </c>
      <c r="M134" s="12">
        <v>15.05</v>
      </c>
      <c r="N134" s="13">
        <v>3439129.14</v>
      </c>
      <c r="O134" s="13">
        <v>3439129.14</v>
      </c>
      <c r="P134" s="13">
        <v>3417192.8</v>
      </c>
      <c r="Q134" s="14">
        <v>3417192.8</v>
      </c>
      <c r="R134" s="12">
        <v>0</v>
      </c>
      <c r="S134" s="13">
        <v>-21936.34</v>
      </c>
      <c r="T134" s="13">
        <v>0</v>
      </c>
      <c r="U134" s="12" t="s">
        <v>34</v>
      </c>
      <c r="V134" s="10" t="str">
        <f t="shared" si="10"/>
        <v>LongKRP</v>
      </c>
      <c r="W134" s="15" t="s">
        <v>572</v>
      </c>
      <c r="X134" s="16">
        <f t="shared" si="11"/>
        <v>15.049999999999999</v>
      </c>
      <c r="Y134" s="17">
        <f t="shared" si="12"/>
        <v>0</v>
      </c>
      <c r="Z134" s="18">
        <f>SUMIF('[1]Eze Position Report'!C:C,W134,'[1]Eze Position Report'!F:F)</f>
        <v>3417192.8</v>
      </c>
      <c r="AA134" s="18">
        <f t="shared" si="13"/>
        <v>0</v>
      </c>
      <c r="AB134" s="18"/>
      <c r="AC134" s="19">
        <f>SUMIF('[1]Eze Position Report'!C:C,W134,'[1]Eze Position Report'!D:D)</f>
        <v>227056</v>
      </c>
      <c r="AD134" s="20">
        <f t="shared" si="14"/>
        <v>0</v>
      </c>
      <c r="AE134" s="21"/>
    </row>
    <row r="135" spans="1:34" ht="15" customHeight="1" x14ac:dyDescent="0.25">
      <c r="A135" s="10" t="s">
        <v>28</v>
      </c>
      <c r="B135" s="10" t="s">
        <v>29</v>
      </c>
      <c r="C135" s="10" t="s">
        <v>573</v>
      </c>
      <c r="D135" s="10" t="s">
        <v>31</v>
      </c>
      <c r="E135" s="11">
        <v>-10202</v>
      </c>
      <c r="F135" s="10" t="s">
        <v>574</v>
      </c>
      <c r="G135" s="10" t="s">
        <v>575</v>
      </c>
      <c r="H135" s="10"/>
      <c r="I135" s="12"/>
      <c r="J135" s="12">
        <v>53.517000000000003</v>
      </c>
      <c r="K135" s="12">
        <v>53.517000000000003</v>
      </c>
      <c r="L135" s="12">
        <v>57.65</v>
      </c>
      <c r="M135" s="12">
        <v>57.65</v>
      </c>
      <c r="N135" s="13">
        <v>-545980.48</v>
      </c>
      <c r="O135" s="13">
        <v>-545980.48</v>
      </c>
      <c r="P135" s="13">
        <v>-588145.30000000005</v>
      </c>
      <c r="Q135" s="14">
        <v>-588145.30000000005</v>
      </c>
      <c r="R135" s="13">
        <v>0</v>
      </c>
      <c r="S135" s="13">
        <v>-42164.82</v>
      </c>
      <c r="T135" s="13">
        <v>0</v>
      </c>
      <c r="U135" s="12" t="s">
        <v>34</v>
      </c>
      <c r="V135" s="10" t="str">
        <f t="shared" si="10"/>
        <v>ShortKNX</v>
      </c>
      <c r="W135" s="15" t="s">
        <v>576</v>
      </c>
      <c r="X135" s="16">
        <f t="shared" si="11"/>
        <v>57.650000000000006</v>
      </c>
      <c r="Y135" s="17">
        <f t="shared" si="12"/>
        <v>0</v>
      </c>
      <c r="Z135" s="18">
        <f>SUMIF('[1]Eze Position Report'!C:C,W135,'[1]Eze Position Report'!F:F)</f>
        <v>-588145.30000000005</v>
      </c>
      <c r="AA135" s="18">
        <f t="shared" si="13"/>
        <v>0</v>
      </c>
      <c r="AB135" s="18"/>
      <c r="AC135" s="19">
        <f>SUMIF('[1]Eze Position Report'!C:C,W135,'[1]Eze Position Report'!D:D)</f>
        <v>-10202</v>
      </c>
      <c r="AD135" s="20">
        <f t="shared" si="14"/>
        <v>0</v>
      </c>
      <c r="AE135" s="21"/>
    </row>
    <row r="136" spans="1:34" ht="15" customHeight="1" x14ac:dyDescent="0.25">
      <c r="A136" s="10" t="s">
        <v>28</v>
      </c>
      <c r="B136" s="10" t="s">
        <v>29</v>
      </c>
      <c r="C136" s="10" t="s">
        <v>577</v>
      </c>
      <c r="D136" s="10" t="s">
        <v>31</v>
      </c>
      <c r="E136" s="11">
        <v>-34455</v>
      </c>
      <c r="F136" s="10" t="s">
        <v>578</v>
      </c>
      <c r="G136" s="10" t="s">
        <v>579</v>
      </c>
      <c r="H136" s="10"/>
      <c r="I136" s="12"/>
      <c r="J136" s="12">
        <v>73.352099999999993</v>
      </c>
      <c r="K136" s="12">
        <v>73.352099999999993</v>
      </c>
      <c r="L136" s="12">
        <v>76</v>
      </c>
      <c r="M136" s="12">
        <v>76</v>
      </c>
      <c r="N136" s="13">
        <v>-2527345.46</v>
      </c>
      <c r="O136" s="13">
        <v>-2527345.46</v>
      </c>
      <c r="P136" s="13">
        <v>-2618580</v>
      </c>
      <c r="Q136" s="14">
        <v>-2618580</v>
      </c>
      <c r="R136" s="12">
        <v>0</v>
      </c>
      <c r="S136" s="13">
        <v>-91234.54</v>
      </c>
      <c r="T136" s="13">
        <v>0</v>
      </c>
      <c r="U136" s="12" t="s">
        <v>34</v>
      </c>
      <c r="V136" s="10" t="str">
        <f t="shared" si="10"/>
        <v>ShortKRUS</v>
      </c>
      <c r="W136" s="15" t="s">
        <v>580</v>
      </c>
      <c r="X136" s="16">
        <f t="shared" si="11"/>
        <v>76</v>
      </c>
      <c r="Y136" s="17">
        <f t="shared" si="12"/>
        <v>0</v>
      </c>
      <c r="Z136" s="18">
        <f>SUMIF('[1]Eze Position Report'!C:C,W136,'[1]Eze Position Report'!F:F)</f>
        <v>-2618580</v>
      </c>
      <c r="AA136" s="18">
        <f t="shared" si="13"/>
        <v>0</v>
      </c>
      <c r="AB136" s="18"/>
      <c r="AC136" s="19">
        <f>SUMIF('[1]Eze Position Report'!C:C,W136,'[1]Eze Position Report'!D:D)</f>
        <v>-34455</v>
      </c>
      <c r="AD136" s="20">
        <f t="shared" si="14"/>
        <v>0</v>
      </c>
      <c r="AE136" s="21"/>
    </row>
    <row r="137" spans="1:34" ht="15" customHeight="1" x14ac:dyDescent="0.25">
      <c r="A137" s="10" t="s">
        <v>36</v>
      </c>
      <c r="B137" s="10" t="s">
        <v>37</v>
      </c>
      <c r="C137" s="10" t="s">
        <v>581</v>
      </c>
      <c r="D137" s="10" t="s">
        <v>31</v>
      </c>
      <c r="E137" s="11">
        <v>828532</v>
      </c>
      <c r="F137" s="10" t="s">
        <v>582</v>
      </c>
      <c r="G137" s="10" t="s">
        <v>583</v>
      </c>
      <c r="H137" s="10"/>
      <c r="I137" s="12"/>
      <c r="J137" s="12">
        <v>7.9714999999999998</v>
      </c>
      <c r="K137" s="12">
        <v>7.9714999999999998</v>
      </c>
      <c r="L137" s="12">
        <v>13.14</v>
      </c>
      <c r="M137" s="12">
        <v>13.14</v>
      </c>
      <c r="N137" s="13">
        <v>6604665.1200000001</v>
      </c>
      <c r="O137" s="13">
        <v>6604665.1200000001</v>
      </c>
      <c r="P137" s="13">
        <v>10886910.48</v>
      </c>
      <c r="Q137" s="14">
        <v>10886910.48</v>
      </c>
      <c r="R137" s="12">
        <v>0</v>
      </c>
      <c r="S137" s="13">
        <v>4282245.3600000003</v>
      </c>
      <c r="T137" s="12">
        <v>0</v>
      </c>
      <c r="U137" s="12" t="s">
        <v>34</v>
      </c>
      <c r="V137" s="10" t="str">
        <f t="shared" si="10"/>
        <v>LongLSEA</v>
      </c>
      <c r="W137" s="15" t="s">
        <v>584</v>
      </c>
      <c r="X137" s="16">
        <f t="shared" si="11"/>
        <v>13.14</v>
      </c>
      <c r="Y137" s="17">
        <f t="shared" si="12"/>
        <v>0</v>
      </c>
      <c r="Z137" s="18">
        <f>SUMIF('[1]Eze Position Report'!C:C,W137,'[1]Eze Position Report'!F:F)</f>
        <v>10886910.48</v>
      </c>
      <c r="AA137" s="18">
        <f t="shared" si="13"/>
        <v>0</v>
      </c>
      <c r="AB137" s="18"/>
      <c r="AC137" s="19">
        <f>SUMIF('[1]Eze Position Report'!C:C,W137,'[1]Eze Position Report'!D:D)</f>
        <v>828532</v>
      </c>
      <c r="AD137" s="20">
        <f t="shared" si="14"/>
        <v>0</v>
      </c>
      <c r="AE137" s="21"/>
    </row>
    <row r="138" spans="1:34" x14ac:dyDescent="0.25">
      <c r="A138" s="10" t="s">
        <v>36</v>
      </c>
      <c r="B138" s="10" t="s">
        <v>37</v>
      </c>
      <c r="C138" s="10" t="s">
        <v>585</v>
      </c>
      <c r="D138" s="10" t="s">
        <v>31</v>
      </c>
      <c r="E138" s="11">
        <v>318708</v>
      </c>
      <c r="F138" s="10" t="s">
        <v>586</v>
      </c>
      <c r="G138" s="10" t="s">
        <v>587</v>
      </c>
      <c r="H138" s="10"/>
      <c r="I138" s="12"/>
      <c r="J138" s="12">
        <v>14.372400000000001</v>
      </c>
      <c r="K138" s="12">
        <v>14.372400000000001</v>
      </c>
      <c r="L138" s="12">
        <v>7.05</v>
      </c>
      <c r="M138" s="12">
        <v>7.05</v>
      </c>
      <c r="N138" s="13">
        <v>4580592.7699999996</v>
      </c>
      <c r="O138" s="13">
        <v>4580592.7699999996</v>
      </c>
      <c r="P138" s="13">
        <v>2246891.4</v>
      </c>
      <c r="Q138" s="14">
        <v>2246891.4</v>
      </c>
      <c r="R138" s="12">
        <v>0</v>
      </c>
      <c r="S138" s="13">
        <v>-2333701.37</v>
      </c>
      <c r="T138" s="13">
        <v>0</v>
      </c>
      <c r="U138" s="12" t="s">
        <v>34</v>
      </c>
      <c r="V138" s="10" t="str">
        <f t="shared" si="10"/>
        <v>LongLAZY</v>
      </c>
      <c r="W138" s="15" t="s">
        <v>588</v>
      </c>
      <c r="X138" s="16">
        <f t="shared" si="11"/>
        <v>7.05</v>
      </c>
      <c r="Y138" s="17">
        <f t="shared" si="12"/>
        <v>0</v>
      </c>
      <c r="Z138" s="18">
        <f>SUMIF('[1]Eze Position Report'!C:C,W138,'[1]Eze Position Report'!F:F)</f>
        <v>2246891.4</v>
      </c>
      <c r="AA138" s="18">
        <f t="shared" si="13"/>
        <v>0</v>
      </c>
      <c r="AB138" s="18"/>
      <c r="AC138" s="19">
        <f>SUMIF('[1]Eze Position Report'!C:C,W138,'[1]Eze Position Report'!D:D)</f>
        <v>318708</v>
      </c>
      <c r="AD138" s="20">
        <f t="shared" si="14"/>
        <v>0</v>
      </c>
      <c r="AE138" s="21"/>
    </row>
    <row r="139" spans="1:34" ht="15" customHeight="1" x14ac:dyDescent="0.25">
      <c r="A139" s="10" t="s">
        <v>28</v>
      </c>
      <c r="B139" s="10" t="s">
        <v>29</v>
      </c>
      <c r="C139" s="10" t="s">
        <v>589</v>
      </c>
      <c r="D139" s="10" t="s">
        <v>31</v>
      </c>
      <c r="E139" s="11">
        <v>-495767</v>
      </c>
      <c r="F139" s="10" t="s">
        <v>590</v>
      </c>
      <c r="G139" s="10" t="s">
        <v>591</v>
      </c>
      <c r="H139" s="10"/>
      <c r="I139" s="12"/>
      <c r="J139" s="12">
        <v>6.6429999999999998</v>
      </c>
      <c r="K139" s="12">
        <v>6.6429999999999998</v>
      </c>
      <c r="L139" s="12">
        <v>4.9800000000000004</v>
      </c>
      <c r="M139" s="12">
        <v>4.9800000000000004</v>
      </c>
      <c r="N139" s="13">
        <v>-3293366.08</v>
      </c>
      <c r="O139" s="13">
        <v>-3293366.08</v>
      </c>
      <c r="P139" s="13">
        <v>-2468919.66</v>
      </c>
      <c r="Q139" s="14">
        <v>-2468919.66</v>
      </c>
      <c r="R139" s="12">
        <v>0</v>
      </c>
      <c r="S139" s="13">
        <v>824446.42</v>
      </c>
      <c r="T139" s="12">
        <v>0</v>
      </c>
      <c r="U139" s="12" t="s">
        <v>34</v>
      </c>
      <c r="V139" s="10" t="str">
        <f t="shared" si="10"/>
        <v>ShortLWLG</v>
      </c>
      <c r="W139" s="15" t="s">
        <v>592</v>
      </c>
      <c r="X139" s="16">
        <f t="shared" si="11"/>
        <v>4.9800000000000004</v>
      </c>
      <c r="Y139" s="17">
        <f t="shared" si="12"/>
        <v>0</v>
      </c>
      <c r="Z139" s="18">
        <f>SUMIF('[1]Eze Position Report'!C:C,W139,'[1]Eze Position Report'!F:F)</f>
        <v>-2468919.66</v>
      </c>
      <c r="AA139" s="18">
        <f t="shared" si="13"/>
        <v>0</v>
      </c>
      <c r="AB139" s="18"/>
      <c r="AC139" s="19">
        <f>SUMIF('[1]Eze Position Report'!C:C,W139,'[1]Eze Position Report'!D:D)</f>
        <v>-495767</v>
      </c>
      <c r="AD139" s="20">
        <f t="shared" si="14"/>
        <v>0</v>
      </c>
      <c r="AE139" s="21"/>
    </row>
    <row r="140" spans="1:34" ht="15" customHeight="1" x14ac:dyDescent="0.25">
      <c r="A140" s="10" t="s">
        <v>28</v>
      </c>
      <c r="B140" s="10" t="s">
        <v>29</v>
      </c>
      <c r="C140" s="10" t="s">
        <v>593</v>
      </c>
      <c r="D140" s="10" t="s">
        <v>31</v>
      </c>
      <c r="E140" s="11">
        <v>-4871</v>
      </c>
      <c r="F140" s="10" t="s">
        <v>594</v>
      </c>
      <c r="G140" s="10" t="s">
        <v>595</v>
      </c>
      <c r="H140" s="10"/>
      <c r="I140" s="12"/>
      <c r="J140" s="12">
        <v>266.73289999999997</v>
      </c>
      <c r="K140" s="12">
        <v>266.73289999999997</v>
      </c>
      <c r="L140" s="12">
        <v>329.28</v>
      </c>
      <c r="M140" s="12">
        <v>329.28</v>
      </c>
      <c r="N140" s="13">
        <v>-1299255.98</v>
      </c>
      <c r="O140" s="13">
        <v>-1299255.98</v>
      </c>
      <c r="P140" s="13">
        <v>-1603922.88</v>
      </c>
      <c r="Q140" s="14">
        <v>-1603922.88</v>
      </c>
      <c r="R140" s="12">
        <v>0</v>
      </c>
      <c r="S140" s="13">
        <v>-304666.90000000002</v>
      </c>
      <c r="T140" s="13">
        <v>0</v>
      </c>
      <c r="U140" s="12" t="s">
        <v>34</v>
      </c>
      <c r="V140" s="10" t="str">
        <f t="shared" si="10"/>
        <v>ShortLAD</v>
      </c>
      <c r="W140" s="15" t="s">
        <v>596</v>
      </c>
      <c r="X140" s="16">
        <f t="shared" si="11"/>
        <v>329.28</v>
      </c>
      <c r="Y140" s="17">
        <f t="shared" si="12"/>
        <v>0</v>
      </c>
      <c r="Z140" s="18">
        <f>SUMIF('[1]Eze Position Report'!C:C,W140,'[1]Eze Position Report'!F:F)</f>
        <v>-1603922.88</v>
      </c>
      <c r="AA140" s="18">
        <f t="shared" si="13"/>
        <v>0</v>
      </c>
      <c r="AB140" s="18"/>
      <c r="AC140" s="19">
        <f>SUMIF('[1]Eze Position Report'!C:C,W140,'[1]Eze Position Report'!D:D)</f>
        <v>-4871</v>
      </c>
      <c r="AD140" s="20">
        <f t="shared" si="14"/>
        <v>0</v>
      </c>
      <c r="AE140" s="21"/>
    </row>
    <row r="141" spans="1:34" s="9" customFormat="1" ht="15" customHeight="1" x14ac:dyDescent="0.25">
      <c r="A141" s="10" t="s">
        <v>28</v>
      </c>
      <c r="B141" s="10" t="s">
        <v>29</v>
      </c>
      <c r="C141" s="10" t="s">
        <v>597</v>
      </c>
      <c r="D141" s="10" t="s">
        <v>31</v>
      </c>
      <c r="E141" s="11">
        <v>-193500</v>
      </c>
      <c r="F141" s="10" t="s">
        <v>598</v>
      </c>
      <c r="G141" s="10" t="s">
        <v>599</v>
      </c>
      <c r="H141" s="10"/>
      <c r="I141" s="12"/>
      <c r="J141" s="12">
        <v>7.1238999999999999</v>
      </c>
      <c r="K141" s="12">
        <v>7.1238999999999999</v>
      </c>
      <c r="L141" s="12">
        <v>3.78</v>
      </c>
      <c r="M141" s="12">
        <v>3.78</v>
      </c>
      <c r="N141" s="13">
        <v>-1378481.86</v>
      </c>
      <c r="O141" s="13">
        <v>-1378481.86</v>
      </c>
      <c r="P141" s="13">
        <v>-731430</v>
      </c>
      <c r="Q141" s="14">
        <v>-731430</v>
      </c>
      <c r="R141" s="12">
        <v>0</v>
      </c>
      <c r="S141" s="13">
        <v>647051.86</v>
      </c>
      <c r="T141" s="12">
        <v>0</v>
      </c>
      <c r="U141" s="12" t="s">
        <v>34</v>
      </c>
      <c r="V141" s="10" t="str">
        <f t="shared" si="10"/>
        <v>ShortLOOP</v>
      </c>
      <c r="W141" s="15" t="s">
        <v>600</v>
      </c>
      <c r="X141" s="16">
        <f t="shared" si="11"/>
        <v>3.78</v>
      </c>
      <c r="Y141" s="17">
        <f t="shared" si="12"/>
        <v>0</v>
      </c>
      <c r="Z141" s="18">
        <f>SUMIF('[1]Eze Position Report'!C:C,W141,'[1]Eze Position Report'!F:F)</f>
        <v>-731430</v>
      </c>
      <c r="AA141" s="18">
        <f t="shared" si="13"/>
        <v>0</v>
      </c>
      <c r="AB141" s="18"/>
      <c r="AC141" s="19">
        <f>SUMIF('[1]Eze Position Report'!C:C,W141,'[1]Eze Position Report'!D:D)</f>
        <v>-193500</v>
      </c>
      <c r="AD141" s="20">
        <f t="shared" si="14"/>
        <v>0</v>
      </c>
      <c r="AE141" s="21"/>
      <c r="AF141"/>
      <c r="AG141"/>
      <c r="AH141"/>
    </row>
    <row r="142" spans="1:34" ht="15" customHeight="1" x14ac:dyDescent="0.25">
      <c r="A142" s="10" t="s">
        <v>28</v>
      </c>
      <c r="B142" s="10" t="s">
        <v>29</v>
      </c>
      <c r="C142" s="10" t="s">
        <v>601</v>
      </c>
      <c r="D142" s="10" t="s">
        <v>31</v>
      </c>
      <c r="E142" s="11">
        <v>-8336</v>
      </c>
      <c r="F142" s="10" t="s">
        <v>602</v>
      </c>
      <c r="G142" s="10" t="s">
        <v>603</v>
      </c>
      <c r="H142" s="10"/>
      <c r="I142" s="12"/>
      <c r="J142" s="12">
        <v>193.4119</v>
      </c>
      <c r="K142" s="12">
        <v>193.4119</v>
      </c>
      <c r="L142" s="12">
        <v>222.55</v>
      </c>
      <c r="M142" s="12">
        <v>222.55</v>
      </c>
      <c r="N142" s="13">
        <v>-1612281.45</v>
      </c>
      <c r="O142" s="13">
        <v>-1612281.45</v>
      </c>
      <c r="P142" s="13">
        <v>-1855176.8</v>
      </c>
      <c r="Q142" s="14">
        <v>-1855176.8</v>
      </c>
      <c r="R142" s="12">
        <v>0</v>
      </c>
      <c r="S142" s="13">
        <v>-242895.35</v>
      </c>
      <c r="T142" s="13">
        <v>0</v>
      </c>
      <c r="U142" s="12" t="s">
        <v>34</v>
      </c>
      <c r="V142" s="10" t="str">
        <f t="shared" si="10"/>
        <v>ShortLOW</v>
      </c>
      <c r="W142" s="15" t="s">
        <v>604</v>
      </c>
      <c r="X142" s="16">
        <f t="shared" si="11"/>
        <v>222.55</v>
      </c>
      <c r="Y142" s="17">
        <f t="shared" si="12"/>
        <v>0</v>
      </c>
      <c r="Z142" s="18">
        <f>SUMIF('[1]Eze Position Report'!C:C,W142,'[1]Eze Position Report'!F:F)</f>
        <v>-1855176.8</v>
      </c>
      <c r="AA142" s="18">
        <f t="shared" si="13"/>
        <v>0</v>
      </c>
      <c r="AB142" s="18"/>
      <c r="AC142" s="19">
        <f>SUMIF('[1]Eze Position Report'!C:C,W142,'[1]Eze Position Report'!D:D)</f>
        <v>-8336</v>
      </c>
      <c r="AD142" s="20">
        <f t="shared" si="14"/>
        <v>0</v>
      </c>
      <c r="AE142" s="21"/>
    </row>
    <row r="143" spans="1:34" ht="15" customHeight="1" x14ac:dyDescent="0.25">
      <c r="A143" s="10" t="s">
        <v>28</v>
      </c>
      <c r="B143" s="10" t="s">
        <v>29</v>
      </c>
      <c r="C143" s="10" t="s">
        <v>605</v>
      </c>
      <c r="D143" s="10" t="s">
        <v>31</v>
      </c>
      <c r="E143" s="11">
        <v>-643490</v>
      </c>
      <c r="F143" s="10" t="s">
        <v>606</v>
      </c>
      <c r="G143" s="10" t="s">
        <v>607</v>
      </c>
      <c r="H143" s="10"/>
      <c r="I143" s="12"/>
      <c r="J143" s="12">
        <v>14.2483</v>
      </c>
      <c r="K143" s="12">
        <v>14.2483</v>
      </c>
      <c r="L143" s="12">
        <v>4.21</v>
      </c>
      <c r="M143" s="12">
        <v>4.21</v>
      </c>
      <c r="N143" s="13">
        <v>-9168670.5199999996</v>
      </c>
      <c r="O143" s="13">
        <v>-9168670.5199999996</v>
      </c>
      <c r="P143" s="13">
        <v>-2709092.9</v>
      </c>
      <c r="Q143" s="14">
        <v>-2709092.9</v>
      </c>
      <c r="R143" s="12">
        <v>0</v>
      </c>
      <c r="S143" s="13">
        <v>6459577.6200000001</v>
      </c>
      <c r="T143" s="12">
        <v>0</v>
      </c>
      <c r="U143" s="12" t="s">
        <v>34</v>
      </c>
      <c r="V143" s="10" t="str">
        <f t="shared" si="10"/>
        <v>ShortLCID</v>
      </c>
      <c r="W143" s="15" t="s">
        <v>608</v>
      </c>
      <c r="X143" s="16">
        <f t="shared" si="11"/>
        <v>4.21</v>
      </c>
      <c r="Y143" s="17">
        <f t="shared" si="12"/>
        <v>0</v>
      </c>
      <c r="Z143" s="18">
        <f>SUMIF('[1]Eze Position Report'!C:C,W143,'[1]Eze Position Report'!F:F)</f>
        <v>-2709092.9</v>
      </c>
      <c r="AA143" s="18">
        <f t="shared" si="13"/>
        <v>0</v>
      </c>
      <c r="AB143" s="18"/>
      <c r="AC143" s="19">
        <f>SUMIF('[1]Eze Position Report'!C:C,W143,'[1]Eze Position Report'!D:D)</f>
        <v>-643490</v>
      </c>
      <c r="AD143" s="20">
        <f t="shared" si="14"/>
        <v>0</v>
      </c>
      <c r="AE143" s="21"/>
    </row>
    <row r="144" spans="1:34" ht="15" customHeight="1" x14ac:dyDescent="0.25">
      <c r="A144" s="10" t="s">
        <v>28</v>
      </c>
      <c r="B144" s="10" t="s">
        <v>29</v>
      </c>
      <c r="C144" s="10" t="s">
        <v>609</v>
      </c>
      <c r="D144" s="10" t="s">
        <v>31</v>
      </c>
      <c r="E144" s="11">
        <v>-15379</v>
      </c>
      <c r="F144" s="10" t="s">
        <v>610</v>
      </c>
      <c r="G144" s="10" t="s">
        <v>611</v>
      </c>
      <c r="H144" s="10"/>
      <c r="I144" s="12"/>
      <c r="J144" s="13">
        <v>68.865200000000002</v>
      </c>
      <c r="K144" s="13">
        <v>68.865200000000002</v>
      </c>
      <c r="L144" s="12">
        <v>92.95</v>
      </c>
      <c r="M144" s="12">
        <v>92.95</v>
      </c>
      <c r="N144" s="13">
        <v>-1059077.68</v>
      </c>
      <c r="O144" s="13">
        <v>-1059077.68</v>
      </c>
      <c r="P144" s="13">
        <v>-1429478.05</v>
      </c>
      <c r="Q144" s="14">
        <v>-1429478.05</v>
      </c>
      <c r="R144" s="12">
        <v>0</v>
      </c>
      <c r="S144" s="13">
        <v>-370400.37</v>
      </c>
      <c r="T144" s="12">
        <v>0</v>
      </c>
      <c r="U144" s="12" t="s">
        <v>34</v>
      </c>
      <c r="V144" s="10" t="str">
        <f t="shared" si="10"/>
        <v>ShortMTSI</v>
      </c>
      <c r="W144" s="15" t="s">
        <v>612</v>
      </c>
      <c r="X144" s="16">
        <f t="shared" si="11"/>
        <v>92.95</v>
      </c>
      <c r="Y144" s="17">
        <f t="shared" si="12"/>
        <v>0</v>
      </c>
      <c r="Z144" s="18">
        <f>SUMIF('[1]Eze Position Report'!C:C,W144,'[1]Eze Position Report'!F:F)</f>
        <v>-1429478.05</v>
      </c>
      <c r="AA144" s="18">
        <f t="shared" si="13"/>
        <v>0</v>
      </c>
      <c r="AB144" s="18"/>
      <c r="AC144" s="19">
        <f>SUMIF('[1]Eze Position Report'!C:C,W144,'[1]Eze Position Report'!D:D)</f>
        <v>-15379</v>
      </c>
      <c r="AD144" s="20">
        <f t="shared" si="14"/>
        <v>0</v>
      </c>
      <c r="AE144" s="21"/>
    </row>
    <row r="145" spans="1:31" ht="15" customHeight="1" x14ac:dyDescent="0.25">
      <c r="A145" s="10" t="s">
        <v>28</v>
      </c>
      <c r="B145" s="10" t="s">
        <v>29</v>
      </c>
      <c r="C145" s="10" t="s">
        <v>613</v>
      </c>
      <c r="D145" s="10" t="s">
        <v>39</v>
      </c>
      <c r="E145" s="11">
        <v>-515147</v>
      </c>
      <c r="F145" s="10" t="s">
        <v>614</v>
      </c>
      <c r="G145" s="10" t="s">
        <v>615</v>
      </c>
      <c r="H145" s="10"/>
      <c r="I145" s="12"/>
      <c r="J145" s="12">
        <v>12.6464</v>
      </c>
      <c r="K145" s="12">
        <v>12.6464</v>
      </c>
      <c r="L145" s="12">
        <v>7.17</v>
      </c>
      <c r="M145" s="12">
        <v>7.17</v>
      </c>
      <c r="N145" s="13">
        <v>-6514778.7999999998</v>
      </c>
      <c r="O145" s="13">
        <v>-6514778.7999999998</v>
      </c>
      <c r="P145" s="13">
        <v>-3693603.99</v>
      </c>
      <c r="Q145" s="14">
        <v>-3693603.99</v>
      </c>
      <c r="R145" s="12">
        <v>0</v>
      </c>
      <c r="S145" s="13">
        <v>2821174.81</v>
      </c>
      <c r="T145" s="12">
        <v>0</v>
      </c>
      <c r="U145" s="12" t="s">
        <v>616</v>
      </c>
      <c r="V145" s="10" t="str">
        <f t="shared" si="10"/>
        <v>ShortMAXN</v>
      </c>
      <c r="W145" s="15" t="s">
        <v>617</v>
      </c>
      <c r="X145" s="16">
        <f t="shared" si="11"/>
        <v>7.1700000000000008</v>
      </c>
      <c r="Y145" s="17">
        <f t="shared" si="12"/>
        <v>0</v>
      </c>
      <c r="Z145" s="18">
        <f>SUMIF('[1]Eze Position Report'!C:C,W145,'[1]Eze Position Report'!F:F)</f>
        <v>-3693603.99</v>
      </c>
      <c r="AA145" s="18">
        <f t="shared" si="13"/>
        <v>0</v>
      </c>
      <c r="AB145" s="18"/>
      <c r="AC145" s="19">
        <f>SUMIF('[1]Eze Position Report'!C:C,W145,'[1]Eze Position Report'!D:D)</f>
        <v>-515147</v>
      </c>
      <c r="AD145" s="20">
        <f t="shared" si="14"/>
        <v>0</v>
      </c>
      <c r="AE145" s="21"/>
    </row>
    <row r="146" spans="1:31" ht="15" customHeight="1" x14ac:dyDescent="0.25">
      <c r="A146" s="10" t="s">
        <v>28</v>
      </c>
      <c r="B146" s="10" t="s">
        <v>29</v>
      </c>
      <c r="C146" s="10" t="s">
        <v>618</v>
      </c>
      <c r="D146" s="10" t="s">
        <v>31</v>
      </c>
      <c r="E146" s="11">
        <v>-40102</v>
      </c>
      <c r="F146" s="10" t="s">
        <v>619</v>
      </c>
      <c r="G146" s="10" t="s">
        <v>620</v>
      </c>
      <c r="H146" s="10"/>
      <c r="I146" s="12"/>
      <c r="J146" s="12">
        <v>28.538799999999998</v>
      </c>
      <c r="K146" s="12">
        <v>28.538799999999998</v>
      </c>
      <c r="L146" s="12">
        <v>23.77</v>
      </c>
      <c r="M146" s="12">
        <v>23.77</v>
      </c>
      <c r="N146" s="13">
        <v>-1144462.1200000001</v>
      </c>
      <c r="O146" s="13">
        <v>-1144462.1200000001</v>
      </c>
      <c r="P146" s="13">
        <v>-953224.54</v>
      </c>
      <c r="Q146" s="14">
        <v>-953224.54</v>
      </c>
      <c r="R146" s="12">
        <v>0</v>
      </c>
      <c r="S146" s="13">
        <v>191237.58</v>
      </c>
      <c r="T146" s="13">
        <v>0</v>
      </c>
      <c r="U146" s="12" t="s">
        <v>34</v>
      </c>
      <c r="V146" s="10" t="str">
        <f t="shared" si="10"/>
        <v>ShortMXL</v>
      </c>
      <c r="W146" s="15" t="s">
        <v>621</v>
      </c>
      <c r="X146" s="16">
        <f t="shared" si="11"/>
        <v>23.77</v>
      </c>
      <c r="Y146" s="17">
        <f t="shared" si="12"/>
        <v>0</v>
      </c>
      <c r="Z146" s="18">
        <f>SUMIF('[1]Eze Position Report'!C:C,W146,'[1]Eze Position Report'!F:F)</f>
        <v>-953224.54</v>
      </c>
      <c r="AA146" s="18">
        <f t="shared" si="13"/>
        <v>0</v>
      </c>
      <c r="AB146" s="18"/>
      <c r="AC146" s="19">
        <f>SUMIF('[1]Eze Position Report'!C:C,W146,'[1]Eze Position Report'!D:D)</f>
        <v>-40102</v>
      </c>
      <c r="AD146" s="20">
        <f t="shared" si="14"/>
        <v>0</v>
      </c>
      <c r="AE146" s="21"/>
    </row>
    <row r="147" spans="1:31" ht="15" customHeight="1" x14ac:dyDescent="0.25">
      <c r="A147" s="10" t="s">
        <v>28</v>
      </c>
      <c r="B147" s="10" t="s">
        <v>29</v>
      </c>
      <c r="C147" s="10" t="s">
        <v>622</v>
      </c>
      <c r="D147" s="10" t="s">
        <v>49</v>
      </c>
      <c r="E147" s="11">
        <v>-29</v>
      </c>
      <c r="F147" s="10" t="s">
        <v>623</v>
      </c>
      <c r="G147" s="10" t="s">
        <v>624</v>
      </c>
      <c r="H147" s="10" t="s">
        <v>625</v>
      </c>
      <c r="I147" s="12"/>
      <c r="J147" s="12">
        <v>0.29399999999999998</v>
      </c>
      <c r="K147" s="12">
        <v>0.29399999999999998</v>
      </c>
      <c r="L147" s="12">
        <v>0.72</v>
      </c>
      <c r="M147" s="12">
        <v>0.72</v>
      </c>
      <c r="N147" s="13">
        <v>-852.59</v>
      </c>
      <c r="O147" s="13">
        <v>-852.59</v>
      </c>
      <c r="P147" s="13">
        <v>-2088</v>
      </c>
      <c r="Q147" s="14">
        <v>-2088</v>
      </c>
      <c r="R147" s="12">
        <v>0</v>
      </c>
      <c r="S147" s="13">
        <v>-1235.4100000000001</v>
      </c>
      <c r="T147" s="12">
        <v>0</v>
      </c>
      <c r="U147" s="12" t="s">
        <v>616</v>
      </c>
      <c r="V147" s="10" t="str">
        <f t="shared" si="10"/>
        <v>ShortMAXN US 01/19/24 C7.5</v>
      </c>
      <c r="W147" s="15" t="s">
        <v>622</v>
      </c>
      <c r="X147" s="16">
        <f t="shared" si="11"/>
        <v>72.5</v>
      </c>
      <c r="Y147" s="17">
        <f t="shared" si="12"/>
        <v>-71.78</v>
      </c>
      <c r="Z147" s="18">
        <f>SUMIF('[1]Eze Position Report'!C:C,W147,'[1]Eze Position Report'!F:F)</f>
        <v>-2102.5</v>
      </c>
      <c r="AA147" s="18">
        <f t="shared" si="13"/>
        <v>-14.5</v>
      </c>
      <c r="AB147" s="18"/>
      <c r="AC147" s="19">
        <f>SUMIF('[1]Eze Position Report'!C:C,W147,'[1]Eze Position Report'!D:D)</f>
        <v>-29</v>
      </c>
      <c r="AD147" s="20">
        <f t="shared" si="14"/>
        <v>0</v>
      </c>
      <c r="AE147" s="21"/>
    </row>
    <row r="148" spans="1:31" ht="15" customHeight="1" x14ac:dyDescent="0.25">
      <c r="A148" s="10" t="s">
        <v>28</v>
      </c>
      <c r="B148" s="10" t="s">
        <v>29</v>
      </c>
      <c r="C148" s="10" t="s">
        <v>626</v>
      </c>
      <c r="D148" s="10" t="s">
        <v>31</v>
      </c>
      <c r="E148" s="11">
        <v>-58894</v>
      </c>
      <c r="F148" s="10" t="s">
        <v>627</v>
      </c>
      <c r="G148" s="10" t="s">
        <v>628</v>
      </c>
      <c r="H148" s="10"/>
      <c r="I148" s="12"/>
      <c r="J148" s="12">
        <v>101.973</v>
      </c>
      <c r="K148" s="12">
        <v>101.973</v>
      </c>
      <c r="L148" s="12">
        <v>98.52</v>
      </c>
      <c r="M148" s="12">
        <v>98.52</v>
      </c>
      <c r="N148" s="13">
        <v>-6005600.75</v>
      </c>
      <c r="O148" s="13">
        <v>-6005600.75</v>
      </c>
      <c r="P148" s="13">
        <v>-5802236.8799999999</v>
      </c>
      <c r="Q148" s="14">
        <v>-5802236.8799999999</v>
      </c>
      <c r="R148" s="13">
        <v>0</v>
      </c>
      <c r="S148" s="13">
        <v>203363.87</v>
      </c>
      <c r="T148" s="12">
        <v>0</v>
      </c>
      <c r="U148" s="12" t="s">
        <v>34</v>
      </c>
      <c r="V148" s="10" t="str">
        <f t="shared" si="10"/>
        <v>ShortMGPI</v>
      </c>
      <c r="W148" s="15" t="s">
        <v>629</v>
      </c>
      <c r="X148" s="16">
        <f t="shared" si="11"/>
        <v>98.52</v>
      </c>
      <c r="Y148" s="17">
        <f t="shared" si="12"/>
        <v>0</v>
      </c>
      <c r="Z148" s="18">
        <f>SUMIF('[1]Eze Position Report'!C:C,W148,'[1]Eze Position Report'!F:F)</f>
        <v>-5802236.8799999999</v>
      </c>
      <c r="AA148" s="18">
        <f t="shared" si="13"/>
        <v>0</v>
      </c>
      <c r="AB148" s="18"/>
      <c r="AC148" s="19">
        <f>SUMIF('[1]Eze Position Report'!C:C,W148,'[1]Eze Position Report'!D:D)</f>
        <v>-58894</v>
      </c>
      <c r="AD148" s="20">
        <f t="shared" si="14"/>
        <v>0</v>
      </c>
      <c r="AE148" s="21"/>
    </row>
    <row r="149" spans="1:31" ht="15" customHeight="1" x14ac:dyDescent="0.25">
      <c r="A149" s="10" t="s">
        <v>28</v>
      </c>
      <c r="B149" s="10" t="s">
        <v>29</v>
      </c>
      <c r="C149" s="10" t="s">
        <v>630</v>
      </c>
      <c r="D149" s="10" t="s">
        <v>31</v>
      </c>
      <c r="E149" s="11">
        <v>-198473</v>
      </c>
      <c r="F149" s="10" t="s">
        <v>631</v>
      </c>
      <c r="G149" s="10" t="s">
        <v>632</v>
      </c>
      <c r="H149" s="10"/>
      <c r="I149" s="12"/>
      <c r="J149" s="12">
        <v>6.3616999999999999</v>
      </c>
      <c r="K149" s="12">
        <v>6.3616999999999999</v>
      </c>
      <c r="L149" s="12">
        <v>2.66</v>
      </c>
      <c r="M149" s="12">
        <v>2.66</v>
      </c>
      <c r="N149" s="13">
        <v>-1262630.46</v>
      </c>
      <c r="O149" s="13">
        <v>-1262630.46</v>
      </c>
      <c r="P149" s="13">
        <v>-527938.18000000005</v>
      </c>
      <c r="Q149" s="14">
        <v>-527938.18000000005</v>
      </c>
      <c r="R149" s="12">
        <v>0</v>
      </c>
      <c r="S149" s="13">
        <v>734692.28</v>
      </c>
      <c r="T149" s="13">
        <v>0</v>
      </c>
      <c r="U149" s="12" t="s">
        <v>34</v>
      </c>
      <c r="V149" s="10" t="str">
        <f t="shared" si="10"/>
        <v>ShortMVIS</v>
      </c>
      <c r="W149" s="15" t="s">
        <v>633</v>
      </c>
      <c r="X149" s="16">
        <f t="shared" si="11"/>
        <v>2.66</v>
      </c>
      <c r="Y149" s="17">
        <f t="shared" si="12"/>
        <v>0</v>
      </c>
      <c r="Z149" s="18">
        <f>SUMIF('[1]Eze Position Report'!C:C,W149,'[1]Eze Position Report'!F:F)</f>
        <v>-527938.18000000005</v>
      </c>
      <c r="AA149" s="18">
        <f t="shared" si="13"/>
        <v>0</v>
      </c>
      <c r="AB149" s="18"/>
      <c r="AC149" s="19">
        <f>SUMIF('[1]Eze Position Report'!C:C,W149,'[1]Eze Position Report'!D:D)</f>
        <v>-198473</v>
      </c>
      <c r="AD149" s="20">
        <f t="shared" si="14"/>
        <v>0</v>
      </c>
      <c r="AE149" s="21"/>
    </row>
    <row r="150" spans="1:31" ht="15" customHeight="1" x14ac:dyDescent="0.25">
      <c r="A150" s="10" t="s">
        <v>36</v>
      </c>
      <c r="B150" s="10" t="s">
        <v>37</v>
      </c>
      <c r="C150" s="10" t="s">
        <v>634</v>
      </c>
      <c r="D150" s="10" t="s">
        <v>221</v>
      </c>
      <c r="E150" s="11">
        <v>9281</v>
      </c>
      <c r="F150" s="10" t="s">
        <v>635</v>
      </c>
      <c r="G150" s="10" t="s">
        <v>636</v>
      </c>
      <c r="H150" s="10" t="s">
        <v>637</v>
      </c>
      <c r="I150" s="12"/>
      <c r="J150" s="12">
        <v>0.11799999999999999</v>
      </c>
      <c r="K150" s="12">
        <v>0.11799999999999999</v>
      </c>
      <c r="L150" s="12">
        <v>4.5999999999999999E-2</v>
      </c>
      <c r="M150" s="12">
        <v>4.5999999999999999E-2</v>
      </c>
      <c r="N150" s="13">
        <v>1095.1300000000001</v>
      </c>
      <c r="O150" s="13">
        <v>1095.1300000000001</v>
      </c>
      <c r="P150" s="13">
        <v>426.93</v>
      </c>
      <c r="Q150" s="14">
        <v>426.93</v>
      </c>
      <c r="R150" s="12">
        <v>0</v>
      </c>
      <c r="S150" s="13">
        <v>-668.21</v>
      </c>
      <c r="T150" s="12">
        <v>0</v>
      </c>
      <c r="U150" s="12" t="s">
        <v>34</v>
      </c>
      <c r="V150" s="10" t="str">
        <f t="shared" si="10"/>
        <v>LongMSAIW</v>
      </c>
      <c r="W150" s="15" t="s">
        <v>634</v>
      </c>
      <c r="X150" s="16">
        <f t="shared" si="11"/>
        <v>4.5999999999999999E-2</v>
      </c>
      <c r="Y150" s="17">
        <f t="shared" si="12"/>
        <v>0</v>
      </c>
      <c r="Z150" s="18">
        <f>SUMIF('[1]Eze Position Report'!C:C,W150,'[1]Eze Position Report'!F:F)</f>
        <v>426.92599999999999</v>
      </c>
      <c r="AA150" s="18">
        <f t="shared" si="13"/>
        <v>-4.0000000000190994E-3</v>
      </c>
      <c r="AB150" s="18"/>
      <c r="AC150" s="19">
        <f>SUMIF('[1]Eze Position Report'!C:C,W150,'[1]Eze Position Report'!D:D)</f>
        <v>9281</v>
      </c>
      <c r="AD150" s="20">
        <f t="shared" si="14"/>
        <v>0</v>
      </c>
      <c r="AE150" s="21"/>
    </row>
    <row r="151" spans="1:31" ht="15" customHeight="1" x14ac:dyDescent="0.25">
      <c r="A151" s="10" t="s">
        <v>28</v>
      </c>
      <c r="B151" s="10" t="s">
        <v>29</v>
      </c>
      <c r="C151" s="10" t="s">
        <v>638</v>
      </c>
      <c r="D151" s="10" t="s">
        <v>31</v>
      </c>
      <c r="E151" s="11">
        <v>-86036</v>
      </c>
      <c r="F151" s="10" t="s">
        <v>639</v>
      </c>
      <c r="G151" s="10" t="s">
        <v>640</v>
      </c>
      <c r="H151" s="10"/>
      <c r="I151" s="12"/>
      <c r="J151" s="12">
        <v>32.971200000000003</v>
      </c>
      <c r="K151" s="12">
        <v>32.971200000000003</v>
      </c>
      <c r="L151" s="12">
        <v>34.25</v>
      </c>
      <c r="M151" s="12">
        <v>34.25</v>
      </c>
      <c r="N151" s="13">
        <v>-2836706.17</v>
      </c>
      <c r="O151" s="13">
        <v>-2836706.17</v>
      </c>
      <c r="P151" s="13">
        <v>-2946733</v>
      </c>
      <c r="Q151" s="14">
        <v>-2946733</v>
      </c>
      <c r="R151" s="12">
        <v>0</v>
      </c>
      <c r="S151" s="13">
        <v>-110026.83</v>
      </c>
      <c r="T151" s="12">
        <v>0</v>
      </c>
      <c r="U151" s="12" t="s">
        <v>34</v>
      </c>
      <c r="V151" s="10" t="str">
        <f t="shared" si="10"/>
        <v>ShortNSSC</v>
      </c>
      <c r="W151" s="15" t="s">
        <v>641</v>
      </c>
      <c r="X151" s="16">
        <f t="shared" si="11"/>
        <v>34.25</v>
      </c>
      <c r="Y151" s="17">
        <f t="shared" si="12"/>
        <v>0</v>
      </c>
      <c r="Z151" s="18">
        <f>SUMIF('[1]Eze Position Report'!C:C,W151,'[1]Eze Position Report'!F:F)</f>
        <v>-2946733</v>
      </c>
      <c r="AA151" s="18">
        <f t="shared" si="13"/>
        <v>0</v>
      </c>
      <c r="AB151" s="18"/>
      <c r="AC151" s="19">
        <f>SUMIF('[1]Eze Position Report'!C:C,W151,'[1]Eze Position Report'!D:D)</f>
        <v>-86036</v>
      </c>
      <c r="AD151" s="20">
        <f t="shared" si="14"/>
        <v>0</v>
      </c>
      <c r="AE151" s="21"/>
    </row>
    <row r="152" spans="1:31" ht="15" customHeight="1" x14ac:dyDescent="0.25">
      <c r="A152" s="10" t="s">
        <v>36</v>
      </c>
      <c r="B152" s="10" t="s">
        <v>37</v>
      </c>
      <c r="C152" s="10" t="s">
        <v>642</v>
      </c>
      <c r="D152" s="10" t="s">
        <v>39</v>
      </c>
      <c r="E152" s="11">
        <v>930802</v>
      </c>
      <c r="F152" s="10" t="s">
        <v>643</v>
      </c>
      <c r="G152" s="10" t="s">
        <v>644</v>
      </c>
      <c r="H152" s="10"/>
      <c r="I152" s="12"/>
      <c r="J152" s="12">
        <v>6.3913000000000002</v>
      </c>
      <c r="K152" s="12">
        <v>6.3913000000000002</v>
      </c>
      <c r="L152" s="12">
        <v>7</v>
      </c>
      <c r="M152" s="12">
        <v>7</v>
      </c>
      <c r="N152" s="13">
        <v>5948992.6399999997</v>
      </c>
      <c r="O152" s="13">
        <v>5948992.6399999997</v>
      </c>
      <c r="P152" s="13">
        <v>6515614</v>
      </c>
      <c r="Q152" s="14">
        <v>6515614</v>
      </c>
      <c r="R152" s="12">
        <v>0</v>
      </c>
      <c r="S152" s="13">
        <v>566621.36</v>
      </c>
      <c r="T152" s="12">
        <v>0</v>
      </c>
      <c r="U152" s="12" t="s">
        <v>42</v>
      </c>
      <c r="V152" s="10" t="str">
        <f t="shared" si="10"/>
        <v>LongNXE</v>
      </c>
      <c r="W152" s="15" t="s">
        <v>645</v>
      </c>
      <c r="X152" s="16">
        <f t="shared" si="11"/>
        <v>7</v>
      </c>
      <c r="Y152" s="17">
        <f t="shared" si="12"/>
        <v>0</v>
      </c>
      <c r="Z152" s="18">
        <f>SUMIF('[1]Eze Position Report'!C:C,W152,'[1]Eze Position Report'!F:F)</f>
        <v>6515614</v>
      </c>
      <c r="AA152" s="18">
        <f t="shared" si="13"/>
        <v>0</v>
      </c>
      <c r="AB152" s="18"/>
      <c r="AC152" s="19">
        <f>SUMIF('[1]Eze Position Report'!C:C,W152,'[1]Eze Position Report'!D:D)</f>
        <v>930802</v>
      </c>
      <c r="AD152" s="20">
        <f t="shared" si="14"/>
        <v>0</v>
      </c>
      <c r="AE152" s="21"/>
    </row>
    <row r="153" spans="1:31" ht="15" customHeight="1" x14ac:dyDescent="0.25">
      <c r="A153" s="10" t="s">
        <v>28</v>
      </c>
      <c r="B153" s="10" t="s">
        <v>29</v>
      </c>
      <c r="C153" s="10" t="s">
        <v>646</v>
      </c>
      <c r="D153" s="10" t="s">
        <v>31</v>
      </c>
      <c r="E153" s="11">
        <v>-2493520.0099999998</v>
      </c>
      <c r="F153" s="10" t="s">
        <v>647</v>
      </c>
      <c r="G153" s="10" t="s">
        <v>648</v>
      </c>
      <c r="H153" s="10"/>
      <c r="I153" s="12"/>
      <c r="J153" s="12">
        <v>5.0419999999999998</v>
      </c>
      <c r="K153" s="12">
        <v>5.0419999999999998</v>
      </c>
      <c r="L153" s="12">
        <v>0.87480000000000002</v>
      </c>
      <c r="M153" s="12">
        <v>0.87480000000000002</v>
      </c>
      <c r="N153" s="13">
        <v>-12572354.93</v>
      </c>
      <c r="O153" s="13">
        <v>-12572354.93</v>
      </c>
      <c r="P153" s="13">
        <v>-2181331.2999999998</v>
      </c>
      <c r="Q153" s="14">
        <v>-2181331.2999999998</v>
      </c>
      <c r="R153" s="13">
        <v>0</v>
      </c>
      <c r="S153" s="13">
        <v>10391023.630000001</v>
      </c>
      <c r="T153" s="13">
        <v>0</v>
      </c>
      <c r="U153" s="12" t="s">
        <v>34</v>
      </c>
      <c r="V153" s="10" t="str">
        <f t="shared" si="10"/>
        <v>ShortNKLA</v>
      </c>
      <c r="W153" s="15" t="s">
        <v>649</v>
      </c>
      <c r="X153" s="16">
        <f t="shared" si="11"/>
        <v>0.87480000000000002</v>
      </c>
      <c r="Y153" s="17">
        <f t="shared" si="12"/>
        <v>0</v>
      </c>
      <c r="Z153" s="18">
        <f>SUMIF('[1]Eze Position Report'!C:C,W153,'[1]Eze Position Report'!F:F)</f>
        <v>-2181331.2960000001</v>
      </c>
      <c r="AA153" s="18">
        <f t="shared" si="13"/>
        <v>3.9999997243285179E-3</v>
      </c>
      <c r="AB153" s="18"/>
      <c r="AC153" s="19">
        <f>SUMIF('[1]Eze Position Report'!C:C,W153,'[1]Eze Position Report'!D:D)</f>
        <v>-2493520</v>
      </c>
      <c r="AD153" s="20">
        <f t="shared" si="14"/>
        <v>9.9999997764825821E-3</v>
      </c>
      <c r="AE153" s="21"/>
    </row>
    <row r="154" spans="1:31" ht="15" customHeight="1" x14ac:dyDescent="0.25">
      <c r="A154" s="10" t="s">
        <v>36</v>
      </c>
      <c r="B154" s="10" t="s">
        <v>37</v>
      </c>
      <c r="C154" s="10" t="s">
        <v>650</v>
      </c>
      <c r="D154" s="10" t="s">
        <v>49</v>
      </c>
      <c r="E154" s="11">
        <v>59</v>
      </c>
      <c r="F154" s="10" t="s">
        <v>651</v>
      </c>
      <c r="G154" s="10" t="s">
        <v>652</v>
      </c>
      <c r="H154" s="10" t="s">
        <v>653</v>
      </c>
      <c r="I154" s="12"/>
      <c r="J154" s="12">
        <v>0.30599999999999999</v>
      </c>
      <c r="K154" s="12">
        <v>0.30599999999999999</v>
      </c>
      <c r="L154" s="12">
        <v>0.18</v>
      </c>
      <c r="M154" s="12">
        <v>0.18</v>
      </c>
      <c r="N154" s="13">
        <v>1805.4</v>
      </c>
      <c r="O154" s="13">
        <v>1805.4</v>
      </c>
      <c r="P154" s="13">
        <v>1062</v>
      </c>
      <c r="Q154" s="14">
        <v>1062</v>
      </c>
      <c r="R154" s="12">
        <v>0</v>
      </c>
      <c r="S154" s="13">
        <v>-743.4</v>
      </c>
      <c r="T154" s="12">
        <v>0</v>
      </c>
      <c r="U154" s="12" t="s">
        <v>34</v>
      </c>
      <c r="V154" s="10" t="str">
        <f t="shared" si="10"/>
        <v>LongNKLA US 01/19/24 P1</v>
      </c>
      <c r="W154" s="15" t="s">
        <v>650</v>
      </c>
      <c r="X154" s="16">
        <f t="shared" si="11"/>
        <v>18.5</v>
      </c>
      <c r="Y154" s="17">
        <f t="shared" si="12"/>
        <v>-18.32</v>
      </c>
      <c r="Z154" s="18">
        <f>SUMIF('[1]Eze Position Report'!C:C,W154,'[1]Eze Position Report'!F:F)</f>
        <v>1091.5</v>
      </c>
      <c r="AA154" s="18">
        <f t="shared" si="13"/>
        <v>29.5</v>
      </c>
      <c r="AB154" s="18"/>
      <c r="AC154" s="19">
        <f>SUMIF('[1]Eze Position Report'!C:C,W154,'[1]Eze Position Report'!D:D)</f>
        <v>59</v>
      </c>
      <c r="AD154" s="20">
        <f t="shared" si="14"/>
        <v>0</v>
      </c>
      <c r="AE154" s="21"/>
    </row>
    <row r="155" spans="1:31" ht="15" customHeight="1" x14ac:dyDescent="0.25">
      <c r="A155" s="10" t="s">
        <v>28</v>
      </c>
      <c r="B155" s="10" t="s">
        <v>29</v>
      </c>
      <c r="C155" s="10" t="s">
        <v>654</v>
      </c>
      <c r="D155" s="10" t="s">
        <v>49</v>
      </c>
      <c r="E155" s="11">
        <v>-953</v>
      </c>
      <c r="F155" s="10" t="s">
        <v>655</v>
      </c>
      <c r="G155" s="10" t="s">
        <v>656</v>
      </c>
      <c r="H155" s="10" t="s">
        <v>653</v>
      </c>
      <c r="I155" s="12"/>
      <c r="J155" s="12">
        <v>1.7216</v>
      </c>
      <c r="K155" s="12">
        <v>1.7216</v>
      </c>
      <c r="L155" s="12">
        <v>1.89</v>
      </c>
      <c r="M155" s="12">
        <v>1.89</v>
      </c>
      <c r="N155" s="13">
        <v>-164067.16</v>
      </c>
      <c r="O155" s="13">
        <v>-164067.16</v>
      </c>
      <c r="P155" s="13">
        <v>-180117</v>
      </c>
      <c r="Q155" s="14">
        <v>-180117</v>
      </c>
      <c r="R155" s="12">
        <v>0</v>
      </c>
      <c r="S155" s="13">
        <v>-16049.84</v>
      </c>
      <c r="T155" s="13">
        <v>0</v>
      </c>
      <c r="U155" s="12" t="s">
        <v>34</v>
      </c>
      <c r="V155" s="10" t="str">
        <f t="shared" si="10"/>
        <v>ShortNKLA1 US 01/19/24 P2</v>
      </c>
      <c r="W155" s="15" t="s">
        <v>654</v>
      </c>
      <c r="X155" s="16">
        <f t="shared" si="11"/>
        <v>189</v>
      </c>
      <c r="Y155" s="17">
        <f t="shared" si="12"/>
        <v>-187.11</v>
      </c>
      <c r="Z155" s="18">
        <f>SUMIF('[1]Eze Position Report'!C:C,W155,'[1]Eze Position Report'!F:F)</f>
        <v>-180117</v>
      </c>
      <c r="AA155" s="18">
        <f t="shared" si="13"/>
        <v>0</v>
      </c>
      <c r="AB155" s="18"/>
      <c r="AC155" s="19">
        <f>SUMIF('[1]Eze Position Report'!C:C,W155,'[1]Eze Position Report'!D:D)</f>
        <v>-953</v>
      </c>
      <c r="AD155" s="20">
        <f t="shared" si="14"/>
        <v>0</v>
      </c>
      <c r="AE155" s="21"/>
    </row>
    <row r="156" spans="1:31" ht="15" customHeight="1" x14ac:dyDescent="0.25">
      <c r="A156" s="10" t="s">
        <v>28</v>
      </c>
      <c r="B156" s="10" t="s">
        <v>29</v>
      </c>
      <c r="C156" s="10" t="s">
        <v>657</v>
      </c>
      <c r="D156" s="10" t="s">
        <v>31</v>
      </c>
      <c r="E156" s="11">
        <v>-336</v>
      </c>
      <c r="F156" s="10" t="s">
        <v>658</v>
      </c>
      <c r="G156" s="10" t="s">
        <v>659</v>
      </c>
      <c r="H156" s="10"/>
      <c r="I156" s="12"/>
      <c r="J156" s="12">
        <v>341.86700000000002</v>
      </c>
      <c r="K156" s="12">
        <v>341.86700000000002</v>
      </c>
      <c r="L156" s="12">
        <v>495.22</v>
      </c>
      <c r="M156" s="12">
        <v>495.22</v>
      </c>
      <c r="N156" s="13">
        <v>-114867.31</v>
      </c>
      <c r="O156" s="13">
        <v>-114867.31</v>
      </c>
      <c r="P156" s="13">
        <v>-166393.92000000001</v>
      </c>
      <c r="Q156" s="14">
        <v>-166393.92000000001</v>
      </c>
      <c r="R156" s="12">
        <v>0</v>
      </c>
      <c r="S156" s="13">
        <v>-51526.61</v>
      </c>
      <c r="T156" s="13">
        <v>0</v>
      </c>
      <c r="U156" s="12" t="s">
        <v>34</v>
      </c>
      <c r="V156" s="10" t="str">
        <f t="shared" si="10"/>
        <v>ShortNVDA</v>
      </c>
      <c r="W156" s="15" t="s">
        <v>660</v>
      </c>
      <c r="X156" s="16">
        <f t="shared" si="11"/>
        <v>495.22</v>
      </c>
      <c r="Y156" s="17">
        <f t="shared" si="12"/>
        <v>0</v>
      </c>
      <c r="Z156" s="18">
        <f>SUMIF('[1]Eze Position Report'!C:C,W156,'[1]Eze Position Report'!F:F)</f>
        <v>-166393.92000000001</v>
      </c>
      <c r="AA156" s="18">
        <f t="shared" si="13"/>
        <v>0</v>
      </c>
      <c r="AB156" s="18"/>
      <c r="AC156" s="19">
        <f>SUMIF('[1]Eze Position Report'!C:C,W156,'[1]Eze Position Report'!D:D)</f>
        <v>-336</v>
      </c>
      <c r="AD156" s="20">
        <f t="shared" si="14"/>
        <v>0</v>
      </c>
      <c r="AE156" s="21"/>
    </row>
    <row r="157" spans="1:31" ht="15" customHeight="1" x14ac:dyDescent="0.25">
      <c r="A157" s="10" t="s">
        <v>28</v>
      </c>
      <c r="B157" s="10" t="s">
        <v>29</v>
      </c>
      <c r="C157" s="10" t="s">
        <v>661</v>
      </c>
      <c r="D157" s="10" t="s">
        <v>31</v>
      </c>
      <c r="E157" s="11">
        <v>-328688</v>
      </c>
      <c r="F157" s="10" t="s">
        <v>662</v>
      </c>
      <c r="G157" s="10" t="s">
        <v>663</v>
      </c>
      <c r="H157" s="10"/>
      <c r="I157" s="12"/>
      <c r="J157" s="12">
        <v>7.7142999999999997</v>
      </c>
      <c r="K157" s="12">
        <v>7.7142999999999997</v>
      </c>
      <c r="L157" s="12">
        <v>0.57499999999999996</v>
      </c>
      <c r="M157" s="12">
        <v>0.57499999999999996</v>
      </c>
      <c r="N157" s="13">
        <v>-2535611.4300000002</v>
      </c>
      <c r="O157" s="13">
        <v>-2535611.4300000002</v>
      </c>
      <c r="P157" s="13">
        <v>-188995.6</v>
      </c>
      <c r="Q157" s="14">
        <v>-188995.6</v>
      </c>
      <c r="R157" s="12">
        <v>0</v>
      </c>
      <c r="S157" s="13">
        <v>2346615.83</v>
      </c>
      <c r="T157" s="13">
        <v>0</v>
      </c>
      <c r="U157" s="12" t="s">
        <v>34</v>
      </c>
      <c r="V157" s="10" t="str">
        <f t="shared" si="10"/>
        <v>ShortOCGN</v>
      </c>
      <c r="W157" s="15" t="s">
        <v>664</v>
      </c>
      <c r="X157" s="16">
        <f t="shared" si="11"/>
        <v>0.57500000000000007</v>
      </c>
      <c r="Y157" s="17">
        <f t="shared" si="12"/>
        <v>0</v>
      </c>
      <c r="Z157" s="18">
        <f>SUMIF('[1]Eze Position Report'!C:C,W157,'[1]Eze Position Report'!F:F)</f>
        <v>-188995.6</v>
      </c>
      <c r="AA157" s="18">
        <f t="shared" si="13"/>
        <v>0</v>
      </c>
      <c r="AB157" s="18"/>
      <c r="AC157" s="19">
        <f>SUMIF('[1]Eze Position Report'!C:C,W157,'[1]Eze Position Report'!D:D)</f>
        <v>-328688</v>
      </c>
      <c r="AD157" s="20">
        <f t="shared" si="14"/>
        <v>0</v>
      </c>
      <c r="AE157" s="21"/>
    </row>
    <row r="158" spans="1:31" ht="15" customHeight="1" x14ac:dyDescent="0.25">
      <c r="A158" s="10" t="s">
        <v>28</v>
      </c>
      <c r="B158" s="10" t="s">
        <v>29</v>
      </c>
      <c r="C158" s="10" t="s">
        <v>665</v>
      </c>
      <c r="D158" s="10" t="s">
        <v>31</v>
      </c>
      <c r="E158" s="11">
        <v>-5548</v>
      </c>
      <c r="F158" s="10" t="s">
        <v>666</v>
      </c>
      <c r="G158" s="10" t="s">
        <v>667</v>
      </c>
      <c r="H158" s="10"/>
      <c r="I158" s="12"/>
      <c r="J158" s="12">
        <v>28.165099999999999</v>
      </c>
      <c r="K158" s="12">
        <v>28.165099999999999</v>
      </c>
      <c r="L158" s="12">
        <v>6.79</v>
      </c>
      <c r="M158" s="12">
        <v>6.79</v>
      </c>
      <c r="N158" s="13">
        <v>-156259.85999999999</v>
      </c>
      <c r="O158" s="13">
        <v>-156259.85999999999</v>
      </c>
      <c r="P158" s="13">
        <v>-37670.92</v>
      </c>
      <c r="Q158" s="14">
        <v>-37670.92</v>
      </c>
      <c r="R158" s="12">
        <v>0</v>
      </c>
      <c r="S158" s="13">
        <v>118588.94</v>
      </c>
      <c r="T158" s="13">
        <v>0</v>
      </c>
      <c r="U158" s="12" t="s">
        <v>34</v>
      </c>
      <c r="V158" s="10" t="str">
        <f t="shared" si="10"/>
        <v>ShortOIS</v>
      </c>
      <c r="W158" s="15" t="s">
        <v>668</v>
      </c>
      <c r="X158" s="16">
        <f t="shared" si="11"/>
        <v>6.79</v>
      </c>
      <c r="Y158" s="17">
        <f t="shared" si="12"/>
        <v>0</v>
      </c>
      <c r="Z158" s="18">
        <f>SUMIF('[1]Eze Position Report'!C:C,W158,'[1]Eze Position Report'!F:F)</f>
        <v>-37670.92</v>
      </c>
      <c r="AA158" s="18">
        <f t="shared" si="13"/>
        <v>0</v>
      </c>
      <c r="AB158" s="18"/>
      <c r="AC158" s="19">
        <f>SUMIF('[1]Eze Position Report'!C:C,W158,'[1]Eze Position Report'!D:D)</f>
        <v>-5548</v>
      </c>
      <c r="AD158" s="20">
        <f t="shared" si="14"/>
        <v>0</v>
      </c>
      <c r="AE158" s="21"/>
    </row>
    <row r="159" spans="1:31" ht="15" customHeight="1" x14ac:dyDescent="0.25">
      <c r="A159" s="10" t="s">
        <v>28</v>
      </c>
      <c r="B159" s="10" t="s">
        <v>29</v>
      </c>
      <c r="C159" s="10" t="s">
        <v>669</v>
      </c>
      <c r="D159" s="10" t="s">
        <v>31</v>
      </c>
      <c r="E159" s="11">
        <v>-7985911</v>
      </c>
      <c r="F159" s="10" t="s">
        <v>670</v>
      </c>
      <c r="G159" s="10" t="s">
        <v>671</v>
      </c>
      <c r="H159" s="10"/>
      <c r="I159" s="12"/>
      <c r="J159" s="12">
        <v>0.24660000000000001</v>
      </c>
      <c r="K159" s="12">
        <v>0.24660000000000001</v>
      </c>
      <c r="L159" s="12">
        <v>0</v>
      </c>
      <c r="M159" s="12">
        <v>0</v>
      </c>
      <c r="N159" s="13">
        <v>-1969154.21</v>
      </c>
      <c r="O159" s="13">
        <v>-1969154.21</v>
      </c>
      <c r="P159" s="13">
        <v>0</v>
      </c>
      <c r="Q159" s="14">
        <v>0</v>
      </c>
      <c r="R159" s="12">
        <v>0</v>
      </c>
      <c r="S159" s="13">
        <v>1969154.21</v>
      </c>
      <c r="T159" s="13">
        <v>0</v>
      </c>
      <c r="U159" s="12" t="s">
        <v>34</v>
      </c>
      <c r="V159" s="10" t="str">
        <f t="shared" si="10"/>
        <v>ShortCPPRQ</v>
      </c>
      <c r="W159" s="15" t="s">
        <v>672</v>
      </c>
      <c r="X159" s="16">
        <f t="shared" si="11"/>
        <v>1.0000000000000001E-9</v>
      </c>
      <c r="Y159" s="17">
        <f t="shared" si="12"/>
        <v>-1.0000000000000001E-9</v>
      </c>
      <c r="Z159" s="18">
        <f>SUMIF('[1]Eze Position Report'!C:C,W159,'[1]Eze Position Report'!F:F)</f>
        <v>-7.9859110000000001E-3</v>
      </c>
      <c r="AA159" s="18">
        <f t="shared" si="13"/>
        <v>-7.9859110000000001E-3</v>
      </c>
      <c r="AB159" s="18"/>
      <c r="AC159" s="19">
        <f>SUMIF('[1]Eze Position Report'!C:C,W159,'[1]Eze Position Report'!D:D)</f>
        <v>-7985911</v>
      </c>
      <c r="AD159" s="20">
        <f t="shared" si="14"/>
        <v>0</v>
      </c>
      <c r="AE159" s="21"/>
    </row>
    <row r="160" spans="1:31" ht="15" customHeight="1" x14ac:dyDescent="0.25">
      <c r="A160" s="10" t="s">
        <v>36</v>
      </c>
      <c r="B160" s="10" t="s">
        <v>37</v>
      </c>
      <c r="C160" s="10" t="s">
        <v>673</v>
      </c>
      <c r="D160" s="10" t="s">
        <v>31</v>
      </c>
      <c r="E160" s="11">
        <v>306647</v>
      </c>
      <c r="F160" s="10" t="s">
        <v>674</v>
      </c>
      <c r="G160" s="10" t="s">
        <v>675</v>
      </c>
      <c r="H160" s="10"/>
      <c r="I160" s="12"/>
      <c r="J160" s="12">
        <v>7.1028000000000002</v>
      </c>
      <c r="K160" s="12">
        <v>7.1028000000000002</v>
      </c>
      <c r="L160" s="12">
        <v>6.12</v>
      </c>
      <c r="M160" s="12">
        <v>6.12</v>
      </c>
      <c r="N160" s="13">
        <v>2178049.7599999998</v>
      </c>
      <c r="O160" s="13">
        <v>2178049.7599999998</v>
      </c>
      <c r="P160" s="13">
        <v>1876679.64</v>
      </c>
      <c r="Q160" s="14">
        <v>1876679.64</v>
      </c>
      <c r="R160" s="12">
        <v>0</v>
      </c>
      <c r="S160" s="13">
        <v>-301370.12</v>
      </c>
      <c r="T160" s="13">
        <v>0</v>
      </c>
      <c r="U160" s="12" t="s">
        <v>34</v>
      </c>
      <c r="V160" s="10" t="str">
        <f t="shared" si="10"/>
        <v>LongSTKS</v>
      </c>
      <c r="W160" s="15" t="s">
        <v>676</v>
      </c>
      <c r="X160" s="16">
        <f t="shared" si="11"/>
        <v>6.12</v>
      </c>
      <c r="Y160" s="17">
        <f t="shared" si="12"/>
        <v>0</v>
      </c>
      <c r="Z160" s="18">
        <f>SUMIF('[1]Eze Position Report'!C:C,W160,'[1]Eze Position Report'!F:F)</f>
        <v>1876679.64</v>
      </c>
      <c r="AA160" s="18">
        <f t="shared" si="13"/>
        <v>0</v>
      </c>
      <c r="AB160" s="18"/>
      <c r="AC160" s="19">
        <f>SUMIF('[1]Eze Position Report'!C:C,W160,'[1]Eze Position Report'!D:D)</f>
        <v>306647</v>
      </c>
      <c r="AD160" s="20">
        <f t="shared" si="14"/>
        <v>0</v>
      </c>
      <c r="AE160" s="21"/>
    </row>
    <row r="161" spans="1:34" s="9" customFormat="1" ht="15" customHeight="1" x14ac:dyDescent="0.25">
      <c r="A161" s="10" t="s">
        <v>36</v>
      </c>
      <c r="B161" s="10" t="s">
        <v>37</v>
      </c>
      <c r="C161" s="10" t="s">
        <v>677</v>
      </c>
      <c r="D161" s="10" t="s">
        <v>31</v>
      </c>
      <c r="E161" s="11">
        <v>480178</v>
      </c>
      <c r="F161" s="10" t="s">
        <v>678</v>
      </c>
      <c r="G161" s="10" t="s">
        <v>679</v>
      </c>
      <c r="H161" s="10"/>
      <c r="I161" s="12"/>
      <c r="J161" s="12">
        <v>18.100100000000001</v>
      </c>
      <c r="K161" s="12">
        <v>18.100100000000001</v>
      </c>
      <c r="L161" s="12">
        <v>27.73</v>
      </c>
      <c r="M161" s="12">
        <v>27.73</v>
      </c>
      <c r="N161" s="13">
        <v>8691259.5899999999</v>
      </c>
      <c r="O161" s="13">
        <v>8691259.5899999999</v>
      </c>
      <c r="P161" s="13">
        <v>13315335.939999999</v>
      </c>
      <c r="Q161" s="14">
        <v>13315335.939999999</v>
      </c>
      <c r="R161" s="13">
        <v>0</v>
      </c>
      <c r="S161" s="13">
        <v>4624076.3499999996</v>
      </c>
      <c r="T161" s="12">
        <v>0</v>
      </c>
      <c r="U161" s="12" t="s">
        <v>680</v>
      </c>
      <c r="V161" s="10" t="str">
        <f t="shared" si="10"/>
        <v>LongOEC</v>
      </c>
      <c r="W161" s="15" t="s">
        <v>681</v>
      </c>
      <c r="X161" s="16">
        <f t="shared" si="11"/>
        <v>27.73</v>
      </c>
      <c r="Y161" s="17">
        <f t="shared" si="12"/>
        <v>0</v>
      </c>
      <c r="Z161" s="18">
        <f>SUMIF('[1]Eze Position Report'!C:C,W161,'[1]Eze Position Report'!F:F)</f>
        <v>13315335.939999999</v>
      </c>
      <c r="AA161" s="18">
        <f t="shared" si="13"/>
        <v>0</v>
      </c>
      <c r="AB161" s="18"/>
      <c r="AC161" s="19">
        <f>SUMIF('[1]Eze Position Report'!C:C,W161,'[1]Eze Position Report'!D:D)</f>
        <v>480178</v>
      </c>
      <c r="AD161" s="20">
        <f t="shared" si="14"/>
        <v>0</v>
      </c>
      <c r="AE161" s="21"/>
      <c r="AF161"/>
      <c r="AG161"/>
      <c r="AH161"/>
    </row>
    <row r="162" spans="1:34" ht="15" customHeight="1" x14ac:dyDescent="0.25">
      <c r="A162" s="10" t="s">
        <v>28</v>
      </c>
      <c r="B162" s="10" t="s">
        <v>29</v>
      </c>
      <c r="C162" s="10" t="s">
        <v>682</v>
      </c>
      <c r="D162" s="10" t="s">
        <v>31</v>
      </c>
      <c r="E162" s="11">
        <v>-8543</v>
      </c>
      <c r="F162" s="10" t="s">
        <v>683</v>
      </c>
      <c r="G162" s="10" t="s">
        <v>684</v>
      </c>
      <c r="H162" s="10"/>
      <c r="I162" s="12"/>
      <c r="J162" s="12">
        <v>69.220699999999994</v>
      </c>
      <c r="K162" s="12">
        <v>69.220699999999994</v>
      </c>
      <c r="L162" s="12">
        <v>32.51</v>
      </c>
      <c r="M162" s="12">
        <v>32.51</v>
      </c>
      <c r="N162" s="13">
        <v>-591352.23</v>
      </c>
      <c r="O162" s="13">
        <v>-591352.23</v>
      </c>
      <c r="P162" s="13">
        <v>-277732.93</v>
      </c>
      <c r="Q162" s="14">
        <v>-277732.93</v>
      </c>
      <c r="R162" s="12">
        <v>0</v>
      </c>
      <c r="S162" s="13">
        <v>313619.3</v>
      </c>
      <c r="T162" s="13">
        <v>0</v>
      </c>
      <c r="U162" s="12" t="s">
        <v>34</v>
      </c>
      <c r="V162" s="10" t="str">
        <f t="shared" si="10"/>
        <v>ShortKIDS</v>
      </c>
      <c r="W162" s="15" t="s">
        <v>685</v>
      </c>
      <c r="X162" s="16">
        <f t="shared" si="11"/>
        <v>32.51</v>
      </c>
      <c r="Y162" s="17">
        <f t="shared" si="12"/>
        <v>0</v>
      </c>
      <c r="Z162" s="18">
        <f>SUMIF('[1]Eze Position Report'!C:C,W162,'[1]Eze Position Report'!F:F)</f>
        <v>-277732.93</v>
      </c>
      <c r="AA162" s="18">
        <f t="shared" si="13"/>
        <v>0</v>
      </c>
      <c r="AB162" s="18"/>
      <c r="AC162" s="19">
        <f>SUMIF('[1]Eze Position Report'!C:C,W162,'[1]Eze Position Report'!D:D)</f>
        <v>-8543</v>
      </c>
      <c r="AD162" s="20">
        <f t="shared" si="14"/>
        <v>0</v>
      </c>
      <c r="AE162" s="21"/>
    </row>
    <row r="163" spans="1:34" ht="15" customHeight="1" x14ac:dyDescent="0.25">
      <c r="A163" s="10" t="s">
        <v>36</v>
      </c>
      <c r="B163" s="10" t="s">
        <v>37</v>
      </c>
      <c r="C163" s="10" t="s">
        <v>686</v>
      </c>
      <c r="D163" s="10" t="s">
        <v>39</v>
      </c>
      <c r="E163" s="11">
        <v>1417400</v>
      </c>
      <c r="F163" s="10" t="s">
        <v>687</v>
      </c>
      <c r="G163" s="10" t="s">
        <v>688</v>
      </c>
      <c r="H163" s="10"/>
      <c r="I163" s="12"/>
      <c r="J163" s="12">
        <v>3.0619000000000001</v>
      </c>
      <c r="K163" s="12">
        <v>2.2574999999999998</v>
      </c>
      <c r="L163" s="12">
        <v>2.67</v>
      </c>
      <c r="M163" s="12">
        <v>2.0162</v>
      </c>
      <c r="N163" s="13">
        <v>4339935.5</v>
      </c>
      <c r="O163" s="13">
        <v>3199771.23</v>
      </c>
      <c r="P163" s="13">
        <v>3784458</v>
      </c>
      <c r="Q163" s="14">
        <v>2857704.45</v>
      </c>
      <c r="R163" s="12">
        <v>0</v>
      </c>
      <c r="S163" s="13">
        <v>-419449.9</v>
      </c>
      <c r="T163" s="13">
        <v>77383.12</v>
      </c>
      <c r="U163" s="12" t="s">
        <v>42</v>
      </c>
      <c r="V163" s="10" t="str">
        <f t="shared" si="10"/>
        <v>LongOSK.CAT</v>
      </c>
      <c r="W163" s="15" t="s">
        <v>689</v>
      </c>
      <c r="X163" s="16">
        <f t="shared" si="11"/>
        <v>0.8828005329476506</v>
      </c>
      <c r="Y163" s="17">
        <f t="shared" si="12"/>
        <v>1.1333994670523495</v>
      </c>
      <c r="Z163" s="18">
        <f>SUMIF('[1]Eze Position Report'!C:C,W163,'[1]Eze Position Report'!F:F)+'[1]Eze Position Report'!F91</f>
        <v>1251281.4753999999</v>
      </c>
      <c r="AA163" s="18">
        <f t="shared" si="13"/>
        <v>-1606422.9746000003</v>
      </c>
      <c r="AB163" s="18"/>
      <c r="AC163" s="19">
        <f>SUMIF('[1]Eze Position Report'!C:C,W163,'[1]Eze Position Report'!D:D)+'[1]Eze Position Report'!D91</f>
        <v>1417400</v>
      </c>
      <c r="AD163" s="20">
        <f t="shared" si="14"/>
        <v>0</v>
      </c>
      <c r="AE163" s="21"/>
    </row>
    <row r="164" spans="1:34" ht="15" customHeight="1" x14ac:dyDescent="0.25">
      <c r="A164" s="10" t="s">
        <v>36</v>
      </c>
      <c r="B164" s="10" t="s">
        <v>37</v>
      </c>
      <c r="C164" s="10" t="s">
        <v>690</v>
      </c>
      <c r="D164" s="10" t="s">
        <v>31</v>
      </c>
      <c r="E164" s="11">
        <v>8095</v>
      </c>
      <c r="F164" s="10" t="s">
        <v>691</v>
      </c>
      <c r="G164" s="10" t="s">
        <v>692</v>
      </c>
      <c r="H164" s="10"/>
      <c r="I164" s="12"/>
      <c r="J164" s="12">
        <v>42.446800000000003</v>
      </c>
      <c r="K164" s="12">
        <v>42.446800000000003</v>
      </c>
      <c r="L164" s="12">
        <v>100.35</v>
      </c>
      <c r="M164" s="12">
        <v>100.35</v>
      </c>
      <c r="N164" s="13">
        <v>343606.61</v>
      </c>
      <c r="O164" s="13">
        <v>343606.61</v>
      </c>
      <c r="P164" s="13">
        <v>812333.25</v>
      </c>
      <c r="Q164" s="14">
        <v>812333.25</v>
      </c>
      <c r="R164" s="12">
        <v>0</v>
      </c>
      <c r="S164" s="13">
        <v>468726.64</v>
      </c>
      <c r="T164" s="13">
        <v>0</v>
      </c>
      <c r="U164" s="12" t="s">
        <v>34</v>
      </c>
      <c r="V164" s="10" t="str">
        <f t="shared" si="10"/>
        <v>LongPATK</v>
      </c>
      <c r="W164" s="15" t="s">
        <v>693</v>
      </c>
      <c r="X164" s="16">
        <f t="shared" si="11"/>
        <v>100.35</v>
      </c>
      <c r="Y164" s="17">
        <f t="shared" si="12"/>
        <v>0</v>
      </c>
      <c r="Z164" s="18">
        <f>SUMIF('[1]Eze Position Report'!C:C,W164,'[1]Eze Position Report'!F:F)</f>
        <v>812333.25</v>
      </c>
      <c r="AA164" s="18">
        <f t="shared" si="13"/>
        <v>0</v>
      </c>
      <c r="AB164" s="18"/>
      <c r="AC164" s="19">
        <f>SUMIF('[1]Eze Position Report'!C:C,W164,'[1]Eze Position Report'!D:D)</f>
        <v>8095</v>
      </c>
      <c r="AD164" s="20">
        <f t="shared" si="14"/>
        <v>0</v>
      </c>
      <c r="AE164" s="21"/>
    </row>
    <row r="165" spans="1:34" ht="15" customHeight="1" x14ac:dyDescent="0.25">
      <c r="A165" s="10" t="s">
        <v>36</v>
      </c>
      <c r="B165" s="10" t="s">
        <v>37</v>
      </c>
      <c r="C165" s="10" t="s">
        <v>694</v>
      </c>
      <c r="D165" s="10" t="s">
        <v>49</v>
      </c>
      <c r="E165" s="11">
        <v>3062</v>
      </c>
      <c r="F165" s="10" t="s">
        <v>695</v>
      </c>
      <c r="G165" s="10" t="s">
        <v>696</v>
      </c>
      <c r="H165" s="10" t="s">
        <v>697</v>
      </c>
      <c r="I165" s="12"/>
      <c r="J165" s="12">
        <v>0.156</v>
      </c>
      <c r="K165" s="12">
        <v>0.156</v>
      </c>
      <c r="L165" s="12">
        <v>0.25</v>
      </c>
      <c r="M165" s="12">
        <v>0.25</v>
      </c>
      <c r="N165" s="13">
        <v>47767.199999999997</v>
      </c>
      <c r="O165" s="13">
        <v>47767.199999999997</v>
      </c>
      <c r="P165" s="13">
        <v>76550</v>
      </c>
      <c r="Q165" s="14">
        <v>76550</v>
      </c>
      <c r="R165" s="12">
        <v>0</v>
      </c>
      <c r="S165" s="13">
        <v>28782.799999999999</v>
      </c>
      <c r="T165" s="13">
        <v>0</v>
      </c>
      <c r="U165" s="12" t="s">
        <v>34</v>
      </c>
      <c r="V165" s="10" t="str">
        <f t="shared" si="10"/>
        <v>LongPCT US 02/16/24 P2</v>
      </c>
      <c r="W165" s="15" t="s">
        <v>694</v>
      </c>
      <c r="X165" s="16">
        <f t="shared" si="11"/>
        <v>25</v>
      </c>
      <c r="Y165" s="17">
        <f t="shared" si="12"/>
        <v>-24.75</v>
      </c>
      <c r="Z165" s="18">
        <f>SUMIF('[1]Eze Position Report'!C:C,W165,'[1]Eze Position Report'!F:F)</f>
        <v>76550</v>
      </c>
      <c r="AA165" s="18">
        <f t="shared" si="13"/>
        <v>0</v>
      </c>
      <c r="AB165" s="18"/>
      <c r="AC165" s="19">
        <f>SUMIF('[1]Eze Position Report'!C:C,W165,'[1]Eze Position Report'!D:D)</f>
        <v>3062</v>
      </c>
      <c r="AD165" s="20">
        <f t="shared" si="14"/>
        <v>0</v>
      </c>
      <c r="AE165" s="21"/>
    </row>
    <row r="166" spans="1:34" ht="15" customHeight="1" x14ac:dyDescent="0.25">
      <c r="A166" s="10" t="s">
        <v>36</v>
      </c>
      <c r="B166" s="10" t="s">
        <v>37</v>
      </c>
      <c r="C166" s="10" t="s">
        <v>698</v>
      </c>
      <c r="D166" s="10" t="s">
        <v>39</v>
      </c>
      <c r="E166" s="11">
        <v>97269</v>
      </c>
      <c r="F166" s="10" t="s">
        <v>699</v>
      </c>
      <c r="G166" s="10" t="s">
        <v>700</v>
      </c>
      <c r="H166" s="10"/>
      <c r="I166" s="12"/>
      <c r="J166" s="12">
        <v>4.6330999999999998</v>
      </c>
      <c r="K166" s="12">
        <v>4.6330999999999998</v>
      </c>
      <c r="L166" s="12">
        <v>3.17</v>
      </c>
      <c r="M166" s="12">
        <v>3.17</v>
      </c>
      <c r="N166" s="13">
        <v>450660.63</v>
      </c>
      <c r="O166" s="13">
        <v>450660.63</v>
      </c>
      <c r="P166" s="13">
        <v>308342.73</v>
      </c>
      <c r="Q166" s="14">
        <v>308342.73</v>
      </c>
      <c r="R166" s="12">
        <v>0</v>
      </c>
      <c r="S166" s="13">
        <v>-142317.9</v>
      </c>
      <c r="T166" s="13">
        <v>0</v>
      </c>
      <c r="U166" s="12" t="s">
        <v>42</v>
      </c>
      <c r="V166" s="10" t="str">
        <f t="shared" si="10"/>
        <v>LongPPTA</v>
      </c>
      <c r="W166" s="15" t="s">
        <v>701</v>
      </c>
      <c r="X166" s="16">
        <f t="shared" si="11"/>
        <v>3.17</v>
      </c>
      <c r="Y166" s="17">
        <f t="shared" si="12"/>
        <v>0</v>
      </c>
      <c r="Z166" s="18">
        <f>SUMIF('[1]Eze Position Report'!C:C,W166,'[1]Eze Position Report'!F:F)</f>
        <v>308342.73</v>
      </c>
      <c r="AA166" s="18">
        <f t="shared" si="13"/>
        <v>0</v>
      </c>
      <c r="AB166" s="18"/>
      <c r="AC166" s="19">
        <f>SUMIF('[1]Eze Position Report'!C:C,W166,'[1]Eze Position Report'!D:D)</f>
        <v>97269</v>
      </c>
      <c r="AD166" s="20">
        <f t="shared" si="14"/>
        <v>0</v>
      </c>
      <c r="AE166" s="20"/>
      <c r="AF166" s="9"/>
      <c r="AG166" s="9"/>
      <c r="AH166" s="9"/>
    </row>
    <row r="167" spans="1:34" ht="15" customHeight="1" x14ac:dyDescent="0.25">
      <c r="A167" s="10" t="s">
        <v>28</v>
      </c>
      <c r="B167" s="10" t="s">
        <v>29</v>
      </c>
      <c r="C167" s="10" t="s">
        <v>702</v>
      </c>
      <c r="D167" s="10" t="s">
        <v>31</v>
      </c>
      <c r="E167" s="11">
        <v>-5300</v>
      </c>
      <c r="F167" s="10" t="s">
        <v>703</v>
      </c>
      <c r="G167" s="10" t="s">
        <v>704</v>
      </c>
      <c r="H167" s="10"/>
      <c r="I167" s="12"/>
      <c r="J167" s="12">
        <v>132.11709999999999</v>
      </c>
      <c r="K167" s="12">
        <v>132.11709999999999</v>
      </c>
      <c r="L167" s="12">
        <v>154.85</v>
      </c>
      <c r="M167" s="12">
        <v>154.85</v>
      </c>
      <c r="N167" s="13">
        <v>-700220.38</v>
      </c>
      <c r="O167" s="13">
        <v>-700220.38</v>
      </c>
      <c r="P167" s="13">
        <v>-820705</v>
      </c>
      <c r="Q167" s="14">
        <v>-820705</v>
      </c>
      <c r="R167" s="12">
        <v>0</v>
      </c>
      <c r="S167" s="13">
        <v>-120484.62</v>
      </c>
      <c r="T167" s="13">
        <v>0</v>
      </c>
      <c r="U167" s="12" t="s">
        <v>34</v>
      </c>
      <c r="V167" s="10" t="str">
        <f t="shared" si="10"/>
        <v>ShortPNC</v>
      </c>
      <c r="W167" s="15" t="s">
        <v>705</v>
      </c>
      <c r="X167" s="16">
        <f t="shared" si="11"/>
        <v>154.85</v>
      </c>
      <c r="Y167" s="17">
        <f t="shared" si="12"/>
        <v>0</v>
      </c>
      <c r="Z167" s="18">
        <f>SUMIF('[1]Eze Position Report'!C:C,W167,'[1]Eze Position Report'!F:F)</f>
        <v>-820705</v>
      </c>
      <c r="AA167" s="18">
        <f t="shared" si="13"/>
        <v>0</v>
      </c>
      <c r="AB167" s="18"/>
      <c r="AC167" s="19">
        <f>SUMIF('[1]Eze Position Report'!C:C,W167,'[1]Eze Position Report'!D:D)</f>
        <v>-5300</v>
      </c>
      <c r="AD167" s="20">
        <f t="shared" si="14"/>
        <v>0</v>
      </c>
      <c r="AE167" s="21"/>
    </row>
    <row r="168" spans="1:34" ht="15" customHeight="1" x14ac:dyDescent="0.25">
      <c r="A168" s="10" t="s">
        <v>28</v>
      </c>
      <c r="B168" s="10" t="s">
        <v>29</v>
      </c>
      <c r="C168" s="10" t="s">
        <v>706</v>
      </c>
      <c r="D168" s="10" t="s">
        <v>31</v>
      </c>
      <c r="E168" s="11">
        <v>-4173</v>
      </c>
      <c r="F168" s="10" t="s">
        <v>707</v>
      </c>
      <c r="G168" s="10" t="s">
        <v>708</v>
      </c>
      <c r="H168" s="10"/>
      <c r="I168" s="12"/>
      <c r="J168" s="12">
        <v>356.10359999999997</v>
      </c>
      <c r="K168" s="12">
        <v>356.10359999999997</v>
      </c>
      <c r="L168" s="12">
        <v>398.71</v>
      </c>
      <c r="M168" s="12">
        <v>398.71</v>
      </c>
      <c r="N168" s="13">
        <v>-1486020.31</v>
      </c>
      <c r="O168" s="13">
        <v>-1486020.31</v>
      </c>
      <c r="P168" s="13">
        <v>-1663816.83</v>
      </c>
      <c r="Q168" s="14">
        <v>-1663816.83</v>
      </c>
      <c r="R168" s="12">
        <v>0</v>
      </c>
      <c r="S168" s="13">
        <v>-177796.52</v>
      </c>
      <c r="T168" s="13">
        <v>0</v>
      </c>
      <c r="U168" s="12" t="s">
        <v>34</v>
      </c>
      <c r="V168" s="10" t="str">
        <f t="shared" si="10"/>
        <v>ShortPOOL</v>
      </c>
      <c r="W168" s="15" t="s">
        <v>709</v>
      </c>
      <c r="X168" s="16">
        <f t="shared" si="11"/>
        <v>398.71000000000004</v>
      </c>
      <c r="Y168" s="17">
        <f t="shared" si="12"/>
        <v>0</v>
      </c>
      <c r="Z168" s="18">
        <f>SUMIF('[1]Eze Position Report'!C:C,W168,'[1]Eze Position Report'!F:F)</f>
        <v>-1663816.83</v>
      </c>
      <c r="AA168" s="18">
        <f t="shared" si="13"/>
        <v>0</v>
      </c>
      <c r="AB168" s="18"/>
      <c r="AC168" s="19">
        <f>SUMIF('[1]Eze Position Report'!C:C,W168,'[1]Eze Position Report'!D:D)</f>
        <v>-4173</v>
      </c>
      <c r="AD168" s="20">
        <f t="shared" si="14"/>
        <v>0</v>
      </c>
      <c r="AE168" s="21"/>
    </row>
    <row r="169" spans="1:34" ht="15" customHeight="1" x14ac:dyDescent="0.25">
      <c r="A169" s="10" t="s">
        <v>28</v>
      </c>
      <c r="B169" s="10" t="s">
        <v>29</v>
      </c>
      <c r="C169" s="10" t="s">
        <v>710</v>
      </c>
      <c r="D169" s="10" t="s">
        <v>31</v>
      </c>
      <c r="E169" s="11">
        <v>-415690</v>
      </c>
      <c r="F169" s="10" t="s">
        <v>711</v>
      </c>
      <c r="G169" s="10" t="s">
        <v>712</v>
      </c>
      <c r="H169" s="10"/>
      <c r="I169" s="12"/>
      <c r="J169" s="12">
        <v>10.3264</v>
      </c>
      <c r="K169" s="12">
        <v>10.3264</v>
      </c>
      <c r="L169" s="12">
        <v>8.3800000000000008</v>
      </c>
      <c r="M169" s="12">
        <v>8.3800000000000008</v>
      </c>
      <c r="N169" s="13">
        <v>-4292577.8499999996</v>
      </c>
      <c r="O169" s="13">
        <v>-4292577.8499999996</v>
      </c>
      <c r="P169" s="13">
        <v>-3483482.2</v>
      </c>
      <c r="Q169" s="14">
        <v>-3483482.2</v>
      </c>
      <c r="R169" s="12">
        <v>0</v>
      </c>
      <c r="S169" s="13">
        <v>809095.65</v>
      </c>
      <c r="T169" s="13">
        <v>0</v>
      </c>
      <c r="U169" s="12" t="s">
        <v>34</v>
      </c>
      <c r="V169" s="10" t="str">
        <f t="shared" si="10"/>
        <v>ShortPUMP</v>
      </c>
      <c r="W169" s="15" t="s">
        <v>713</v>
      </c>
      <c r="X169" s="16">
        <f t="shared" si="11"/>
        <v>8.3800000000000008</v>
      </c>
      <c r="Y169" s="17">
        <f t="shared" si="12"/>
        <v>0</v>
      </c>
      <c r="Z169" s="18">
        <f>SUMIF('[1]Eze Position Report'!C:C,W169,'[1]Eze Position Report'!F:F)</f>
        <v>-3483482.2</v>
      </c>
      <c r="AA169" s="18">
        <f t="shared" si="13"/>
        <v>0</v>
      </c>
      <c r="AB169" s="18"/>
      <c r="AC169" s="19">
        <f>SUMIF('[1]Eze Position Report'!C:C,W169,'[1]Eze Position Report'!D:D)</f>
        <v>-415690</v>
      </c>
      <c r="AD169" s="20">
        <f t="shared" si="14"/>
        <v>0</v>
      </c>
      <c r="AE169" s="21"/>
    </row>
    <row r="170" spans="1:34" ht="15" customHeight="1" x14ac:dyDescent="0.25">
      <c r="A170" s="10" t="s">
        <v>28</v>
      </c>
      <c r="B170" s="10" t="s">
        <v>29</v>
      </c>
      <c r="C170" s="10" t="s">
        <v>714</v>
      </c>
      <c r="D170" s="10" t="s">
        <v>31</v>
      </c>
      <c r="E170" s="11">
        <v>-5210601</v>
      </c>
      <c r="F170" s="10" t="s">
        <v>715</v>
      </c>
      <c r="G170" s="10" t="s">
        <v>716</v>
      </c>
      <c r="H170" s="10"/>
      <c r="I170" s="12"/>
      <c r="J170" s="12">
        <v>1.5556000000000001</v>
      </c>
      <c r="K170" s="12">
        <v>1.5556000000000001</v>
      </c>
      <c r="L170" s="12">
        <v>1.8700000000000001E-2</v>
      </c>
      <c r="M170" s="12">
        <v>1.8700000000000001E-2</v>
      </c>
      <c r="N170" s="13">
        <v>-8105598.9299999997</v>
      </c>
      <c r="O170" s="13">
        <v>-8105598.9299999997</v>
      </c>
      <c r="P170" s="13">
        <v>-97438.24</v>
      </c>
      <c r="Q170" s="14">
        <v>-97438.24</v>
      </c>
      <c r="R170" s="12">
        <v>0</v>
      </c>
      <c r="S170" s="13">
        <v>8008160.6799999997</v>
      </c>
      <c r="T170" s="13">
        <v>0</v>
      </c>
      <c r="U170" s="12" t="s">
        <v>34</v>
      </c>
      <c r="V170" s="10" t="str">
        <f t="shared" si="10"/>
        <v>ShortPTRAQ</v>
      </c>
      <c r="W170" s="15" t="s">
        <v>717</v>
      </c>
      <c r="X170" s="16">
        <f t="shared" si="11"/>
        <v>1.8700000000000001E-2</v>
      </c>
      <c r="Y170" s="17">
        <f t="shared" si="12"/>
        <v>0</v>
      </c>
      <c r="Z170" s="18">
        <f>SUMIF('[1]Eze Position Report'!C:C,W170,'[1]Eze Position Report'!F:F)</f>
        <v>-97438.238700000002</v>
      </c>
      <c r="AA170" s="18">
        <f t="shared" si="13"/>
        <v>1.3000000035390258E-3</v>
      </c>
      <c r="AB170" s="18"/>
      <c r="AC170" s="19">
        <f>SUMIF('[1]Eze Position Report'!C:C,W170,'[1]Eze Position Report'!D:D)</f>
        <v>-5210601</v>
      </c>
      <c r="AD170" s="20">
        <f t="shared" si="14"/>
        <v>0</v>
      </c>
      <c r="AE170" s="21"/>
    </row>
    <row r="171" spans="1:34" ht="15" customHeight="1" x14ac:dyDescent="0.25">
      <c r="A171" s="10" t="s">
        <v>28</v>
      </c>
      <c r="B171" s="10" t="s">
        <v>29</v>
      </c>
      <c r="C171" s="10" t="s">
        <v>718</v>
      </c>
      <c r="D171" s="10" t="s">
        <v>31</v>
      </c>
      <c r="E171" s="11">
        <v>-403416</v>
      </c>
      <c r="F171" s="10" t="s">
        <v>719</v>
      </c>
      <c r="G171" s="10" t="s">
        <v>720</v>
      </c>
      <c r="H171" s="10"/>
      <c r="I171" s="12"/>
      <c r="J171" s="12">
        <v>9.0954999999999995</v>
      </c>
      <c r="K171" s="12">
        <v>9.0954999999999995</v>
      </c>
      <c r="L171" s="12">
        <v>4.05</v>
      </c>
      <c r="M171" s="12">
        <v>4.05</v>
      </c>
      <c r="N171" s="13">
        <v>-3669282.37</v>
      </c>
      <c r="O171" s="13">
        <v>-3669282.37</v>
      </c>
      <c r="P171" s="13">
        <v>-1633834.8</v>
      </c>
      <c r="Q171" s="14">
        <v>-1633834.8</v>
      </c>
      <c r="R171" s="12">
        <v>0</v>
      </c>
      <c r="S171" s="13">
        <v>2035447.57</v>
      </c>
      <c r="T171" s="13">
        <v>0</v>
      </c>
      <c r="U171" s="12" t="s">
        <v>34</v>
      </c>
      <c r="V171" s="10" t="str">
        <f t="shared" si="10"/>
        <v>ShortPCT</v>
      </c>
      <c r="W171" s="15" t="s">
        <v>721</v>
      </c>
      <c r="X171" s="16">
        <f t="shared" si="11"/>
        <v>4.05</v>
      </c>
      <c r="Y171" s="17">
        <f t="shared" si="12"/>
        <v>0</v>
      </c>
      <c r="Z171" s="18">
        <f>SUMIF('[1]Eze Position Report'!C:C,W171,'[1]Eze Position Report'!F:F)</f>
        <v>-1633834.8</v>
      </c>
      <c r="AA171" s="18">
        <f t="shared" si="13"/>
        <v>0</v>
      </c>
      <c r="AB171" s="18"/>
      <c r="AC171" s="19">
        <f>SUMIF('[1]Eze Position Report'!C:C,W171,'[1]Eze Position Report'!D:D)</f>
        <v>-403416</v>
      </c>
      <c r="AD171" s="20">
        <f t="shared" si="14"/>
        <v>0</v>
      </c>
      <c r="AE171" s="21"/>
    </row>
    <row r="172" spans="1:34" ht="15" customHeight="1" x14ac:dyDescent="0.25">
      <c r="A172" s="10" t="s">
        <v>36</v>
      </c>
      <c r="B172" s="10" t="s">
        <v>37</v>
      </c>
      <c r="C172" s="10" t="s">
        <v>722</v>
      </c>
      <c r="D172" s="10" t="s">
        <v>49</v>
      </c>
      <c r="E172" s="11">
        <v>14</v>
      </c>
      <c r="F172" s="10" t="s">
        <v>723</v>
      </c>
      <c r="G172" s="10" t="s">
        <v>724</v>
      </c>
      <c r="H172" s="10" t="s">
        <v>725</v>
      </c>
      <c r="I172" s="12"/>
      <c r="J172" s="12">
        <v>0.98599999999999999</v>
      </c>
      <c r="K172" s="12">
        <v>0.98599999999999999</v>
      </c>
      <c r="L172" s="12">
        <v>0.24</v>
      </c>
      <c r="M172" s="12">
        <v>0.24</v>
      </c>
      <c r="N172" s="13">
        <v>1380.4</v>
      </c>
      <c r="O172" s="13">
        <v>1380.4</v>
      </c>
      <c r="P172" s="13">
        <v>336</v>
      </c>
      <c r="Q172" s="14">
        <v>336</v>
      </c>
      <c r="R172" s="12">
        <v>0</v>
      </c>
      <c r="S172" s="13">
        <v>-1044.4000000000001</v>
      </c>
      <c r="T172" s="12">
        <v>0</v>
      </c>
      <c r="U172" s="12" t="s">
        <v>34</v>
      </c>
      <c r="V172" s="10" t="str">
        <f t="shared" si="10"/>
        <v>LongQQQ US 01/19/24 P370</v>
      </c>
      <c r="W172" s="15" t="s">
        <v>726</v>
      </c>
      <c r="X172" s="16">
        <f t="shared" si="11"/>
        <v>24</v>
      </c>
      <c r="Y172" s="17">
        <f t="shared" si="12"/>
        <v>-23.76</v>
      </c>
      <c r="Z172" s="18">
        <f>SUMIF('[1]Eze Position Report'!C:C,W172,'[1]Eze Position Report'!F:F)</f>
        <v>336</v>
      </c>
      <c r="AA172" s="18">
        <f t="shared" si="13"/>
        <v>0</v>
      </c>
      <c r="AB172" s="18"/>
      <c r="AC172" s="19">
        <f>SUMIF('[1]Eze Position Report'!C:C,W172,'[1]Eze Position Report'!D:D)</f>
        <v>14</v>
      </c>
      <c r="AD172" s="20">
        <f t="shared" si="14"/>
        <v>0</v>
      </c>
      <c r="AE172" s="21"/>
    </row>
    <row r="173" spans="1:34" ht="15" customHeight="1" x14ac:dyDescent="0.25">
      <c r="A173" s="10" t="s">
        <v>36</v>
      </c>
      <c r="B173" s="10" t="s">
        <v>37</v>
      </c>
      <c r="C173" s="10" t="s">
        <v>727</v>
      </c>
      <c r="D173" s="10" t="s">
        <v>49</v>
      </c>
      <c r="E173" s="11">
        <v>8</v>
      </c>
      <c r="F173" s="10" t="s">
        <v>728</v>
      </c>
      <c r="G173" s="10" t="s">
        <v>729</v>
      </c>
      <c r="H173" s="10" t="s">
        <v>730</v>
      </c>
      <c r="I173" s="10"/>
      <c r="J173" s="10">
        <v>5.2832999999999997</v>
      </c>
      <c r="K173" s="10">
        <v>5.2832999999999997</v>
      </c>
      <c r="L173" s="10">
        <v>1.29</v>
      </c>
      <c r="M173" s="10">
        <v>1.29</v>
      </c>
      <c r="N173" s="22">
        <v>4226.6400000000003</v>
      </c>
      <c r="O173" s="22">
        <v>4226.6400000000003</v>
      </c>
      <c r="P173" s="22">
        <v>1032</v>
      </c>
      <c r="Q173" s="11">
        <v>1032</v>
      </c>
      <c r="R173" s="10">
        <v>0</v>
      </c>
      <c r="S173" s="22">
        <v>-3194.64</v>
      </c>
      <c r="T173" s="10">
        <v>0</v>
      </c>
      <c r="U173" s="10" t="s">
        <v>34</v>
      </c>
      <c r="V173" s="10" t="str">
        <f t="shared" si="10"/>
        <v>LongQQQ US 02/16/24 P371</v>
      </c>
      <c r="W173" s="15" t="s">
        <v>731</v>
      </c>
      <c r="X173" s="16">
        <f t="shared" si="11"/>
        <v>100</v>
      </c>
      <c r="Y173" s="17">
        <f t="shared" si="12"/>
        <v>-98.71</v>
      </c>
      <c r="Z173" s="18">
        <f>SUMIF('[1]Eze Position Report'!C:C,W173,'[1]Eze Position Report'!F:F)</f>
        <v>800</v>
      </c>
      <c r="AA173" s="18">
        <f t="shared" si="13"/>
        <v>-232</v>
      </c>
      <c r="AB173" s="18"/>
      <c r="AC173" s="19">
        <f>SUMIF('[1]Eze Position Report'!C:C,W173,'[1]Eze Position Report'!D:D)</f>
        <v>8</v>
      </c>
      <c r="AD173" s="20">
        <f t="shared" si="14"/>
        <v>0</v>
      </c>
      <c r="AE173" s="20"/>
      <c r="AF173" s="9"/>
      <c r="AG173" s="9"/>
      <c r="AH173" s="9"/>
    </row>
    <row r="174" spans="1:34" ht="15" customHeight="1" x14ac:dyDescent="0.25">
      <c r="A174" s="10" t="s">
        <v>36</v>
      </c>
      <c r="B174" s="10" t="s">
        <v>37</v>
      </c>
      <c r="C174" s="10" t="s">
        <v>732</v>
      </c>
      <c r="D174" s="10" t="s">
        <v>49</v>
      </c>
      <c r="E174" s="11">
        <v>6</v>
      </c>
      <c r="F174" s="10" t="s">
        <v>733</v>
      </c>
      <c r="G174" s="10" t="s">
        <v>734</v>
      </c>
      <c r="H174" s="10" t="s">
        <v>730</v>
      </c>
      <c r="I174" s="12"/>
      <c r="J174" s="12">
        <v>3.1360000000000001</v>
      </c>
      <c r="K174" s="12">
        <v>3.1360000000000001</v>
      </c>
      <c r="L174" s="12">
        <v>1.55</v>
      </c>
      <c r="M174" s="12">
        <v>1.55</v>
      </c>
      <c r="N174" s="13">
        <v>1881.6</v>
      </c>
      <c r="O174" s="13">
        <v>1881.6</v>
      </c>
      <c r="P174" s="13">
        <v>930</v>
      </c>
      <c r="Q174" s="14">
        <v>930</v>
      </c>
      <c r="R174" s="12">
        <v>0</v>
      </c>
      <c r="S174" s="13">
        <v>-951.6</v>
      </c>
      <c r="T174" s="13">
        <v>0</v>
      </c>
      <c r="U174" s="12" t="s">
        <v>34</v>
      </c>
      <c r="V174" s="10" t="str">
        <f t="shared" si="10"/>
        <v>LongQQQ US 02/16/24 P375</v>
      </c>
      <c r="W174" s="15" t="s">
        <v>735</v>
      </c>
      <c r="X174" s="16">
        <f t="shared" si="11"/>
        <v>158</v>
      </c>
      <c r="Y174" s="17">
        <f t="shared" si="12"/>
        <v>-156.44999999999999</v>
      </c>
      <c r="Z174" s="18">
        <f>SUMIF('[1]Eze Position Report'!C:C,W174,'[1]Eze Position Report'!F:F)</f>
        <v>948</v>
      </c>
      <c r="AA174" s="18">
        <f t="shared" si="13"/>
        <v>18</v>
      </c>
      <c r="AB174" s="18"/>
      <c r="AC174" s="19">
        <f>SUMIF('[1]Eze Position Report'!C:C,W174,'[1]Eze Position Report'!D:D)</f>
        <v>6</v>
      </c>
      <c r="AD174" s="20">
        <f t="shared" si="14"/>
        <v>0</v>
      </c>
      <c r="AE174" s="21"/>
    </row>
    <row r="175" spans="1:34" ht="15" customHeight="1" x14ac:dyDescent="0.25">
      <c r="A175" s="10" t="s">
        <v>36</v>
      </c>
      <c r="B175" s="10" t="s">
        <v>37</v>
      </c>
      <c r="C175" s="10" t="s">
        <v>736</v>
      </c>
      <c r="D175" s="10" t="s">
        <v>49</v>
      </c>
      <c r="E175" s="11">
        <v>4</v>
      </c>
      <c r="F175" s="10" t="s">
        <v>737</v>
      </c>
      <c r="G175" s="10" t="s">
        <v>738</v>
      </c>
      <c r="H175" s="10" t="s">
        <v>730</v>
      </c>
      <c r="I175" s="12"/>
      <c r="J175" s="12">
        <v>5.1376999999999997</v>
      </c>
      <c r="K175" s="12">
        <v>5.1376999999999997</v>
      </c>
      <c r="L175" s="12">
        <v>1.96</v>
      </c>
      <c r="M175" s="12">
        <v>1.96</v>
      </c>
      <c r="N175" s="13">
        <v>2055.08</v>
      </c>
      <c r="O175" s="13">
        <v>2055.08</v>
      </c>
      <c r="P175" s="13">
        <v>784</v>
      </c>
      <c r="Q175" s="14">
        <v>784</v>
      </c>
      <c r="R175" s="12">
        <v>0</v>
      </c>
      <c r="S175" s="13">
        <v>-1271.08</v>
      </c>
      <c r="T175" s="13">
        <v>0</v>
      </c>
      <c r="U175" s="12" t="s">
        <v>34</v>
      </c>
      <c r="V175" s="10" t="str">
        <f t="shared" si="10"/>
        <v>LongQQQ US 02/16/24 P380</v>
      </c>
      <c r="W175" s="15" t="s">
        <v>739</v>
      </c>
      <c r="X175" s="16">
        <f t="shared" si="11"/>
        <v>197.5</v>
      </c>
      <c r="Y175" s="17">
        <f t="shared" si="12"/>
        <v>-195.54</v>
      </c>
      <c r="Z175" s="18">
        <f>SUMIF('[1]Eze Position Report'!C:C,W175,'[1]Eze Position Report'!F:F)</f>
        <v>790</v>
      </c>
      <c r="AA175" s="18">
        <f t="shared" si="13"/>
        <v>6</v>
      </c>
      <c r="AB175" s="18"/>
      <c r="AC175" s="19">
        <f>SUMIF('[1]Eze Position Report'!C:C,W175,'[1]Eze Position Report'!D:D)</f>
        <v>4</v>
      </c>
      <c r="AD175" s="20">
        <f t="shared" si="14"/>
        <v>0</v>
      </c>
      <c r="AE175" s="21"/>
    </row>
    <row r="176" spans="1:34" ht="15" customHeight="1" x14ac:dyDescent="0.25">
      <c r="A176" s="10" t="s">
        <v>36</v>
      </c>
      <c r="B176" s="10" t="s">
        <v>37</v>
      </c>
      <c r="C176" s="10" t="s">
        <v>740</v>
      </c>
      <c r="D176" s="10" t="s">
        <v>31</v>
      </c>
      <c r="E176" s="11">
        <v>378812</v>
      </c>
      <c r="F176" s="10" t="s">
        <v>741</v>
      </c>
      <c r="G176" s="10" t="s">
        <v>742</v>
      </c>
      <c r="H176" s="10"/>
      <c r="I176" s="12"/>
      <c r="J176" s="12">
        <v>8.0291999999999994</v>
      </c>
      <c r="K176" s="12">
        <v>8.0291999999999994</v>
      </c>
      <c r="L176" s="12">
        <v>17.18</v>
      </c>
      <c r="M176" s="12">
        <v>17.18</v>
      </c>
      <c r="N176" s="13">
        <v>3041573.1</v>
      </c>
      <c r="O176" s="13">
        <v>3041573.1</v>
      </c>
      <c r="P176" s="13">
        <v>6507990.1600000001</v>
      </c>
      <c r="Q176" s="14">
        <v>6507990.1600000001</v>
      </c>
      <c r="R176" s="12">
        <v>0</v>
      </c>
      <c r="S176" s="13">
        <v>3466417.06</v>
      </c>
      <c r="T176" s="13">
        <v>0</v>
      </c>
      <c r="U176" s="12" t="s">
        <v>34</v>
      </c>
      <c r="V176" s="10" t="str">
        <f t="shared" si="10"/>
        <v>LongMETC</v>
      </c>
      <c r="W176" s="15" t="s">
        <v>743</v>
      </c>
      <c r="X176" s="16">
        <f t="shared" si="11"/>
        <v>17.18</v>
      </c>
      <c r="Y176" s="17">
        <f t="shared" si="12"/>
        <v>0</v>
      </c>
      <c r="Z176" s="18">
        <f>SUMIF('[1]Eze Position Report'!C:C,W176,'[1]Eze Position Report'!F:F)</f>
        <v>6507990.1600000001</v>
      </c>
      <c r="AA176" s="18">
        <f t="shared" si="13"/>
        <v>0</v>
      </c>
      <c r="AB176" s="18"/>
      <c r="AC176" s="19">
        <f>SUMIF('[1]Eze Position Report'!C:C,W176,'[1]Eze Position Report'!D:D)</f>
        <v>378812</v>
      </c>
      <c r="AD176" s="20">
        <f t="shared" si="14"/>
        <v>0</v>
      </c>
      <c r="AE176" s="21"/>
    </row>
    <row r="177" spans="1:34" ht="15" customHeight="1" x14ac:dyDescent="0.25">
      <c r="A177" s="10" t="s">
        <v>36</v>
      </c>
      <c r="B177" s="10" t="s">
        <v>37</v>
      </c>
      <c r="C177" s="10" t="s">
        <v>744</v>
      </c>
      <c r="D177" s="10" t="s">
        <v>39</v>
      </c>
      <c r="E177" s="11">
        <v>9632703</v>
      </c>
      <c r="F177" s="10" t="s">
        <v>745</v>
      </c>
      <c r="G177" s="10" t="s">
        <v>746</v>
      </c>
      <c r="H177" s="10"/>
      <c r="I177" s="12"/>
      <c r="J177" s="12">
        <v>0.16500000000000001</v>
      </c>
      <c r="K177" s="12">
        <v>0.1103</v>
      </c>
      <c r="L177" s="12">
        <v>0.31</v>
      </c>
      <c r="M177" s="12">
        <v>0.2112</v>
      </c>
      <c r="N177" s="13">
        <v>1589853.89</v>
      </c>
      <c r="O177" s="13">
        <v>1062668.3600000001</v>
      </c>
      <c r="P177" s="13">
        <v>2986137.93</v>
      </c>
      <c r="Q177" s="14">
        <v>2034157.16</v>
      </c>
      <c r="R177" s="12">
        <v>0</v>
      </c>
      <c r="S177" s="13">
        <v>951148.69</v>
      </c>
      <c r="T177" s="13">
        <v>20340.11</v>
      </c>
      <c r="U177" s="12" t="s">
        <v>183</v>
      </c>
      <c r="V177" s="10" t="str">
        <f t="shared" si="10"/>
        <v>LongRED.AUS</v>
      </c>
      <c r="W177" s="15" t="s">
        <v>747</v>
      </c>
      <c r="X177" s="16">
        <f t="shared" si="11"/>
        <v>0.211141</v>
      </c>
      <c r="Y177" s="17">
        <f t="shared" si="12"/>
        <v>5.9000000000003494E-5</v>
      </c>
      <c r="Z177" s="18">
        <f>SUMIF('[1]Eze Position Report'!C:C,W177,'[1]Eze Position Report'!F:F)</f>
        <v>2033858.544123</v>
      </c>
      <c r="AA177" s="18">
        <f t="shared" si="13"/>
        <v>-298.61587699991651</v>
      </c>
      <c r="AB177" s="18"/>
      <c r="AC177" s="19">
        <f>SUMIF('[1]Eze Position Report'!C:C,W177,'[1]Eze Position Report'!D:D)</f>
        <v>9632703</v>
      </c>
      <c r="AD177" s="20">
        <f t="shared" si="14"/>
        <v>0</v>
      </c>
      <c r="AE177" s="21"/>
    </row>
    <row r="178" spans="1:34" ht="15" customHeight="1" x14ac:dyDescent="0.25">
      <c r="A178" s="10" t="s">
        <v>28</v>
      </c>
      <c r="B178" s="10" t="s">
        <v>29</v>
      </c>
      <c r="C178" s="10" t="s">
        <v>748</v>
      </c>
      <c r="D178" s="10" t="s">
        <v>31</v>
      </c>
      <c r="E178" s="11">
        <v>-947</v>
      </c>
      <c r="F178" s="10" t="s">
        <v>749</v>
      </c>
      <c r="G178" s="10" t="s">
        <v>750</v>
      </c>
      <c r="H178" s="10"/>
      <c r="I178" s="12"/>
      <c r="J178" s="12">
        <v>401.40890000000002</v>
      </c>
      <c r="K178" s="12">
        <v>401.40890000000002</v>
      </c>
      <c r="L178" s="12">
        <v>5.0299999999999997E-2</v>
      </c>
      <c r="M178" s="12">
        <v>5.0299999999999997E-2</v>
      </c>
      <c r="N178" s="13">
        <v>-380134.26</v>
      </c>
      <c r="O178" s="13">
        <v>-380134.26</v>
      </c>
      <c r="P178" s="13">
        <v>-47.63</v>
      </c>
      <c r="Q178" s="14">
        <v>-47.63</v>
      </c>
      <c r="R178" s="12">
        <v>0</v>
      </c>
      <c r="S178" s="13">
        <v>380086.63</v>
      </c>
      <c r="T178" s="13">
        <v>0</v>
      </c>
      <c r="U178" s="12" t="s">
        <v>34</v>
      </c>
      <c r="V178" s="10" t="str">
        <f t="shared" si="10"/>
        <v>ShortRGTPQ</v>
      </c>
      <c r="W178" s="15" t="s">
        <v>751</v>
      </c>
      <c r="X178" s="16">
        <f t="shared" si="11"/>
        <v>5.0299999999999997E-2</v>
      </c>
      <c r="Y178" s="17">
        <f t="shared" si="12"/>
        <v>0</v>
      </c>
      <c r="Z178" s="18">
        <f>SUMIF('[1]Eze Position Report'!C:C,W178,'[1]Eze Position Report'!F:F)</f>
        <v>-47.634099999999997</v>
      </c>
      <c r="AA178" s="18">
        <f t="shared" si="13"/>
        <v>-4.0999999999939973E-3</v>
      </c>
      <c r="AB178" s="18"/>
      <c r="AC178" s="19">
        <f>SUMIF('[1]Eze Position Report'!C:C,W178,'[1]Eze Position Report'!D:D)</f>
        <v>-947</v>
      </c>
      <c r="AD178" s="20">
        <f t="shared" si="14"/>
        <v>0</v>
      </c>
      <c r="AE178" s="21"/>
    </row>
    <row r="179" spans="1:34" ht="15" customHeight="1" x14ac:dyDescent="0.25">
      <c r="A179" s="10" t="s">
        <v>28</v>
      </c>
      <c r="B179" s="10" t="s">
        <v>29</v>
      </c>
      <c r="C179" s="10" t="s">
        <v>752</v>
      </c>
      <c r="D179" s="10" t="s">
        <v>31</v>
      </c>
      <c r="E179" s="11">
        <v>-42810</v>
      </c>
      <c r="F179" s="10" t="s">
        <v>753</v>
      </c>
      <c r="G179" s="10" t="s">
        <v>754</v>
      </c>
      <c r="H179" s="10"/>
      <c r="I179" s="12"/>
      <c r="J179" s="12">
        <v>5.5834000000000001</v>
      </c>
      <c r="K179" s="12">
        <v>5.5834000000000001</v>
      </c>
      <c r="L179" s="12">
        <v>3.17</v>
      </c>
      <c r="M179" s="12">
        <v>3.17</v>
      </c>
      <c r="N179" s="13">
        <v>-239027.35</v>
      </c>
      <c r="O179" s="13">
        <v>-239027.35</v>
      </c>
      <c r="P179" s="13">
        <v>-135707.70000000001</v>
      </c>
      <c r="Q179" s="14">
        <v>-135707.70000000001</v>
      </c>
      <c r="R179" s="12">
        <v>0</v>
      </c>
      <c r="S179" s="13">
        <v>103319.65</v>
      </c>
      <c r="T179" s="13">
        <v>0</v>
      </c>
      <c r="U179" s="12" t="s">
        <v>34</v>
      </c>
      <c r="V179" s="10" t="str">
        <f t="shared" si="10"/>
        <v>ShortRENB</v>
      </c>
      <c r="W179" s="15" t="s">
        <v>755</v>
      </c>
      <c r="X179" s="16">
        <f t="shared" si="11"/>
        <v>3.1700000000000004</v>
      </c>
      <c r="Y179" s="17">
        <f t="shared" si="12"/>
        <v>0</v>
      </c>
      <c r="Z179" s="18">
        <f>SUMIF('[1]Eze Position Report'!C:C,W179,'[1]Eze Position Report'!F:F)</f>
        <v>-135707.70000000001</v>
      </c>
      <c r="AA179" s="18">
        <f t="shared" si="13"/>
        <v>0</v>
      </c>
      <c r="AB179" s="18"/>
      <c r="AC179" s="19">
        <f>SUMIF('[1]Eze Position Report'!C:C,W179,'[1]Eze Position Report'!D:D)</f>
        <v>-42810</v>
      </c>
      <c r="AD179" s="20">
        <f t="shared" si="14"/>
        <v>0</v>
      </c>
      <c r="AE179" s="21"/>
    </row>
    <row r="180" spans="1:34" ht="15" customHeight="1" x14ac:dyDescent="0.25">
      <c r="A180" s="10" t="s">
        <v>36</v>
      </c>
      <c r="B180" s="10" t="s">
        <v>37</v>
      </c>
      <c r="C180" s="10" t="s">
        <v>756</v>
      </c>
      <c r="D180" s="10" t="s">
        <v>39</v>
      </c>
      <c r="E180" s="11">
        <v>5291996</v>
      </c>
      <c r="F180" s="10" t="s">
        <v>757</v>
      </c>
      <c r="G180" s="10" t="s">
        <v>758</v>
      </c>
      <c r="H180" s="10"/>
      <c r="I180" s="12"/>
      <c r="J180" s="12">
        <v>0.3664</v>
      </c>
      <c r="K180" s="12">
        <v>0.24260000000000001</v>
      </c>
      <c r="L180" s="12">
        <v>0.44500000000000001</v>
      </c>
      <c r="M180" s="12">
        <v>0.30309999999999998</v>
      </c>
      <c r="N180" s="13">
        <v>1938745.13</v>
      </c>
      <c r="O180" s="13">
        <v>1283655.67</v>
      </c>
      <c r="P180" s="13">
        <v>2354938.2200000002</v>
      </c>
      <c r="Q180" s="14">
        <v>1604183.92</v>
      </c>
      <c r="R180" s="12">
        <v>0</v>
      </c>
      <c r="S180" s="13">
        <v>283510.73</v>
      </c>
      <c r="T180" s="13">
        <v>37017.51</v>
      </c>
      <c r="U180" s="12" t="s">
        <v>183</v>
      </c>
      <c r="V180" s="10" t="str">
        <f t="shared" si="10"/>
        <v>LongRSG.AUS</v>
      </c>
      <c r="W180" s="15" t="s">
        <v>759</v>
      </c>
      <c r="X180" s="16">
        <f t="shared" si="11"/>
        <v>0.30308950000000001</v>
      </c>
      <c r="Y180" s="17">
        <f t="shared" si="12"/>
        <v>1.0499999999968868E-5</v>
      </c>
      <c r="Z180" s="18">
        <f>SUMIF('[1]Eze Position Report'!C:C,W180,'[1]Eze Position Report'!F:F)</f>
        <v>1603948.4216420001</v>
      </c>
      <c r="AA180" s="18">
        <f t="shared" si="13"/>
        <v>-235.49835799983703</v>
      </c>
      <c r="AB180" s="18"/>
      <c r="AC180" s="19">
        <f>SUMIF('[1]Eze Position Report'!C:C,W180,'[1]Eze Position Report'!D:D)</f>
        <v>5291996</v>
      </c>
      <c r="AD180" s="20">
        <f t="shared" si="14"/>
        <v>0</v>
      </c>
      <c r="AE180" s="21"/>
    </row>
    <row r="181" spans="1:34" ht="15" customHeight="1" x14ac:dyDescent="0.25">
      <c r="A181" s="10" t="s">
        <v>28</v>
      </c>
      <c r="B181" s="10" t="s">
        <v>29</v>
      </c>
      <c r="C181" s="10" t="s">
        <v>760</v>
      </c>
      <c r="D181" s="10" t="s">
        <v>49</v>
      </c>
      <c r="E181" s="11">
        <v>-57</v>
      </c>
      <c r="F181" s="10" t="s">
        <v>761</v>
      </c>
      <c r="G181" s="10" t="s">
        <v>762</v>
      </c>
      <c r="H181" s="10" t="s">
        <v>763</v>
      </c>
      <c r="I181" s="12"/>
      <c r="J181" s="12">
        <v>0.60980000000000001</v>
      </c>
      <c r="K181" s="12">
        <v>0.60980000000000001</v>
      </c>
      <c r="L181" s="12">
        <v>0.45</v>
      </c>
      <c r="M181" s="12">
        <v>0.45</v>
      </c>
      <c r="N181" s="13">
        <v>-3475.8</v>
      </c>
      <c r="O181" s="13">
        <v>-3475.8</v>
      </c>
      <c r="P181" s="13">
        <v>-2565</v>
      </c>
      <c r="Q181" s="14">
        <v>-2565</v>
      </c>
      <c r="R181" s="12">
        <v>0</v>
      </c>
      <c r="S181" s="13">
        <v>910.8</v>
      </c>
      <c r="T181" s="13">
        <v>0</v>
      </c>
      <c r="U181" s="12" t="s">
        <v>34</v>
      </c>
      <c r="V181" s="10" t="str">
        <f t="shared" si="10"/>
        <v>ShortRILY US 01/05/24 C23.5</v>
      </c>
      <c r="W181" s="15" t="s">
        <v>760</v>
      </c>
      <c r="X181" s="16">
        <f t="shared" si="11"/>
        <v>42.5</v>
      </c>
      <c r="Y181" s="17">
        <f t="shared" si="12"/>
        <v>-42.05</v>
      </c>
      <c r="Z181" s="18">
        <f>SUMIF('[1]Eze Position Report'!C:C,W181,'[1]Eze Position Report'!F:F)</f>
        <v>-2422.5</v>
      </c>
      <c r="AA181" s="18">
        <f t="shared" si="13"/>
        <v>142.5</v>
      </c>
      <c r="AB181" s="18"/>
      <c r="AC181" s="19">
        <f>SUMIF('[1]Eze Position Report'!C:C,W181,'[1]Eze Position Report'!D:D)</f>
        <v>-57</v>
      </c>
      <c r="AD181" s="20">
        <f t="shared" si="14"/>
        <v>0</v>
      </c>
      <c r="AE181" s="21"/>
    </row>
    <row r="182" spans="1:34" ht="15" customHeight="1" x14ac:dyDescent="0.25">
      <c r="A182" s="10" t="s">
        <v>28</v>
      </c>
      <c r="B182" s="10" t="s">
        <v>29</v>
      </c>
      <c r="C182" s="10" t="s">
        <v>764</v>
      </c>
      <c r="D182" s="10" t="s">
        <v>31</v>
      </c>
      <c r="E182" s="11">
        <v>-487719</v>
      </c>
      <c r="F182" s="10" t="s">
        <v>765</v>
      </c>
      <c r="G182" s="10" t="s">
        <v>766</v>
      </c>
      <c r="H182" s="10"/>
      <c r="I182" s="12"/>
      <c r="J182" s="12">
        <v>5.1424000000000003</v>
      </c>
      <c r="K182" s="12">
        <v>5.1424000000000003</v>
      </c>
      <c r="L182" s="12">
        <v>3.27</v>
      </c>
      <c r="M182" s="12">
        <v>3.27</v>
      </c>
      <c r="N182" s="13">
        <v>-2508068.44</v>
      </c>
      <c r="O182" s="13">
        <v>-2508068.44</v>
      </c>
      <c r="P182" s="13">
        <v>-1594841.13</v>
      </c>
      <c r="Q182" s="14">
        <v>-1594841.13</v>
      </c>
      <c r="R182" s="12">
        <v>0</v>
      </c>
      <c r="S182" s="13">
        <v>913227.31</v>
      </c>
      <c r="T182" s="13">
        <v>0</v>
      </c>
      <c r="U182" s="12" t="s">
        <v>444</v>
      </c>
      <c r="V182" s="10" t="str">
        <f t="shared" si="10"/>
        <v>ShortRMNI</v>
      </c>
      <c r="W182" s="15" t="s">
        <v>767</v>
      </c>
      <c r="X182" s="16">
        <f t="shared" si="11"/>
        <v>3.2699999999999996</v>
      </c>
      <c r="Y182" s="17">
        <f t="shared" si="12"/>
        <v>0</v>
      </c>
      <c r="Z182" s="18">
        <f>SUMIF('[1]Eze Position Report'!C:C,W182,'[1]Eze Position Report'!F:F)</f>
        <v>-1594841.13</v>
      </c>
      <c r="AA182" s="18">
        <f t="shared" si="13"/>
        <v>0</v>
      </c>
      <c r="AB182" s="18"/>
      <c r="AC182" s="19">
        <f>SUMIF('[1]Eze Position Report'!C:C,W182,'[1]Eze Position Report'!D:D)</f>
        <v>-487719</v>
      </c>
      <c r="AD182" s="20">
        <f t="shared" si="14"/>
        <v>0</v>
      </c>
      <c r="AE182" s="21"/>
    </row>
    <row r="183" spans="1:34" ht="15" customHeight="1" x14ac:dyDescent="0.25">
      <c r="A183" s="10" t="s">
        <v>36</v>
      </c>
      <c r="B183" s="10" t="s">
        <v>37</v>
      </c>
      <c r="C183" s="10" t="s">
        <v>768</v>
      </c>
      <c r="D183" s="10" t="s">
        <v>39</v>
      </c>
      <c r="E183" s="11">
        <v>119699</v>
      </c>
      <c r="F183" s="10" t="s">
        <v>769</v>
      </c>
      <c r="G183" s="10" t="s">
        <v>770</v>
      </c>
      <c r="H183" s="10"/>
      <c r="I183" s="12"/>
      <c r="J183" s="12">
        <v>10.008699999999999</v>
      </c>
      <c r="K183" s="12">
        <v>10.008699999999999</v>
      </c>
      <c r="L183" s="12">
        <v>10.62</v>
      </c>
      <c r="M183" s="12">
        <v>10.62</v>
      </c>
      <c r="N183" s="13">
        <v>1198037.3400000001</v>
      </c>
      <c r="O183" s="13">
        <v>1198037.3400000001</v>
      </c>
      <c r="P183" s="13">
        <v>1271203.3799999999</v>
      </c>
      <c r="Q183" s="14">
        <v>1271203.3799999999</v>
      </c>
      <c r="R183" s="13">
        <v>0</v>
      </c>
      <c r="S183" s="13">
        <v>73166.039999999994</v>
      </c>
      <c r="T183" s="12">
        <v>0</v>
      </c>
      <c r="U183" s="12" t="s">
        <v>34</v>
      </c>
      <c r="V183" s="10" t="str">
        <f t="shared" si="10"/>
        <v>LongROCLU</v>
      </c>
      <c r="W183" s="15" t="s">
        <v>771</v>
      </c>
      <c r="X183" s="16">
        <f t="shared" si="11"/>
        <v>10.62</v>
      </c>
      <c r="Y183" s="17">
        <f t="shared" si="12"/>
        <v>0</v>
      </c>
      <c r="Z183" s="18">
        <f>SUMIF('[1]Eze Position Report'!C:C,W183,'[1]Eze Position Report'!F:F)</f>
        <v>1271203.3799999999</v>
      </c>
      <c r="AA183" s="18">
        <f t="shared" si="13"/>
        <v>0</v>
      </c>
      <c r="AB183" s="18"/>
      <c r="AC183" s="19">
        <f>SUMIF('[1]Eze Position Report'!C:C,W183,'[1]Eze Position Report'!D:D)</f>
        <v>119699</v>
      </c>
      <c r="AD183" s="20">
        <f t="shared" si="14"/>
        <v>0</v>
      </c>
      <c r="AE183" s="21"/>
    </row>
    <row r="184" spans="1:34" ht="15" customHeight="1" x14ac:dyDescent="0.25">
      <c r="A184" s="10" t="s">
        <v>28</v>
      </c>
      <c r="B184" s="10" t="s">
        <v>29</v>
      </c>
      <c r="C184" s="10" t="s">
        <v>772</v>
      </c>
      <c r="D184" s="10" t="s">
        <v>31</v>
      </c>
      <c r="E184" s="11">
        <v>-5010</v>
      </c>
      <c r="F184" s="10" t="s">
        <v>773</v>
      </c>
      <c r="G184" s="10" t="s">
        <v>774</v>
      </c>
      <c r="H184" s="10"/>
      <c r="I184" s="12"/>
      <c r="J184" s="12">
        <v>86.050799999999995</v>
      </c>
      <c r="K184" s="12">
        <v>86.050799999999995</v>
      </c>
      <c r="L184" s="12">
        <v>129.49</v>
      </c>
      <c r="M184" s="12">
        <v>129.49</v>
      </c>
      <c r="N184" s="13">
        <v>-431114.61</v>
      </c>
      <c r="O184" s="13">
        <v>-431114.61</v>
      </c>
      <c r="P184" s="13">
        <v>-648744.9</v>
      </c>
      <c r="Q184" s="14">
        <v>-648744.9</v>
      </c>
      <c r="R184" s="12">
        <v>0</v>
      </c>
      <c r="S184" s="13">
        <v>-217630.29</v>
      </c>
      <c r="T184" s="13">
        <v>0</v>
      </c>
      <c r="U184" s="12" t="s">
        <v>775</v>
      </c>
      <c r="V184" s="10" t="str">
        <f t="shared" si="10"/>
        <v>ShortRCL</v>
      </c>
      <c r="W184" s="15" t="s">
        <v>776</v>
      </c>
      <c r="X184" s="16">
        <f t="shared" si="11"/>
        <v>129.49</v>
      </c>
      <c r="Y184" s="17">
        <f t="shared" si="12"/>
        <v>0</v>
      </c>
      <c r="Z184" s="18">
        <f>SUMIF('[1]Eze Position Report'!C:C,W184,'[1]Eze Position Report'!F:F)</f>
        <v>-648744.9</v>
      </c>
      <c r="AA184" s="18">
        <f t="shared" si="13"/>
        <v>0</v>
      </c>
      <c r="AB184" s="18"/>
      <c r="AC184" s="19">
        <f>SUMIF('[1]Eze Position Report'!C:C,W184,'[1]Eze Position Report'!D:D)</f>
        <v>-5010</v>
      </c>
      <c r="AD184" s="20">
        <f t="shared" si="14"/>
        <v>0</v>
      </c>
      <c r="AE184" s="21"/>
    </row>
    <row r="185" spans="1:34" ht="15" customHeight="1" x14ac:dyDescent="0.25">
      <c r="A185" s="10" t="s">
        <v>28</v>
      </c>
      <c r="B185" s="10" t="s">
        <v>29</v>
      </c>
      <c r="C185" s="10" t="s">
        <v>777</v>
      </c>
      <c r="D185" s="10" t="s">
        <v>31</v>
      </c>
      <c r="E185" s="11">
        <v>-119273</v>
      </c>
      <c r="F185" s="10" t="s">
        <v>778</v>
      </c>
      <c r="G185" s="10" t="s">
        <v>779</v>
      </c>
      <c r="H185" s="10"/>
      <c r="I185" s="12"/>
      <c r="J185" s="12">
        <v>2.0257000000000001</v>
      </c>
      <c r="K185" s="12">
        <v>2.0257000000000001</v>
      </c>
      <c r="L185" s="12">
        <v>0</v>
      </c>
      <c r="M185" s="12">
        <v>0</v>
      </c>
      <c r="N185" s="13">
        <v>-241608.15</v>
      </c>
      <c r="O185" s="13">
        <v>-241608.15</v>
      </c>
      <c r="P185" s="13">
        <v>0</v>
      </c>
      <c r="Q185" s="14">
        <v>0</v>
      </c>
      <c r="R185" s="12">
        <v>0</v>
      </c>
      <c r="S185" s="13">
        <v>241608.15</v>
      </c>
      <c r="T185" s="13">
        <v>0</v>
      </c>
      <c r="U185" s="12" t="s">
        <v>34</v>
      </c>
      <c r="V185" s="10" t="str">
        <f t="shared" si="10"/>
        <v>ShortSNECQ</v>
      </c>
      <c r="W185" s="15" t="s">
        <v>780</v>
      </c>
      <c r="X185" s="16">
        <f t="shared" si="11"/>
        <v>9.9999999999999986E-10</v>
      </c>
      <c r="Y185" s="17">
        <f t="shared" si="12"/>
        <v>-9.9999999999999986E-10</v>
      </c>
      <c r="Z185" s="18">
        <f>SUMIF('[1]Eze Position Report'!C:C,W185,'[1]Eze Position Report'!F:F)</f>
        <v>-1.1927299999999999E-4</v>
      </c>
      <c r="AA185" s="18">
        <f t="shared" si="13"/>
        <v>-1.1927299999999999E-4</v>
      </c>
      <c r="AB185" s="18"/>
      <c r="AC185" s="19">
        <f>SUMIF('[1]Eze Position Report'!C:C,W185,'[1]Eze Position Report'!D:D)</f>
        <v>-119273</v>
      </c>
      <c r="AD185" s="20">
        <f t="shared" si="14"/>
        <v>0</v>
      </c>
      <c r="AE185" s="21"/>
    </row>
    <row r="186" spans="1:34" ht="15" customHeight="1" x14ac:dyDescent="0.25">
      <c r="A186" s="10" t="s">
        <v>36</v>
      </c>
      <c r="B186" s="10" t="s">
        <v>37</v>
      </c>
      <c r="C186" s="10" t="s">
        <v>781</v>
      </c>
      <c r="D186" s="10" t="s">
        <v>39</v>
      </c>
      <c r="E186" s="11">
        <v>5452</v>
      </c>
      <c r="F186" s="10" t="s">
        <v>782</v>
      </c>
      <c r="G186" s="10" t="s">
        <v>783</v>
      </c>
      <c r="H186" s="10"/>
      <c r="I186" s="12"/>
      <c r="J186" s="12">
        <v>4.1280000000000001</v>
      </c>
      <c r="K186" s="12">
        <v>4.1280000000000001</v>
      </c>
      <c r="L186" s="12">
        <v>13.67</v>
      </c>
      <c r="M186" s="12">
        <v>13.67</v>
      </c>
      <c r="N186" s="13">
        <v>22505.86</v>
      </c>
      <c r="O186" s="13">
        <v>22505.86</v>
      </c>
      <c r="P186" s="13">
        <v>74528.84</v>
      </c>
      <c r="Q186" s="14">
        <v>74528.84</v>
      </c>
      <c r="R186" s="12">
        <v>0</v>
      </c>
      <c r="S186" s="13">
        <v>52022.99</v>
      </c>
      <c r="T186" s="12">
        <v>0</v>
      </c>
      <c r="U186" s="12" t="s">
        <v>34</v>
      </c>
      <c r="V186" s="10" t="str">
        <f t="shared" si="10"/>
        <v>LongSD</v>
      </c>
      <c r="W186" s="15" t="s">
        <v>784</v>
      </c>
      <c r="X186" s="16">
        <f t="shared" si="11"/>
        <v>13.67</v>
      </c>
      <c r="Y186" s="17">
        <f t="shared" si="12"/>
        <v>0</v>
      </c>
      <c r="Z186" s="18">
        <f>SUMIF('[1]Eze Position Report'!C:C,W186,'[1]Eze Position Report'!F:F)</f>
        <v>74528.84</v>
      </c>
      <c r="AA186" s="18">
        <f t="shared" si="13"/>
        <v>0</v>
      </c>
      <c r="AB186" s="18"/>
      <c r="AC186" s="19">
        <f>SUMIF('[1]Eze Position Report'!C:C,W186,'[1]Eze Position Report'!D:D)</f>
        <v>5452</v>
      </c>
      <c r="AD186" s="20">
        <f t="shared" si="14"/>
        <v>0</v>
      </c>
      <c r="AE186" s="21"/>
    </row>
    <row r="187" spans="1:34" ht="15" customHeight="1" x14ac:dyDescent="0.25">
      <c r="A187" s="10" t="s">
        <v>36</v>
      </c>
      <c r="B187" s="10" t="s">
        <v>37</v>
      </c>
      <c r="C187" s="10" t="s">
        <v>785</v>
      </c>
      <c r="D187" s="10" t="s">
        <v>39</v>
      </c>
      <c r="E187" s="11">
        <v>119275</v>
      </c>
      <c r="F187" s="10" t="s">
        <v>786</v>
      </c>
      <c r="G187" s="10" t="s">
        <v>787</v>
      </c>
      <c r="H187" s="10"/>
      <c r="I187" s="12"/>
      <c r="J187" s="12">
        <v>2.2564000000000002</v>
      </c>
      <c r="K187" s="12">
        <v>1.6774</v>
      </c>
      <c r="L187" s="12">
        <v>2.2000000000000002</v>
      </c>
      <c r="M187" s="12">
        <v>1.6613</v>
      </c>
      <c r="N187" s="13">
        <v>269126.42</v>
      </c>
      <c r="O187" s="13">
        <v>200072.11</v>
      </c>
      <c r="P187" s="13">
        <v>262405</v>
      </c>
      <c r="Q187" s="14">
        <v>198146.19</v>
      </c>
      <c r="R187" s="12">
        <v>0</v>
      </c>
      <c r="S187" s="13">
        <v>-5075.45</v>
      </c>
      <c r="T187" s="13">
        <v>3149.53</v>
      </c>
      <c r="U187" s="12" t="s">
        <v>42</v>
      </c>
      <c r="V187" s="10" t="str">
        <f t="shared" si="10"/>
        <v>LongSOIL.CAT</v>
      </c>
      <c r="W187" s="15" t="s">
        <v>788</v>
      </c>
      <c r="X187" s="16">
        <f t="shared" si="11"/>
        <v>1.6607800000000001</v>
      </c>
      <c r="Y187" s="17">
        <f t="shared" si="12"/>
        <v>5.1999999999985391E-4</v>
      </c>
      <c r="Z187" s="18">
        <f>SUMIF('[1]Eze Position Report'!C:C,W187,'[1]Eze Position Report'!F:F)</f>
        <v>198089.53450000001</v>
      </c>
      <c r="AA187" s="18">
        <f t="shared" si="13"/>
        <v>-56.655499999993481</v>
      </c>
      <c r="AB187" s="18"/>
      <c r="AC187" s="19">
        <f>SUMIF('[1]Eze Position Report'!C:C,W187,'[1]Eze Position Report'!D:D)</f>
        <v>119275</v>
      </c>
      <c r="AD187" s="20">
        <f t="shared" si="14"/>
        <v>0</v>
      </c>
      <c r="AE187" s="21"/>
    </row>
    <row r="188" spans="1:34" ht="15" customHeight="1" x14ac:dyDescent="0.25">
      <c r="A188" s="10" t="s">
        <v>36</v>
      </c>
      <c r="B188" s="10" t="s">
        <v>37</v>
      </c>
      <c r="C188" s="10" t="s">
        <v>789</v>
      </c>
      <c r="D188" s="10" t="s">
        <v>39</v>
      </c>
      <c r="E188" s="11">
        <v>3725</v>
      </c>
      <c r="F188" s="10" t="s">
        <v>790</v>
      </c>
      <c r="G188" s="10" t="s">
        <v>791</v>
      </c>
      <c r="H188" s="10"/>
      <c r="I188" s="12"/>
      <c r="J188" s="12">
        <v>443.31990000000002</v>
      </c>
      <c r="K188" s="12">
        <v>42.817500000000003</v>
      </c>
      <c r="L188" s="12">
        <v>478.5</v>
      </c>
      <c r="M188" s="12">
        <v>47.039000000000001</v>
      </c>
      <c r="N188" s="13">
        <v>1651366.7</v>
      </c>
      <c r="O188" s="13">
        <v>159495.32</v>
      </c>
      <c r="P188" s="13">
        <v>1782412.5</v>
      </c>
      <c r="Q188" s="14">
        <v>175220.45</v>
      </c>
      <c r="R188" s="12">
        <v>0</v>
      </c>
      <c r="S188" s="13">
        <v>12882.49</v>
      </c>
      <c r="T188" s="13">
        <v>2842.64</v>
      </c>
      <c r="U188" s="12" t="s">
        <v>792</v>
      </c>
      <c r="V188" s="10" t="str">
        <f t="shared" si="10"/>
        <v>LongSDRL.OSL</v>
      </c>
      <c r="W188" s="15" t="s">
        <v>793</v>
      </c>
      <c r="X188" s="16">
        <f t="shared" si="11"/>
        <v>47.026980000000002</v>
      </c>
      <c r="Y188" s="17">
        <f t="shared" si="12"/>
        <v>1.2019999999999698E-2</v>
      </c>
      <c r="Z188" s="18">
        <f>SUMIF('[1]Eze Position Report'!C:C,W188,'[1]Eze Position Report'!F:F)</f>
        <v>175175.50049999999</v>
      </c>
      <c r="AA188" s="18">
        <f t="shared" si="13"/>
        <v>-44.949500000016997</v>
      </c>
      <c r="AB188" s="18"/>
      <c r="AC188" s="19">
        <f>SUMIF('[1]Eze Position Report'!C:C,W188,'[1]Eze Position Report'!D:D)</f>
        <v>3725</v>
      </c>
      <c r="AD188" s="20">
        <f t="shared" si="14"/>
        <v>0</v>
      </c>
      <c r="AE188" s="21"/>
    </row>
    <row r="189" spans="1:34" ht="15" customHeight="1" x14ac:dyDescent="0.25">
      <c r="A189" s="10" t="s">
        <v>36</v>
      </c>
      <c r="B189" s="10" t="s">
        <v>37</v>
      </c>
      <c r="C189" s="10" t="s">
        <v>794</v>
      </c>
      <c r="D189" s="10" t="s">
        <v>39</v>
      </c>
      <c r="E189" s="11">
        <v>207780</v>
      </c>
      <c r="F189" s="10" t="s">
        <v>795</v>
      </c>
      <c r="G189" s="10" t="s">
        <v>796</v>
      </c>
      <c r="H189" s="10"/>
      <c r="I189" s="12"/>
      <c r="J189" s="12">
        <v>43.035299999999999</v>
      </c>
      <c r="K189" s="12">
        <v>43.035299999999999</v>
      </c>
      <c r="L189" s="12">
        <v>47.28</v>
      </c>
      <c r="M189" s="12">
        <v>47.28</v>
      </c>
      <c r="N189" s="13">
        <v>8941877.2899999991</v>
      </c>
      <c r="O189" s="13">
        <v>8941877.2899999991</v>
      </c>
      <c r="P189" s="13">
        <v>9823838.4000000004</v>
      </c>
      <c r="Q189" s="14">
        <v>9823838.4000000004</v>
      </c>
      <c r="R189" s="12">
        <v>0</v>
      </c>
      <c r="S189" s="13">
        <v>881961.11</v>
      </c>
      <c r="T189" s="12">
        <v>0</v>
      </c>
      <c r="U189" s="12" t="s">
        <v>792</v>
      </c>
      <c r="V189" s="10" t="str">
        <f t="shared" si="10"/>
        <v>LongSDRL</v>
      </c>
      <c r="W189" s="15" t="s">
        <v>797</v>
      </c>
      <c r="X189" s="16">
        <f t="shared" si="11"/>
        <v>47.28</v>
      </c>
      <c r="Y189" s="17">
        <f t="shared" si="12"/>
        <v>0</v>
      </c>
      <c r="Z189" s="18">
        <f>SUMIF('[1]Eze Position Report'!C:C,W189,'[1]Eze Position Report'!F:F)</f>
        <v>9823838.4000000004</v>
      </c>
      <c r="AA189" s="18">
        <f t="shared" si="13"/>
        <v>0</v>
      </c>
      <c r="AB189" s="18"/>
      <c r="AC189" s="19">
        <f>SUMIF('[1]Eze Position Report'!C:C,W189,'[1]Eze Position Report'!D:D)</f>
        <v>207780</v>
      </c>
      <c r="AD189" s="20">
        <f t="shared" si="14"/>
        <v>0</v>
      </c>
      <c r="AE189" s="21"/>
    </row>
    <row r="190" spans="1:34" ht="15" customHeight="1" x14ac:dyDescent="0.25">
      <c r="A190" s="10" t="s">
        <v>36</v>
      </c>
      <c r="B190" s="10" t="s">
        <v>37</v>
      </c>
      <c r="C190" s="10" t="s">
        <v>798</v>
      </c>
      <c r="D190" s="10" t="s">
        <v>799</v>
      </c>
      <c r="E190" s="11">
        <v>6707110</v>
      </c>
      <c r="F190" s="10" t="s">
        <v>800</v>
      </c>
      <c r="G190" s="10" t="s">
        <v>801</v>
      </c>
      <c r="H190" s="10"/>
      <c r="I190" s="12"/>
      <c r="J190" s="12">
        <v>100</v>
      </c>
      <c r="K190" s="12">
        <v>100</v>
      </c>
      <c r="L190" s="12">
        <v>100</v>
      </c>
      <c r="M190" s="12">
        <v>100</v>
      </c>
      <c r="N190" s="13">
        <v>6707110.4199999999</v>
      </c>
      <c r="O190" s="13">
        <v>6707110.4199999999</v>
      </c>
      <c r="P190" s="13">
        <v>6707110</v>
      </c>
      <c r="Q190" s="14">
        <v>6707110</v>
      </c>
      <c r="R190" s="13">
        <v>341402.9</v>
      </c>
      <c r="S190" s="13">
        <v>-0.42</v>
      </c>
      <c r="T190" s="13">
        <v>0</v>
      </c>
      <c r="U190" s="12" t="s">
        <v>34</v>
      </c>
      <c r="V190" s="10" t="str">
        <f t="shared" si="10"/>
        <v>LongSQNS.CB.13.5</v>
      </c>
      <c r="W190" s="15" t="s">
        <v>802</v>
      </c>
      <c r="X190" s="16">
        <f t="shared" si="11"/>
        <v>1</v>
      </c>
      <c r="Y190" s="17">
        <f t="shared" si="12"/>
        <v>99</v>
      </c>
      <c r="Z190" s="18">
        <f>SUMIF('[1]Eze Position Report'!C:C,W190,'[1]Eze Position Report'!F:F)</f>
        <v>6707110</v>
      </c>
      <c r="AA190" s="18">
        <f t="shared" si="13"/>
        <v>0</v>
      </c>
      <c r="AB190" s="18"/>
      <c r="AC190" s="19">
        <f>SUMIF('[1]Eze Position Report'!C:C,W190,'[1]Eze Position Report'!D:D)</f>
        <v>6707110</v>
      </c>
      <c r="AD190" s="20">
        <f t="shared" si="14"/>
        <v>0</v>
      </c>
      <c r="AE190" s="21"/>
    </row>
    <row r="191" spans="1:34" ht="15" customHeight="1" x14ac:dyDescent="0.25">
      <c r="A191" s="10" t="s">
        <v>36</v>
      </c>
      <c r="B191" s="10" t="s">
        <v>37</v>
      </c>
      <c r="C191" s="10" t="s">
        <v>803</v>
      </c>
      <c r="D191" s="10" t="s">
        <v>221</v>
      </c>
      <c r="E191" s="11">
        <v>450000</v>
      </c>
      <c r="F191" s="10" t="s">
        <v>804</v>
      </c>
      <c r="G191" s="10" t="s">
        <v>805</v>
      </c>
      <c r="H191" s="10"/>
      <c r="I191" s="12"/>
      <c r="J191" s="12">
        <v>0</v>
      </c>
      <c r="K191" s="12">
        <v>0</v>
      </c>
      <c r="L191" s="12">
        <v>0</v>
      </c>
      <c r="M191" s="12">
        <v>0</v>
      </c>
      <c r="N191" s="13">
        <v>0</v>
      </c>
      <c r="O191" s="13">
        <v>0</v>
      </c>
      <c r="P191" s="13">
        <v>0</v>
      </c>
      <c r="Q191" s="14">
        <v>0</v>
      </c>
      <c r="R191" s="12">
        <v>0</v>
      </c>
      <c r="S191" s="13">
        <v>0</v>
      </c>
      <c r="T191" s="12">
        <v>0</v>
      </c>
      <c r="U191" s="12" t="s">
        <v>806</v>
      </c>
      <c r="V191" s="10" t="str">
        <f t="shared" si="10"/>
        <v>LongSQNS.WT</v>
      </c>
      <c r="W191" s="15" t="s">
        <v>804</v>
      </c>
      <c r="X191" s="16">
        <f t="shared" si="11"/>
        <v>0.48599999999999999</v>
      </c>
      <c r="Y191" s="17">
        <f t="shared" si="12"/>
        <v>-0.48599999999999999</v>
      </c>
      <c r="Z191" s="18">
        <f>SUMIF('[1]Eze Position Report'!C:C,W191,'[1]Eze Position Report'!F:F)</f>
        <v>218700</v>
      </c>
      <c r="AA191" s="18">
        <f t="shared" si="13"/>
        <v>218700</v>
      </c>
      <c r="AB191" s="18"/>
      <c r="AC191" s="19">
        <f>SUMIF('[1]Eze Position Report'!C:C,W191,'[1]Eze Position Report'!D:D)</f>
        <v>450000</v>
      </c>
      <c r="AD191" s="20">
        <f t="shared" si="14"/>
        <v>0</v>
      </c>
      <c r="AE191" s="21"/>
    </row>
    <row r="192" spans="1:34" ht="15" customHeight="1" x14ac:dyDescent="0.25">
      <c r="A192" s="10" t="s">
        <v>36</v>
      </c>
      <c r="B192" s="10" t="s">
        <v>37</v>
      </c>
      <c r="C192" s="10" t="s">
        <v>807</v>
      </c>
      <c r="D192" s="10" t="s">
        <v>221</v>
      </c>
      <c r="E192" s="11">
        <v>148670</v>
      </c>
      <c r="F192" s="10" t="s">
        <v>808</v>
      </c>
      <c r="G192" s="10" t="s">
        <v>809</v>
      </c>
      <c r="H192" s="10" t="s">
        <v>807</v>
      </c>
      <c r="I192" s="10"/>
      <c r="J192" s="10">
        <v>0</v>
      </c>
      <c r="K192" s="10">
        <v>0</v>
      </c>
      <c r="L192" s="10">
        <v>5.0000000000000001E-4</v>
      </c>
      <c r="M192" s="10">
        <v>5.0000000000000001E-4</v>
      </c>
      <c r="N192" s="22">
        <v>0</v>
      </c>
      <c r="O192" s="22">
        <v>0</v>
      </c>
      <c r="P192" s="22">
        <v>74.34</v>
      </c>
      <c r="Q192" s="11">
        <v>74.34</v>
      </c>
      <c r="R192" s="10">
        <v>0</v>
      </c>
      <c r="S192" s="22">
        <v>74.34</v>
      </c>
      <c r="T192" s="10">
        <v>0</v>
      </c>
      <c r="U192" s="10" t="s">
        <v>34</v>
      </c>
      <c r="V192" s="10" t="str">
        <f t="shared" si="10"/>
        <v>LongSQNS.CB.9.5_1</v>
      </c>
      <c r="W192" s="15" t="s">
        <v>808</v>
      </c>
      <c r="X192" s="16">
        <f t="shared" si="11"/>
        <v>1.3679999999999999</v>
      </c>
      <c r="Y192" s="17">
        <f t="shared" si="12"/>
        <v>-1.3674999999999999</v>
      </c>
      <c r="Z192" s="18">
        <f>SUMIF('[1]Eze Position Report'!C:C,W192,'[1]Eze Position Report'!F:F)</f>
        <v>203380.57368</v>
      </c>
      <c r="AA192" s="18">
        <f t="shared" si="13"/>
        <v>203306.23368</v>
      </c>
      <c r="AB192" s="18"/>
      <c r="AC192" s="19">
        <f>SUMIF('[1]Eze Position Report'!C:C,W192,'[1]Eze Position Report'!D:D)</f>
        <v>148670.01</v>
      </c>
      <c r="AD192" s="20">
        <f t="shared" si="14"/>
        <v>1.0000000009313226E-2</v>
      </c>
      <c r="AE192" s="20"/>
      <c r="AF192" s="9"/>
      <c r="AG192" s="9"/>
      <c r="AH192" s="9"/>
    </row>
    <row r="193" spans="1:31" ht="15" customHeight="1" x14ac:dyDescent="0.25">
      <c r="A193" s="10" t="s">
        <v>36</v>
      </c>
      <c r="B193" s="10" t="s">
        <v>37</v>
      </c>
      <c r="C193" s="10" t="s">
        <v>807</v>
      </c>
      <c r="D193" s="10" t="s">
        <v>221</v>
      </c>
      <c r="E193" s="11">
        <v>306630</v>
      </c>
      <c r="F193" s="10" t="s">
        <v>810</v>
      </c>
      <c r="G193" s="10" t="s">
        <v>809</v>
      </c>
      <c r="H193" s="10"/>
      <c r="I193" s="12"/>
      <c r="J193" s="12">
        <v>0</v>
      </c>
      <c r="K193" s="12">
        <v>0</v>
      </c>
      <c r="L193" s="12">
        <v>3.5000000000000001E-3</v>
      </c>
      <c r="M193" s="12">
        <v>3.5000000000000001E-3</v>
      </c>
      <c r="N193" s="13">
        <v>0</v>
      </c>
      <c r="O193" s="13">
        <v>0</v>
      </c>
      <c r="P193" s="13">
        <v>1073.2</v>
      </c>
      <c r="Q193" s="14">
        <v>1073.2</v>
      </c>
      <c r="R193" s="12">
        <v>0</v>
      </c>
      <c r="S193" s="13">
        <v>1073.2</v>
      </c>
      <c r="T193" s="13">
        <v>0</v>
      </c>
      <c r="U193" s="12" t="s">
        <v>34</v>
      </c>
      <c r="V193" s="10" t="str">
        <f t="shared" si="10"/>
        <v>LongSQNS.CB.9.5_2</v>
      </c>
      <c r="W193" s="15" t="s">
        <v>810</v>
      </c>
      <c r="X193" s="16">
        <f t="shared" si="11"/>
        <v>6.9999999999999993E-3</v>
      </c>
      <c r="Y193" s="17">
        <f t="shared" si="12"/>
        <v>-3.4999999999999992E-3</v>
      </c>
      <c r="Z193" s="18">
        <f>SUMIF('[1]Eze Position Report'!C:C,W193,'[1]Eze Position Report'!F:F)</f>
        <v>2146.41</v>
      </c>
      <c r="AA193" s="18">
        <f t="shared" si="13"/>
        <v>1073.2099999999998</v>
      </c>
      <c r="AB193" s="18"/>
      <c r="AC193" s="19">
        <f>SUMIF('[1]Eze Position Report'!C:C,W193,'[1]Eze Position Report'!D:D)</f>
        <v>306630</v>
      </c>
      <c r="AD193" s="20">
        <f t="shared" si="14"/>
        <v>0</v>
      </c>
      <c r="AE193" s="21"/>
    </row>
    <row r="194" spans="1:31" ht="15" customHeight="1" x14ac:dyDescent="0.25">
      <c r="A194" s="10" t="s">
        <v>28</v>
      </c>
      <c r="B194" s="10" t="s">
        <v>29</v>
      </c>
      <c r="C194" s="10" t="s">
        <v>811</v>
      </c>
      <c r="D194" s="10" t="s">
        <v>31</v>
      </c>
      <c r="E194" s="11">
        <v>-6643</v>
      </c>
      <c r="F194" s="10" t="s">
        <v>812</v>
      </c>
      <c r="G194" s="10" t="s">
        <v>813</v>
      </c>
      <c r="H194" s="10"/>
      <c r="I194" s="12"/>
      <c r="J194" s="12">
        <v>132.36279999999999</v>
      </c>
      <c r="K194" s="12">
        <v>132.36279999999999</v>
      </c>
      <c r="L194" s="12">
        <v>77.900000000000006</v>
      </c>
      <c r="M194" s="12">
        <v>77.900000000000006</v>
      </c>
      <c r="N194" s="13">
        <v>-879285.93</v>
      </c>
      <c r="O194" s="13">
        <v>-879285.93</v>
      </c>
      <c r="P194" s="13">
        <v>-517489.7</v>
      </c>
      <c r="Q194" s="14">
        <v>-517489.7</v>
      </c>
      <c r="R194" s="12">
        <v>0</v>
      </c>
      <c r="S194" s="13">
        <v>361796.23</v>
      </c>
      <c r="T194" s="13">
        <v>0</v>
      </c>
      <c r="U194" s="12" t="s">
        <v>42</v>
      </c>
      <c r="V194" s="10" t="str">
        <f t="shared" ref="V194:V257" si="15">CONCATENATE(A194,W194)</f>
        <v>ShortSHOP</v>
      </c>
      <c r="W194" s="15" t="s">
        <v>814</v>
      </c>
      <c r="X194" s="16">
        <f t="shared" ref="X194:X257" si="16">(Z194)/AC194</f>
        <v>77.900000000000006</v>
      </c>
      <c r="Y194" s="17">
        <f t="shared" ref="Y194:Y257" si="17">M194-X194</f>
        <v>0</v>
      </c>
      <c r="Z194" s="18">
        <f>SUMIF('[1]Eze Position Report'!C:C,W194,'[1]Eze Position Report'!F:F)</f>
        <v>-517489.7</v>
      </c>
      <c r="AA194" s="18">
        <f t="shared" ref="AA194:AA257" si="18">+Z194-Q194</f>
        <v>0</v>
      </c>
      <c r="AB194" s="18"/>
      <c r="AC194" s="19">
        <f>SUMIF('[1]Eze Position Report'!C:C,W194,'[1]Eze Position Report'!D:D)</f>
        <v>-6643</v>
      </c>
      <c r="AD194" s="20">
        <f t="shared" si="14"/>
        <v>0</v>
      </c>
      <c r="AE194" s="21"/>
    </row>
    <row r="195" spans="1:31" ht="15" customHeight="1" x14ac:dyDescent="0.25">
      <c r="A195" s="10" t="s">
        <v>28</v>
      </c>
      <c r="B195" s="10" t="s">
        <v>29</v>
      </c>
      <c r="C195" s="10" t="s">
        <v>815</v>
      </c>
      <c r="D195" s="10" t="s">
        <v>31</v>
      </c>
      <c r="E195" s="11">
        <v>-8759</v>
      </c>
      <c r="F195" s="10" t="s">
        <v>816</v>
      </c>
      <c r="G195" s="10" t="s">
        <v>817</v>
      </c>
      <c r="H195" s="10"/>
      <c r="I195" s="12"/>
      <c r="J195" s="12">
        <v>8.6259999999999994</v>
      </c>
      <c r="K195" s="12">
        <v>8.6259999999999994</v>
      </c>
      <c r="L195" s="12">
        <v>1.68</v>
      </c>
      <c r="M195" s="12">
        <v>1.68</v>
      </c>
      <c r="N195" s="13">
        <v>-75555.14</v>
      </c>
      <c r="O195" s="13">
        <v>-75555.14</v>
      </c>
      <c r="P195" s="13">
        <v>-14715.12</v>
      </c>
      <c r="Q195" s="14">
        <v>-14715.12</v>
      </c>
      <c r="R195" s="12">
        <v>0</v>
      </c>
      <c r="S195" s="13">
        <v>60840.02</v>
      </c>
      <c r="T195" s="13">
        <v>0</v>
      </c>
      <c r="U195" s="12" t="s">
        <v>34</v>
      </c>
      <c r="V195" s="10" t="str">
        <f t="shared" si="15"/>
        <v>ShortSIEB</v>
      </c>
      <c r="W195" s="15" t="s">
        <v>818</v>
      </c>
      <c r="X195" s="16">
        <f t="shared" si="16"/>
        <v>1.6800000000000002</v>
      </c>
      <c r="Y195" s="17">
        <f t="shared" si="17"/>
        <v>0</v>
      </c>
      <c r="Z195" s="18">
        <f>SUMIF('[1]Eze Position Report'!C:C,W195,'[1]Eze Position Report'!F:F)</f>
        <v>-14715.12</v>
      </c>
      <c r="AA195" s="18">
        <f t="shared" si="18"/>
        <v>0</v>
      </c>
      <c r="AB195" s="18"/>
      <c r="AC195" s="19">
        <f>SUMIF('[1]Eze Position Report'!C:C,W195,'[1]Eze Position Report'!D:D)</f>
        <v>-8759</v>
      </c>
      <c r="AD195" s="20">
        <f t="shared" ref="AD195:AD258" si="19">AC195-E195</f>
        <v>0</v>
      </c>
      <c r="AE195" s="21"/>
    </row>
    <row r="196" spans="1:31" ht="15" customHeight="1" x14ac:dyDescent="0.25">
      <c r="A196" s="10" t="s">
        <v>36</v>
      </c>
      <c r="B196" s="10" t="s">
        <v>37</v>
      </c>
      <c r="C196" s="10" t="s">
        <v>819</v>
      </c>
      <c r="D196" s="10" t="s">
        <v>441</v>
      </c>
      <c r="E196" s="11">
        <v>92600</v>
      </c>
      <c r="F196" s="10" t="s">
        <v>820</v>
      </c>
      <c r="G196" s="10" t="s">
        <v>821</v>
      </c>
      <c r="H196" s="10"/>
      <c r="I196" s="12"/>
      <c r="J196" s="13">
        <v>83.904899999999998</v>
      </c>
      <c r="K196" s="13">
        <v>83.904899999999998</v>
      </c>
      <c r="L196" s="12">
        <v>61.27</v>
      </c>
      <c r="M196" s="12">
        <v>61.27</v>
      </c>
      <c r="N196" s="13">
        <v>7769592.7599999998</v>
      </c>
      <c r="O196" s="13">
        <v>7769592.7599999998</v>
      </c>
      <c r="P196" s="13">
        <v>5673602</v>
      </c>
      <c r="Q196" s="14">
        <v>5673602</v>
      </c>
      <c r="R196" s="12">
        <v>0</v>
      </c>
      <c r="S196" s="13">
        <v>-2095990.76</v>
      </c>
      <c r="T196" s="12">
        <v>0</v>
      </c>
      <c r="U196" s="12" t="s">
        <v>444</v>
      </c>
      <c r="V196" s="10" t="str">
        <f t="shared" si="15"/>
        <v>LongSIMO</v>
      </c>
      <c r="W196" s="15" t="s">
        <v>822</v>
      </c>
      <c r="X196" s="16">
        <f t="shared" si="16"/>
        <v>61.27</v>
      </c>
      <c r="Y196" s="17">
        <f t="shared" si="17"/>
        <v>0</v>
      </c>
      <c r="Z196" s="18">
        <f>SUMIF('[1]Eze Position Report'!C:C,W196,'[1]Eze Position Report'!F:F)</f>
        <v>5673602</v>
      </c>
      <c r="AA196" s="18">
        <f t="shared" si="18"/>
        <v>0</v>
      </c>
      <c r="AB196" s="18"/>
      <c r="AC196" s="19">
        <f>SUMIF('[1]Eze Position Report'!C:C,W196,'[1]Eze Position Report'!D:D)</f>
        <v>92600</v>
      </c>
      <c r="AD196" s="20">
        <f t="shared" si="19"/>
        <v>0</v>
      </c>
      <c r="AE196" s="21"/>
    </row>
    <row r="197" spans="1:31" ht="15" customHeight="1" x14ac:dyDescent="0.25">
      <c r="A197" s="10" t="s">
        <v>36</v>
      </c>
      <c r="B197" s="10" t="s">
        <v>37</v>
      </c>
      <c r="C197" s="10" t="s">
        <v>823</v>
      </c>
      <c r="D197" s="10" t="s">
        <v>49</v>
      </c>
      <c r="E197" s="11">
        <v>842</v>
      </c>
      <c r="F197" s="10" t="s">
        <v>824</v>
      </c>
      <c r="G197" s="10" t="s">
        <v>825</v>
      </c>
      <c r="H197" s="10" t="s">
        <v>826</v>
      </c>
      <c r="I197" s="12"/>
      <c r="J197" s="12">
        <v>1.2010000000000001</v>
      </c>
      <c r="K197" s="12">
        <v>1.2010000000000001</v>
      </c>
      <c r="L197" s="12">
        <v>0.2</v>
      </c>
      <c r="M197" s="12">
        <v>0.2</v>
      </c>
      <c r="N197" s="13">
        <v>101124.46</v>
      </c>
      <c r="O197" s="13">
        <v>101124.46</v>
      </c>
      <c r="P197" s="13">
        <v>16840</v>
      </c>
      <c r="Q197" s="14">
        <v>16840</v>
      </c>
      <c r="R197" s="12">
        <v>0</v>
      </c>
      <c r="S197" s="13">
        <v>-84284.46</v>
      </c>
      <c r="T197" s="13">
        <v>0</v>
      </c>
      <c r="U197" s="12" t="s">
        <v>34</v>
      </c>
      <c r="V197" s="10" t="str">
        <f t="shared" si="15"/>
        <v>LongSILJ US 01/17/25 C20</v>
      </c>
      <c r="W197" s="15" t="s">
        <v>823</v>
      </c>
      <c r="X197" s="16">
        <f t="shared" si="16"/>
        <v>20</v>
      </c>
      <c r="Y197" s="17">
        <f t="shared" si="17"/>
        <v>-19.8</v>
      </c>
      <c r="Z197" s="18">
        <f>SUMIF('[1]Eze Position Report'!C:C,W197,'[1]Eze Position Report'!F:F)</f>
        <v>16840</v>
      </c>
      <c r="AA197" s="18">
        <f t="shared" si="18"/>
        <v>0</v>
      </c>
      <c r="AB197" s="18"/>
      <c r="AC197" s="19">
        <f>SUMIF('[1]Eze Position Report'!C:C,W197,'[1]Eze Position Report'!D:D)</f>
        <v>842</v>
      </c>
      <c r="AD197" s="20">
        <f t="shared" si="19"/>
        <v>0</v>
      </c>
      <c r="AE197" s="21"/>
    </row>
    <row r="198" spans="1:31" ht="15" customHeight="1" x14ac:dyDescent="0.25">
      <c r="A198" s="10" t="s">
        <v>36</v>
      </c>
      <c r="B198" s="10" t="s">
        <v>37</v>
      </c>
      <c r="C198" s="10" t="s">
        <v>827</v>
      </c>
      <c r="D198" s="10" t="s">
        <v>49</v>
      </c>
      <c r="E198" s="11">
        <v>123</v>
      </c>
      <c r="F198" s="10" t="s">
        <v>828</v>
      </c>
      <c r="G198" s="10" t="s">
        <v>829</v>
      </c>
      <c r="H198" s="10" t="s">
        <v>830</v>
      </c>
      <c r="I198" s="12"/>
      <c r="J198" s="12">
        <v>0.50349999999999995</v>
      </c>
      <c r="K198" s="12">
        <v>0.50349999999999995</v>
      </c>
      <c r="L198" s="12">
        <v>0.05</v>
      </c>
      <c r="M198" s="12">
        <v>0.05</v>
      </c>
      <c r="N198" s="13">
        <v>6193.05</v>
      </c>
      <c r="O198" s="13">
        <v>6193.05</v>
      </c>
      <c r="P198" s="13">
        <v>615</v>
      </c>
      <c r="Q198" s="14">
        <v>615</v>
      </c>
      <c r="R198" s="12">
        <v>0</v>
      </c>
      <c r="S198" s="13">
        <v>-5578.05</v>
      </c>
      <c r="T198" s="13">
        <v>0</v>
      </c>
      <c r="U198" s="12" t="s">
        <v>34</v>
      </c>
      <c r="V198" s="10" t="str">
        <f t="shared" si="15"/>
        <v>LongSILJ US 01/19/24 C18</v>
      </c>
      <c r="W198" s="15" t="s">
        <v>827</v>
      </c>
      <c r="X198" s="16">
        <f t="shared" si="16"/>
        <v>5</v>
      </c>
      <c r="Y198" s="17">
        <f t="shared" si="17"/>
        <v>-4.95</v>
      </c>
      <c r="Z198" s="18">
        <f>SUMIF('[1]Eze Position Report'!C:C,W198,'[1]Eze Position Report'!F:F)</f>
        <v>615</v>
      </c>
      <c r="AA198" s="18">
        <f t="shared" si="18"/>
        <v>0</v>
      </c>
      <c r="AB198" s="18"/>
      <c r="AC198" s="19">
        <f>SUMIF('[1]Eze Position Report'!C:C,W198,'[1]Eze Position Report'!D:D)</f>
        <v>123</v>
      </c>
      <c r="AD198" s="20">
        <f t="shared" si="19"/>
        <v>0</v>
      </c>
      <c r="AE198" s="21"/>
    </row>
    <row r="199" spans="1:31" ht="15" customHeight="1" x14ac:dyDescent="0.25">
      <c r="A199" s="10" t="s">
        <v>36</v>
      </c>
      <c r="B199" s="10" t="s">
        <v>37</v>
      </c>
      <c r="C199" s="10" t="s">
        <v>831</v>
      </c>
      <c r="D199" s="10" t="s">
        <v>49</v>
      </c>
      <c r="E199" s="11">
        <v>138</v>
      </c>
      <c r="F199" s="10" t="s">
        <v>832</v>
      </c>
      <c r="G199" s="10" t="s">
        <v>833</v>
      </c>
      <c r="H199" s="10" t="s">
        <v>830</v>
      </c>
      <c r="I199" s="12"/>
      <c r="J199" s="12">
        <v>0.40350000000000003</v>
      </c>
      <c r="K199" s="12">
        <v>0.40350000000000003</v>
      </c>
      <c r="L199" s="12">
        <v>0.04</v>
      </c>
      <c r="M199" s="12">
        <v>0.04</v>
      </c>
      <c r="N199" s="13">
        <v>5568.3</v>
      </c>
      <c r="O199" s="13">
        <v>5568.3</v>
      </c>
      <c r="P199" s="13">
        <v>552</v>
      </c>
      <c r="Q199" s="14">
        <v>552</v>
      </c>
      <c r="R199" s="12">
        <v>0</v>
      </c>
      <c r="S199" s="13">
        <v>-5016.3</v>
      </c>
      <c r="T199" s="13">
        <v>0</v>
      </c>
      <c r="U199" s="12" t="s">
        <v>34</v>
      </c>
      <c r="V199" s="10" t="str">
        <f t="shared" si="15"/>
        <v>LongSILJ US 01/19/24 C20</v>
      </c>
      <c r="W199" s="15" t="s">
        <v>831</v>
      </c>
      <c r="X199" s="16">
        <f t="shared" si="16"/>
        <v>5</v>
      </c>
      <c r="Y199" s="17">
        <f t="shared" si="17"/>
        <v>-4.96</v>
      </c>
      <c r="Z199" s="18">
        <f>SUMIF('[1]Eze Position Report'!C:C,W199,'[1]Eze Position Report'!F:F)</f>
        <v>690</v>
      </c>
      <c r="AA199" s="18">
        <f t="shared" si="18"/>
        <v>138</v>
      </c>
      <c r="AB199" s="18"/>
      <c r="AC199" s="19">
        <f>SUMIF('[1]Eze Position Report'!C:C,W199,'[1]Eze Position Report'!D:D)</f>
        <v>138</v>
      </c>
      <c r="AD199" s="20">
        <f t="shared" si="19"/>
        <v>0</v>
      </c>
      <c r="AE199" s="21"/>
    </row>
    <row r="200" spans="1:31" ht="15" customHeight="1" x14ac:dyDescent="0.25">
      <c r="A200" s="10" t="s">
        <v>36</v>
      </c>
      <c r="B200" s="10" t="s">
        <v>37</v>
      </c>
      <c r="C200" s="10" t="s">
        <v>834</v>
      </c>
      <c r="D200" s="10" t="s">
        <v>39</v>
      </c>
      <c r="E200" s="11">
        <v>24157</v>
      </c>
      <c r="F200" s="10" t="s">
        <v>835</v>
      </c>
      <c r="G200" s="10" t="s">
        <v>836</v>
      </c>
      <c r="H200" s="10"/>
      <c r="I200" s="12"/>
      <c r="J200" s="12">
        <v>4.9509999999999996</v>
      </c>
      <c r="K200" s="12">
        <v>3.5926999999999998</v>
      </c>
      <c r="L200" s="12">
        <v>6.45</v>
      </c>
      <c r="M200" s="12">
        <v>4.8704999999999998</v>
      </c>
      <c r="N200" s="13">
        <v>119600.45</v>
      </c>
      <c r="O200" s="13">
        <v>86787.94</v>
      </c>
      <c r="P200" s="13">
        <v>155812.65</v>
      </c>
      <c r="Q200" s="14">
        <v>117656.61</v>
      </c>
      <c r="R200" s="12">
        <v>0</v>
      </c>
      <c r="S200" s="13">
        <v>27344.41</v>
      </c>
      <c r="T200" s="13">
        <v>3524.27</v>
      </c>
      <c r="U200" s="12" t="s">
        <v>42</v>
      </c>
      <c r="V200" s="10" t="str">
        <f t="shared" si="15"/>
        <v>LongSKE.CAT</v>
      </c>
      <c r="W200" s="15" t="s">
        <v>837</v>
      </c>
      <c r="X200" s="16">
        <f t="shared" si="16"/>
        <v>4.8691049999999994</v>
      </c>
      <c r="Y200" s="17">
        <f t="shared" si="17"/>
        <v>1.3950000000004792E-3</v>
      </c>
      <c r="Z200" s="18">
        <f>SUMIF('[1]Eze Position Report'!C:C,W200,'[1]Eze Position Report'!F:F)</f>
        <v>117622.96948499999</v>
      </c>
      <c r="AA200" s="18">
        <f t="shared" si="18"/>
        <v>-33.640515000006417</v>
      </c>
      <c r="AB200" s="18"/>
      <c r="AC200" s="19">
        <f>SUMIF('[1]Eze Position Report'!C:C,W200,'[1]Eze Position Report'!D:D)</f>
        <v>24157</v>
      </c>
      <c r="AD200" s="20">
        <f t="shared" si="19"/>
        <v>0</v>
      </c>
      <c r="AE200" s="21"/>
    </row>
    <row r="201" spans="1:31" ht="15" customHeight="1" x14ac:dyDescent="0.25">
      <c r="A201" s="10" t="s">
        <v>28</v>
      </c>
      <c r="B201" s="10" t="s">
        <v>29</v>
      </c>
      <c r="C201" s="10" t="s">
        <v>838</v>
      </c>
      <c r="D201" s="10" t="s">
        <v>31</v>
      </c>
      <c r="E201" s="11">
        <v>-474017</v>
      </c>
      <c r="F201" s="10" t="s">
        <v>839</v>
      </c>
      <c r="G201" s="10" t="s">
        <v>840</v>
      </c>
      <c r="H201" s="10"/>
      <c r="I201" s="12"/>
      <c r="J201" s="12">
        <v>2.7504</v>
      </c>
      <c r="K201" s="12">
        <v>2.7504</v>
      </c>
      <c r="L201" s="12">
        <v>1.6</v>
      </c>
      <c r="M201" s="12">
        <v>1.6</v>
      </c>
      <c r="N201" s="13">
        <v>-1303733.22</v>
      </c>
      <c r="O201" s="13">
        <v>-1303733.22</v>
      </c>
      <c r="P201" s="13">
        <v>-758427.2</v>
      </c>
      <c r="Q201" s="14">
        <v>-758427.2</v>
      </c>
      <c r="R201" s="12">
        <v>0</v>
      </c>
      <c r="S201" s="13">
        <v>545306.02</v>
      </c>
      <c r="T201" s="13">
        <v>0</v>
      </c>
      <c r="U201" s="12" t="s">
        <v>34</v>
      </c>
      <c r="V201" s="10" t="str">
        <f t="shared" si="15"/>
        <v>ShortSKYX</v>
      </c>
      <c r="W201" s="15" t="s">
        <v>841</v>
      </c>
      <c r="X201" s="16">
        <f t="shared" si="16"/>
        <v>1.5999999999999999</v>
      </c>
      <c r="Y201" s="17">
        <f t="shared" si="17"/>
        <v>0</v>
      </c>
      <c r="Z201" s="18">
        <f>SUMIF('[1]Eze Position Report'!C:C,W201,'[1]Eze Position Report'!F:F)</f>
        <v>-758427.2</v>
      </c>
      <c r="AA201" s="18">
        <f t="shared" si="18"/>
        <v>0</v>
      </c>
      <c r="AB201" s="18"/>
      <c r="AC201" s="19">
        <f>SUMIF('[1]Eze Position Report'!C:C,W201,'[1]Eze Position Report'!D:D)</f>
        <v>-474017</v>
      </c>
      <c r="AD201" s="20">
        <f t="shared" si="19"/>
        <v>0</v>
      </c>
      <c r="AE201" s="21"/>
    </row>
    <row r="202" spans="1:31" ht="15" customHeight="1" x14ac:dyDescent="0.25">
      <c r="A202" s="10" t="s">
        <v>28</v>
      </c>
      <c r="B202" s="10" t="s">
        <v>29</v>
      </c>
      <c r="C202" s="10" t="s">
        <v>842</v>
      </c>
      <c r="D202" s="10" t="s">
        <v>320</v>
      </c>
      <c r="E202" s="11">
        <v>-13899</v>
      </c>
      <c r="F202" s="10" t="s">
        <v>843</v>
      </c>
      <c r="G202" s="10" t="s">
        <v>844</v>
      </c>
      <c r="H202" s="10"/>
      <c r="I202" s="12"/>
      <c r="J202" s="12">
        <v>41.3491</v>
      </c>
      <c r="K202" s="12">
        <v>41.3491</v>
      </c>
      <c r="L202" s="12">
        <v>45.17</v>
      </c>
      <c r="M202" s="12">
        <v>45.17</v>
      </c>
      <c r="N202" s="13">
        <v>-574711.49</v>
      </c>
      <c r="O202" s="13">
        <v>-574711.49</v>
      </c>
      <c r="P202" s="13">
        <v>-627817.82999999996</v>
      </c>
      <c r="Q202" s="14">
        <v>-627817.82999999996</v>
      </c>
      <c r="R202" s="12">
        <v>0</v>
      </c>
      <c r="S202" s="13">
        <v>-53106.34</v>
      </c>
      <c r="T202" s="13">
        <v>0</v>
      </c>
      <c r="U202" s="12" t="s">
        <v>34</v>
      </c>
      <c r="V202" s="10" t="str">
        <f t="shared" si="15"/>
        <v>ShortSLG</v>
      </c>
      <c r="W202" s="15" t="s">
        <v>845</v>
      </c>
      <c r="X202" s="16">
        <f t="shared" si="16"/>
        <v>45.169999999999995</v>
      </c>
      <c r="Y202" s="17">
        <f t="shared" si="17"/>
        <v>0</v>
      </c>
      <c r="Z202" s="18">
        <f>SUMIF('[1]Eze Position Report'!C:C,W202,'[1]Eze Position Report'!F:F)</f>
        <v>-627817.82999999996</v>
      </c>
      <c r="AA202" s="18">
        <f t="shared" si="18"/>
        <v>0</v>
      </c>
      <c r="AB202" s="18"/>
      <c r="AC202" s="19">
        <f>SUMIF('[1]Eze Position Report'!C:C,W202,'[1]Eze Position Report'!D:D)</f>
        <v>-13899</v>
      </c>
      <c r="AD202" s="20">
        <f t="shared" si="19"/>
        <v>0</v>
      </c>
      <c r="AE202" s="21"/>
    </row>
    <row r="203" spans="1:31" ht="15" customHeight="1" x14ac:dyDescent="0.25">
      <c r="A203" s="10" t="s">
        <v>28</v>
      </c>
      <c r="B203" s="10" t="s">
        <v>29</v>
      </c>
      <c r="C203" s="10" t="s">
        <v>846</v>
      </c>
      <c r="D203" s="10" t="s">
        <v>49</v>
      </c>
      <c r="E203" s="11">
        <v>-21</v>
      </c>
      <c r="F203" s="10" t="s">
        <v>847</v>
      </c>
      <c r="G203" s="10" t="s">
        <v>848</v>
      </c>
      <c r="H203" s="10" t="s">
        <v>849</v>
      </c>
      <c r="I203" s="12"/>
      <c r="J203" s="12">
        <v>1.3523000000000001</v>
      </c>
      <c r="K203" s="12">
        <v>1.3523000000000001</v>
      </c>
      <c r="L203" s="12">
        <v>6.3</v>
      </c>
      <c r="M203" s="12">
        <v>6.3</v>
      </c>
      <c r="N203" s="13">
        <v>-2839.78</v>
      </c>
      <c r="O203" s="13">
        <v>-2839.78</v>
      </c>
      <c r="P203" s="13">
        <v>-13230</v>
      </c>
      <c r="Q203" s="14">
        <v>-13230</v>
      </c>
      <c r="R203" s="12">
        <v>0</v>
      </c>
      <c r="S203" s="13">
        <v>-10390.219999999999</v>
      </c>
      <c r="T203" s="13">
        <v>0</v>
      </c>
      <c r="U203" s="12" t="s">
        <v>34</v>
      </c>
      <c r="V203" s="10" t="str">
        <f t="shared" si="15"/>
        <v>ShortSLG US 01/19/24 C40</v>
      </c>
      <c r="W203" s="15" t="s">
        <v>846</v>
      </c>
      <c r="X203" s="16">
        <f t="shared" si="16"/>
        <v>585</v>
      </c>
      <c r="Y203" s="17">
        <f t="shared" si="17"/>
        <v>-578.70000000000005</v>
      </c>
      <c r="Z203" s="18">
        <f>SUMIF('[1]Eze Position Report'!C:C,W203,'[1]Eze Position Report'!F:F)</f>
        <v>-12285</v>
      </c>
      <c r="AA203" s="18">
        <f t="shared" si="18"/>
        <v>945</v>
      </c>
      <c r="AB203" s="18"/>
      <c r="AC203" s="19">
        <f>SUMIF('[1]Eze Position Report'!C:C,W203,'[1]Eze Position Report'!D:D)</f>
        <v>-21</v>
      </c>
      <c r="AD203" s="20">
        <f t="shared" si="19"/>
        <v>0</v>
      </c>
      <c r="AE203" s="21"/>
    </row>
    <row r="204" spans="1:31" ht="15" customHeight="1" x14ac:dyDescent="0.25">
      <c r="A204" s="10" t="s">
        <v>28</v>
      </c>
      <c r="B204" s="10" t="s">
        <v>29</v>
      </c>
      <c r="C204" s="10" t="s">
        <v>850</v>
      </c>
      <c r="D204" s="10" t="s">
        <v>49</v>
      </c>
      <c r="E204" s="11">
        <v>-9</v>
      </c>
      <c r="F204" s="10" t="s">
        <v>851</v>
      </c>
      <c r="G204" s="10" t="s">
        <v>852</v>
      </c>
      <c r="H204" s="10" t="s">
        <v>849</v>
      </c>
      <c r="I204" s="12"/>
      <c r="J204" s="12">
        <v>1.994</v>
      </c>
      <c r="K204" s="12">
        <v>1.994</v>
      </c>
      <c r="L204" s="12">
        <v>0.69</v>
      </c>
      <c r="M204" s="12">
        <v>0.69</v>
      </c>
      <c r="N204" s="13">
        <v>-1794.57</v>
      </c>
      <c r="O204" s="13">
        <v>-1794.57</v>
      </c>
      <c r="P204" s="13">
        <v>-621</v>
      </c>
      <c r="Q204" s="14">
        <v>-621</v>
      </c>
      <c r="R204" s="12">
        <v>0</v>
      </c>
      <c r="S204" s="13">
        <v>1173.57</v>
      </c>
      <c r="T204" s="13">
        <v>0</v>
      </c>
      <c r="U204" s="12" t="s">
        <v>34</v>
      </c>
      <c r="V204" s="10" t="str">
        <f t="shared" si="15"/>
        <v>ShortSLG US 01/19/24 C50</v>
      </c>
      <c r="W204" s="15" t="s">
        <v>850</v>
      </c>
      <c r="X204" s="16">
        <f t="shared" si="16"/>
        <v>67.5</v>
      </c>
      <c r="Y204" s="17">
        <f t="shared" si="17"/>
        <v>-66.81</v>
      </c>
      <c r="Z204" s="18">
        <f>SUMIF('[1]Eze Position Report'!C:C,W204,'[1]Eze Position Report'!F:F)</f>
        <v>-607.5</v>
      </c>
      <c r="AA204" s="18">
        <f t="shared" si="18"/>
        <v>13.5</v>
      </c>
      <c r="AB204" s="18"/>
      <c r="AC204" s="19">
        <f>SUMIF('[1]Eze Position Report'!C:C,W204,'[1]Eze Position Report'!D:D)</f>
        <v>-9</v>
      </c>
      <c r="AD204" s="20">
        <f t="shared" si="19"/>
        <v>0</v>
      </c>
      <c r="AE204" s="21"/>
    </row>
    <row r="205" spans="1:31" ht="15" customHeight="1" x14ac:dyDescent="0.25">
      <c r="A205" s="10" t="s">
        <v>28</v>
      </c>
      <c r="B205" s="10" t="s">
        <v>29</v>
      </c>
      <c r="C205" s="10" t="s">
        <v>853</v>
      </c>
      <c r="D205" s="10" t="s">
        <v>49</v>
      </c>
      <c r="E205" s="11">
        <v>-39</v>
      </c>
      <c r="F205" s="10" t="s">
        <v>854</v>
      </c>
      <c r="G205" s="10" t="s">
        <v>855</v>
      </c>
      <c r="H205" s="10" t="s">
        <v>856</v>
      </c>
      <c r="I205" s="12"/>
      <c r="J205" s="12">
        <v>2.5215000000000001</v>
      </c>
      <c r="K205" s="12">
        <v>2.5215000000000001</v>
      </c>
      <c r="L205" s="12">
        <v>2.3199999999999998</v>
      </c>
      <c r="M205" s="12">
        <v>2.3199999999999998</v>
      </c>
      <c r="N205" s="13">
        <v>-9834</v>
      </c>
      <c r="O205" s="13">
        <v>-9834</v>
      </c>
      <c r="P205" s="13">
        <v>-9048</v>
      </c>
      <c r="Q205" s="14">
        <v>-9048</v>
      </c>
      <c r="R205" s="12">
        <v>0</v>
      </c>
      <c r="S205" s="13">
        <v>786</v>
      </c>
      <c r="T205" s="13">
        <v>0</v>
      </c>
      <c r="U205" s="12" t="s">
        <v>34</v>
      </c>
      <c r="V205" s="10" t="str">
        <f t="shared" si="15"/>
        <v>ShortSMCI US 01/05/24 P270</v>
      </c>
      <c r="W205" s="15" t="s">
        <v>853</v>
      </c>
      <c r="X205" s="16">
        <f t="shared" si="16"/>
        <v>235</v>
      </c>
      <c r="Y205" s="17">
        <f t="shared" si="17"/>
        <v>-232.68</v>
      </c>
      <c r="Z205" s="18">
        <f>SUMIF('[1]Eze Position Report'!C:C,W205,'[1]Eze Position Report'!F:F)</f>
        <v>-9165</v>
      </c>
      <c r="AA205" s="18">
        <f t="shared" si="18"/>
        <v>-117</v>
      </c>
      <c r="AB205" s="18"/>
      <c r="AC205" s="19">
        <f>SUMIF('[1]Eze Position Report'!C:C,W205,'[1]Eze Position Report'!D:D)</f>
        <v>-39</v>
      </c>
      <c r="AD205" s="20">
        <f t="shared" si="19"/>
        <v>0</v>
      </c>
      <c r="AE205" s="21"/>
    </row>
    <row r="206" spans="1:31" ht="15" customHeight="1" x14ac:dyDescent="0.25">
      <c r="A206" s="10" t="s">
        <v>28</v>
      </c>
      <c r="B206" s="10" t="s">
        <v>29</v>
      </c>
      <c r="C206" s="10" t="s">
        <v>857</v>
      </c>
      <c r="D206" s="10" t="s">
        <v>31</v>
      </c>
      <c r="E206" s="11">
        <v>-115068</v>
      </c>
      <c r="F206" s="10" t="s">
        <v>858</v>
      </c>
      <c r="G206" s="10" t="s">
        <v>859</v>
      </c>
      <c r="H206" s="10"/>
      <c r="I206" s="12"/>
      <c r="J206" s="12">
        <v>9.0420999999999996</v>
      </c>
      <c r="K206" s="12">
        <v>9.0420999999999996</v>
      </c>
      <c r="L206" s="12">
        <v>9.9499999999999993</v>
      </c>
      <c r="M206" s="12">
        <v>9.9499999999999993</v>
      </c>
      <c r="N206" s="13">
        <v>-1040451.41</v>
      </c>
      <c r="O206" s="13">
        <v>-1040451.41</v>
      </c>
      <c r="P206" s="13">
        <v>-1144926.6000000001</v>
      </c>
      <c r="Q206" s="14">
        <v>-1144926.6000000001</v>
      </c>
      <c r="R206" s="12">
        <v>0</v>
      </c>
      <c r="S206" s="13">
        <v>-104475.19</v>
      </c>
      <c r="T206" s="13">
        <v>0</v>
      </c>
      <c r="U206" s="12" t="s">
        <v>34</v>
      </c>
      <c r="V206" s="10" t="str">
        <f t="shared" si="15"/>
        <v>ShortSOFI</v>
      </c>
      <c r="W206" s="15" t="s">
        <v>860</v>
      </c>
      <c r="X206" s="16">
        <f t="shared" si="16"/>
        <v>9.9500000000000011</v>
      </c>
      <c r="Y206" s="17">
        <f t="shared" si="17"/>
        <v>0</v>
      </c>
      <c r="Z206" s="18">
        <f>SUMIF('[1]Eze Position Report'!C:C,W206,'[1]Eze Position Report'!F:F)</f>
        <v>-1144926.6000000001</v>
      </c>
      <c r="AA206" s="18">
        <f t="shared" si="18"/>
        <v>0</v>
      </c>
      <c r="AB206" s="18"/>
      <c r="AC206" s="19">
        <f>SUMIF('[1]Eze Position Report'!C:C,W206,'[1]Eze Position Report'!D:D)</f>
        <v>-115068</v>
      </c>
      <c r="AD206" s="20">
        <f t="shared" si="19"/>
        <v>0</v>
      </c>
      <c r="AE206" s="21"/>
    </row>
    <row r="207" spans="1:31" ht="15" customHeight="1" x14ac:dyDescent="0.25">
      <c r="A207" s="10" t="s">
        <v>28</v>
      </c>
      <c r="B207" s="10" t="s">
        <v>29</v>
      </c>
      <c r="C207" s="10" t="s">
        <v>861</v>
      </c>
      <c r="D207" s="10" t="s">
        <v>31</v>
      </c>
      <c r="E207" s="11">
        <v>-595493</v>
      </c>
      <c r="F207" s="10" t="s">
        <v>862</v>
      </c>
      <c r="G207" s="10" t="s">
        <v>863</v>
      </c>
      <c r="H207" s="10"/>
      <c r="I207" s="12"/>
      <c r="J207" s="12">
        <v>5.5823999999999998</v>
      </c>
      <c r="K207" s="12">
        <v>5.5823999999999998</v>
      </c>
      <c r="L207" s="12">
        <v>6.16</v>
      </c>
      <c r="M207" s="12">
        <v>6.16</v>
      </c>
      <c r="N207" s="13">
        <v>-3324254.24</v>
      </c>
      <c r="O207" s="13">
        <v>-3324254.24</v>
      </c>
      <c r="P207" s="13">
        <v>-3668236.88</v>
      </c>
      <c r="Q207" s="14">
        <v>-3668236.88</v>
      </c>
      <c r="R207" s="12">
        <v>0</v>
      </c>
      <c r="S207" s="13">
        <v>-343982.64</v>
      </c>
      <c r="T207" s="13">
        <v>0</v>
      </c>
      <c r="U207" s="12" t="s">
        <v>34</v>
      </c>
      <c r="V207" s="10" t="str">
        <f t="shared" si="15"/>
        <v>ShortDTC</v>
      </c>
      <c r="W207" s="15" t="s">
        <v>864</v>
      </c>
      <c r="X207" s="16">
        <f t="shared" si="16"/>
        <v>6.16</v>
      </c>
      <c r="Y207" s="17">
        <f t="shared" si="17"/>
        <v>0</v>
      </c>
      <c r="Z207" s="18">
        <f>SUMIF('[1]Eze Position Report'!C:C,W207,'[1]Eze Position Report'!F:F)</f>
        <v>-3668236.88</v>
      </c>
      <c r="AA207" s="18">
        <f t="shared" si="18"/>
        <v>0</v>
      </c>
      <c r="AB207" s="18"/>
      <c r="AC207" s="19">
        <f>SUMIF('[1]Eze Position Report'!C:C,W207,'[1]Eze Position Report'!D:D)</f>
        <v>-595493</v>
      </c>
      <c r="AD207" s="20">
        <f t="shared" si="19"/>
        <v>0</v>
      </c>
      <c r="AE207" s="21"/>
    </row>
    <row r="208" spans="1:31" ht="15" customHeight="1" x14ac:dyDescent="0.25">
      <c r="A208" s="10" t="s">
        <v>36</v>
      </c>
      <c r="B208" s="10" t="s">
        <v>37</v>
      </c>
      <c r="C208" s="10" t="s">
        <v>865</v>
      </c>
      <c r="D208" s="10" t="s">
        <v>137</v>
      </c>
      <c r="E208" s="11">
        <v>2908</v>
      </c>
      <c r="F208" s="10" t="s">
        <v>866</v>
      </c>
      <c r="G208" s="10" t="s">
        <v>867</v>
      </c>
      <c r="H208" s="10"/>
      <c r="I208" s="12"/>
      <c r="J208" s="12">
        <v>109.0094</v>
      </c>
      <c r="K208" s="12">
        <v>109.0094</v>
      </c>
      <c r="L208" s="12">
        <v>191.17</v>
      </c>
      <c r="M208" s="12">
        <v>191.17</v>
      </c>
      <c r="N208" s="13">
        <v>316999.34000000003</v>
      </c>
      <c r="O208" s="13">
        <v>316999.34000000003</v>
      </c>
      <c r="P208" s="13">
        <v>555922.36</v>
      </c>
      <c r="Q208" s="14">
        <v>555922.36</v>
      </c>
      <c r="R208" s="12">
        <v>0</v>
      </c>
      <c r="S208" s="13">
        <v>238923.02</v>
      </c>
      <c r="T208" s="13">
        <v>0</v>
      </c>
      <c r="U208" s="12" t="s">
        <v>34</v>
      </c>
      <c r="V208" s="10" t="str">
        <f t="shared" si="15"/>
        <v>LongGLD</v>
      </c>
      <c r="W208" s="15" t="s">
        <v>868</v>
      </c>
      <c r="X208" s="16">
        <f t="shared" si="16"/>
        <v>191.17</v>
      </c>
      <c r="Y208" s="17">
        <f t="shared" si="17"/>
        <v>0</v>
      </c>
      <c r="Z208" s="18">
        <f>SUMIF('[1]Eze Position Report'!C:C,W208,'[1]Eze Position Report'!F:F)</f>
        <v>555922.36</v>
      </c>
      <c r="AA208" s="18">
        <f t="shared" si="18"/>
        <v>0</v>
      </c>
      <c r="AB208" s="18"/>
      <c r="AC208" s="19">
        <f>SUMIF('[1]Eze Position Report'!C:C,W208,'[1]Eze Position Report'!D:D)</f>
        <v>2908</v>
      </c>
      <c r="AD208" s="20">
        <f t="shared" si="19"/>
        <v>0</v>
      </c>
      <c r="AE208" s="21"/>
    </row>
    <row r="209" spans="1:31" ht="15" customHeight="1" x14ac:dyDescent="0.25">
      <c r="A209" s="10" t="s">
        <v>28</v>
      </c>
      <c r="B209" s="10" t="s">
        <v>29</v>
      </c>
      <c r="C209" s="10" t="s">
        <v>869</v>
      </c>
      <c r="D209" s="10" t="s">
        <v>137</v>
      </c>
      <c r="E209" s="11">
        <v>-10311</v>
      </c>
      <c r="F209" s="10" t="s">
        <v>870</v>
      </c>
      <c r="G209" s="10" t="s">
        <v>871</v>
      </c>
      <c r="H209" s="10"/>
      <c r="I209" s="12"/>
      <c r="J209" s="12">
        <v>446.72449999999998</v>
      </c>
      <c r="K209" s="12">
        <v>446.72449999999998</v>
      </c>
      <c r="L209" s="12">
        <v>475.31</v>
      </c>
      <c r="M209" s="12">
        <v>475.31</v>
      </c>
      <c r="N209" s="13">
        <v>-4606176.6399999997</v>
      </c>
      <c r="O209" s="13">
        <v>-4606176.6399999997</v>
      </c>
      <c r="P209" s="13">
        <v>-4900921.41</v>
      </c>
      <c r="Q209" s="14">
        <v>-4900921.41</v>
      </c>
      <c r="R209" s="13">
        <v>0</v>
      </c>
      <c r="S209" s="13">
        <v>-294744.77</v>
      </c>
      <c r="T209" s="12">
        <v>0</v>
      </c>
      <c r="U209" s="12" t="s">
        <v>34</v>
      </c>
      <c r="V209" s="10" t="str">
        <f t="shared" si="15"/>
        <v>ShortSPY</v>
      </c>
      <c r="W209" s="15" t="s">
        <v>872</v>
      </c>
      <c r="X209" s="16">
        <f t="shared" si="16"/>
        <v>475.31</v>
      </c>
      <c r="Y209" s="17">
        <f t="shared" si="17"/>
        <v>0</v>
      </c>
      <c r="Z209" s="18">
        <f>SUMIF('[1]Eze Position Report'!C:C,W209,'[1]Eze Position Report'!F:F)</f>
        <v>-4900921.41</v>
      </c>
      <c r="AA209" s="18">
        <f t="shared" si="18"/>
        <v>0</v>
      </c>
      <c r="AB209" s="18"/>
      <c r="AC209" s="19">
        <f>SUMIF('[1]Eze Position Report'!C:C,W209,'[1]Eze Position Report'!D:D)</f>
        <v>-10311</v>
      </c>
      <c r="AD209" s="20">
        <f t="shared" si="19"/>
        <v>0</v>
      </c>
      <c r="AE209" s="21"/>
    </row>
    <row r="210" spans="1:31" ht="15" customHeight="1" x14ac:dyDescent="0.25">
      <c r="A210" s="10" t="s">
        <v>28</v>
      </c>
      <c r="B210" s="10" t="s">
        <v>29</v>
      </c>
      <c r="C210" s="10" t="s">
        <v>873</v>
      </c>
      <c r="D210" s="10" t="s">
        <v>137</v>
      </c>
      <c r="E210" s="11">
        <v>-20572</v>
      </c>
      <c r="F210" s="10" t="s">
        <v>874</v>
      </c>
      <c r="G210" s="10" t="s">
        <v>875</v>
      </c>
      <c r="H210" s="10"/>
      <c r="I210" s="12"/>
      <c r="J210" s="12">
        <v>86.919499999999999</v>
      </c>
      <c r="K210" s="12">
        <v>86.919499999999999</v>
      </c>
      <c r="L210" s="12">
        <v>89.29</v>
      </c>
      <c r="M210" s="12">
        <v>89.29</v>
      </c>
      <c r="N210" s="13">
        <v>-1788108.53</v>
      </c>
      <c r="O210" s="13">
        <v>-1788108.53</v>
      </c>
      <c r="P210" s="13">
        <v>-1836873.88</v>
      </c>
      <c r="Q210" s="14">
        <v>-1836873.88</v>
      </c>
      <c r="R210" s="12">
        <v>0</v>
      </c>
      <c r="S210" s="13">
        <v>-48765.35</v>
      </c>
      <c r="T210" s="13">
        <v>0</v>
      </c>
      <c r="U210" s="12" t="s">
        <v>34</v>
      </c>
      <c r="V210" s="10" t="str">
        <f t="shared" si="15"/>
        <v>ShortXBI</v>
      </c>
      <c r="W210" s="15" t="s">
        <v>876</v>
      </c>
      <c r="X210" s="16">
        <f t="shared" si="16"/>
        <v>89.289999999999992</v>
      </c>
      <c r="Y210" s="17">
        <f t="shared" si="17"/>
        <v>0</v>
      </c>
      <c r="Z210" s="18">
        <f>SUMIF('[1]Eze Position Report'!C:C,W210,'[1]Eze Position Report'!F:F)</f>
        <v>-1836873.88</v>
      </c>
      <c r="AA210" s="18">
        <f t="shared" si="18"/>
        <v>0</v>
      </c>
      <c r="AB210" s="18"/>
      <c r="AC210" s="19">
        <f>SUMIF('[1]Eze Position Report'!C:C,W210,'[1]Eze Position Report'!D:D)</f>
        <v>-20572</v>
      </c>
      <c r="AD210" s="20">
        <f t="shared" si="19"/>
        <v>0</v>
      </c>
      <c r="AE210" s="21"/>
    </row>
    <row r="211" spans="1:31" ht="15" customHeight="1" x14ac:dyDescent="0.25">
      <c r="A211" s="10" t="s">
        <v>36</v>
      </c>
      <c r="B211" s="10" t="s">
        <v>37</v>
      </c>
      <c r="C211" s="10" t="s">
        <v>877</v>
      </c>
      <c r="D211" s="10" t="s">
        <v>31</v>
      </c>
      <c r="E211" s="11">
        <v>16578</v>
      </c>
      <c r="F211" s="10" t="s">
        <v>878</v>
      </c>
      <c r="G211" s="10" t="s">
        <v>879</v>
      </c>
      <c r="H211" s="10"/>
      <c r="I211" s="12"/>
      <c r="J211" s="12">
        <v>8.0579000000000001</v>
      </c>
      <c r="K211" s="12">
        <v>8.0579000000000001</v>
      </c>
      <c r="L211" s="12">
        <v>8.08</v>
      </c>
      <c r="M211" s="12">
        <v>8.08</v>
      </c>
      <c r="N211" s="13">
        <v>133583.87</v>
      </c>
      <c r="O211" s="13">
        <v>133583.87</v>
      </c>
      <c r="P211" s="13">
        <v>133950.24</v>
      </c>
      <c r="Q211" s="14">
        <v>133950.24</v>
      </c>
      <c r="R211" s="12">
        <v>0</v>
      </c>
      <c r="S211" s="13">
        <v>366.37</v>
      </c>
      <c r="T211" s="13">
        <v>0</v>
      </c>
      <c r="U211" s="12" t="s">
        <v>42</v>
      </c>
      <c r="V211" s="10" t="str">
        <f t="shared" si="15"/>
        <v>LongPSLV</v>
      </c>
      <c r="W211" s="15" t="s">
        <v>880</v>
      </c>
      <c r="X211" s="16">
        <f t="shared" si="16"/>
        <v>8.08</v>
      </c>
      <c r="Y211" s="17">
        <f t="shared" si="17"/>
        <v>0</v>
      </c>
      <c r="Z211" s="18">
        <f>SUMIF('[1]Eze Position Report'!C:C,W211,'[1]Eze Position Report'!F:F)</f>
        <v>133950.24</v>
      </c>
      <c r="AA211" s="18">
        <f t="shared" si="18"/>
        <v>0</v>
      </c>
      <c r="AB211" s="18"/>
      <c r="AC211" s="19">
        <f>SUMIF('[1]Eze Position Report'!C:C,W211,'[1]Eze Position Report'!D:D)</f>
        <v>16578</v>
      </c>
      <c r="AD211" s="20">
        <f t="shared" si="19"/>
        <v>0</v>
      </c>
      <c r="AE211" s="21"/>
    </row>
    <row r="212" spans="1:31" ht="15" customHeight="1" x14ac:dyDescent="0.25">
      <c r="A212" s="10" t="s">
        <v>36</v>
      </c>
      <c r="B212" s="10" t="s">
        <v>37</v>
      </c>
      <c r="C212" s="10" t="s">
        <v>881</v>
      </c>
      <c r="D212" s="10" t="s">
        <v>882</v>
      </c>
      <c r="E212" s="11">
        <v>41309</v>
      </c>
      <c r="F212" s="10" t="s">
        <v>883</v>
      </c>
      <c r="G212" s="10" t="s">
        <v>884</v>
      </c>
      <c r="H212" s="10"/>
      <c r="I212" s="12"/>
      <c r="J212" s="13">
        <v>18.1143</v>
      </c>
      <c r="K212" s="13">
        <v>13.3973</v>
      </c>
      <c r="L212" s="12">
        <v>28.26</v>
      </c>
      <c r="M212" s="12">
        <v>21.339600000000001</v>
      </c>
      <c r="N212" s="13">
        <v>748284.79</v>
      </c>
      <c r="O212" s="13">
        <v>553427.78</v>
      </c>
      <c r="P212" s="13">
        <v>1167392.3400000001</v>
      </c>
      <c r="Q212" s="14">
        <v>881516.53</v>
      </c>
      <c r="R212" s="12">
        <v>0</v>
      </c>
      <c r="S212" s="13">
        <v>316474.78000000003</v>
      </c>
      <c r="T212" s="13">
        <v>11613.97</v>
      </c>
      <c r="U212" s="12" t="s">
        <v>42</v>
      </c>
      <c r="V212" s="10" t="str">
        <f t="shared" si="15"/>
        <v>LongU.UN.CAT</v>
      </c>
      <c r="W212" s="15" t="s">
        <v>885</v>
      </c>
      <c r="X212" s="16">
        <f t="shared" si="16"/>
        <v>21.333473999999999</v>
      </c>
      <c r="Y212" s="17">
        <f t="shared" si="17"/>
        <v>6.1260000000018522E-3</v>
      </c>
      <c r="Z212" s="18">
        <f>SUMIF('[1]Eze Position Report'!C:C,W212,'[1]Eze Position Report'!F:F)</f>
        <v>881264.47746600001</v>
      </c>
      <c r="AA212" s="18">
        <f t="shared" si="18"/>
        <v>-252.05253400001675</v>
      </c>
      <c r="AB212" s="18"/>
      <c r="AC212" s="19">
        <f>SUMIF('[1]Eze Position Report'!C:C,W212,'[1]Eze Position Report'!D:D)</f>
        <v>41309</v>
      </c>
      <c r="AD212" s="20">
        <f t="shared" si="19"/>
        <v>0</v>
      </c>
      <c r="AE212" s="21"/>
    </row>
    <row r="213" spans="1:31" ht="15" customHeight="1" x14ac:dyDescent="0.25">
      <c r="A213" s="10" t="s">
        <v>36</v>
      </c>
      <c r="B213" s="10" t="s">
        <v>37</v>
      </c>
      <c r="C213" s="10" t="s">
        <v>886</v>
      </c>
      <c r="D213" s="10" t="s">
        <v>137</v>
      </c>
      <c r="E213" s="11">
        <v>39896</v>
      </c>
      <c r="F213" s="10" t="s">
        <v>887</v>
      </c>
      <c r="G213" s="10" t="s">
        <v>888</v>
      </c>
      <c r="H213" s="10"/>
      <c r="I213" s="12"/>
      <c r="J213" s="12">
        <v>32.150300000000001</v>
      </c>
      <c r="K213" s="12">
        <v>32.150300000000001</v>
      </c>
      <c r="L213" s="12">
        <v>48.27</v>
      </c>
      <c r="M213" s="12">
        <v>48.27</v>
      </c>
      <c r="N213" s="13">
        <v>1282669.3</v>
      </c>
      <c r="O213" s="13">
        <v>1282669.3</v>
      </c>
      <c r="P213" s="13">
        <v>1925779.92</v>
      </c>
      <c r="Q213" s="14">
        <v>1925779.92</v>
      </c>
      <c r="R213" s="12">
        <v>0</v>
      </c>
      <c r="S213" s="13">
        <v>643110.62</v>
      </c>
      <c r="T213" s="12">
        <v>0</v>
      </c>
      <c r="U213" s="12" t="s">
        <v>34</v>
      </c>
      <c r="V213" s="10" t="str">
        <f t="shared" si="15"/>
        <v>LongURNM</v>
      </c>
      <c r="W213" s="15" t="s">
        <v>889</v>
      </c>
      <c r="X213" s="16">
        <f t="shared" si="16"/>
        <v>48.269999999999996</v>
      </c>
      <c r="Y213" s="17">
        <f t="shared" si="17"/>
        <v>0</v>
      </c>
      <c r="Z213" s="18">
        <f>SUMIF('[1]Eze Position Report'!C:C,W213,'[1]Eze Position Report'!F:F)</f>
        <v>1925779.92</v>
      </c>
      <c r="AA213" s="18">
        <f t="shared" si="18"/>
        <v>0</v>
      </c>
      <c r="AB213" s="18"/>
      <c r="AC213" s="19">
        <f>SUMIF('[1]Eze Position Report'!C:C,W213,'[1]Eze Position Report'!D:D)</f>
        <v>39896</v>
      </c>
      <c r="AD213" s="20">
        <f t="shared" si="19"/>
        <v>0</v>
      </c>
      <c r="AE213" s="21"/>
    </row>
    <row r="214" spans="1:31" ht="15" customHeight="1" x14ac:dyDescent="0.25">
      <c r="A214" s="10" t="s">
        <v>36</v>
      </c>
      <c r="B214" s="10" t="s">
        <v>37</v>
      </c>
      <c r="C214" s="10" t="s">
        <v>890</v>
      </c>
      <c r="D214" s="10" t="s">
        <v>49</v>
      </c>
      <c r="E214" s="11">
        <v>32</v>
      </c>
      <c r="F214" s="10" t="s">
        <v>891</v>
      </c>
      <c r="G214" s="10" t="s">
        <v>892</v>
      </c>
      <c r="H214" s="10" t="s">
        <v>893</v>
      </c>
      <c r="I214" s="12"/>
      <c r="J214" s="12">
        <v>0.85580000000000001</v>
      </c>
      <c r="K214" s="12">
        <v>0.85580000000000001</v>
      </c>
      <c r="L214" s="12">
        <v>0.06</v>
      </c>
      <c r="M214" s="12">
        <v>0.06</v>
      </c>
      <c r="N214" s="13">
        <v>2738.56</v>
      </c>
      <c r="O214" s="13">
        <v>2738.56</v>
      </c>
      <c r="P214" s="13">
        <v>192</v>
      </c>
      <c r="Q214" s="14">
        <v>192</v>
      </c>
      <c r="R214" s="12">
        <v>0</v>
      </c>
      <c r="S214" s="13">
        <v>-2546.56</v>
      </c>
      <c r="T214" s="12">
        <v>0</v>
      </c>
      <c r="U214" s="12" t="s">
        <v>34</v>
      </c>
      <c r="V214" s="10" t="str">
        <f t="shared" si="15"/>
        <v>LongSPY US 01/05/24 P456</v>
      </c>
      <c r="W214" s="15" t="s">
        <v>890</v>
      </c>
      <c r="X214" s="16">
        <f t="shared" si="16"/>
        <v>6.5</v>
      </c>
      <c r="Y214" s="17">
        <f t="shared" si="17"/>
        <v>-6.44</v>
      </c>
      <c r="Z214" s="18">
        <f>SUMIF('[1]Eze Position Report'!C:C,W214,'[1]Eze Position Report'!F:F)</f>
        <v>208</v>
      </c>
      <c r="AA214" s="18">
        <f t="shared" si="18"/>
        <v>16</v>
      </c>
      <c r="AB214" s="18"/>
      <c r="AC214" s="19">
        <f>SUMIF('[1]Eze Position Report'!C:C,W214,'[1]Eze Position Report'!D:D)</f>
        <v>32</v>
      </c>
      <c r="AD214" s="20">
        <f t="shared" si="19"/>
        <v>0</v>
      </c>
      <c r="AE214" s="21"/>
    </row>
    <row r="215" spans="1:31" ht="15" customHeight="1" x14ac:dyDescent="0.25">
      <c r="A215" s="10" t="s">
        <v>36</v>
      </c>
      <c r="B215" s="10" t="s">
        <v>37</v>
      </c>
      <c r="C215" s="10" t="s">
        <v>894</v>
      </c>
      <c r="D215" s="10" t="s">
        <v>49</v>
      </c>
      <c r="E215" s="11">
        <v>27</v>
      </c>
      <c r="F215" s="10" t="s">
        <v>895</v>
      </c>
      <c r="G215" s="10" t="s">
        <v>896</v>
      </c>
      <c r="H215" s="10" t="s">
        <v>893</v>
      </c>
      <c r="I215" s="12"/>
      <c r="J215" s="12">
        <v>1.4982</v>
      </c>
      <c r="K215" s="12">
        <v>1.4982</v>
      </c>
      <c r="L215" s="12">
        <v>0.12</v>
      </c>
      <c r="M215" s="12">
        <v>0.12</v>
      </c>
      <c r="N215" s="13">
        <v>4045.14</v>
      </c>
      <c r="O215" s="13">
        <v>4045.14</v>
      </c>
      <c r="P215" s="13">
        <v>324</v>
      </c>
      <c r="Q215" s="14">
        <v>324</v>
      </c>
      <c r="R215" s="12">
        <v>0</v>
      </c>
      <c r="S215" s="13">
        <v>-3721.14</v>
      </c>
      <c r="T215" s="13">
        <v>0</v>
      </c>
      <c r="U215" s="12" t="s">
        <v>34</v>
      </c>
      <c r="V215" s="10" t="str">
        <f t="shared" si="15"/>
        <v>LongSPY US 01/19/24 P408</v>
      </c>
      <c r="W215" s="15" t="s">
        <v>894</v>
      </c>
      <c r="X215" s="16">
        <f t="shared" si="16"/>
        <v>11.5</v>
      </c>
      <c r="Y215" s="17">
        <f t="shared" si="17"/>
        <v>-11.38</v>
      </c>
      <c r="Z215" s="18">
        <f>SUMIF('[1]Eze Position Report'!C:C,W215,'[1]Eze Position Report'!F:F)</f>
        <v>310.5</v>
      </c>
      <c r="AA215" s="18">
        <f t="shared" si="18"/>
        <v>-13.5</v>
      </c>
      <c r="AB215" s="18"/>
      <c r="AC215" s="19">
        <f>SUMIF('[1]Eze Position Report'!C:C,W215,'[1]Eze Position Report'!D:D)</f>
        <v>27</v>
      </c>
      <c r="AD215" s="20">
        <f t="shared" si="19"/>
        <v>0</v>
      </c>
      <c r="AE215" s="21"/>
    </row>
    <row r="216" spans="1:31" ht="15" customHeight="1" x14ac:dyDescent="0.25">
      <c r="A216" s="10" t="s">
        <v>36</v>
      </c>
      <c r="B216" s="10" t="s">
        <v>37</v>
      </c>
      <c r="C216" s="10" t="s">
        <v>897</v>
      </c>
      <c r="D216" s="10" t="s">
        <v>49</v>
      </c>
      <c r="E216" s="11">
        <v>7</v>
      </c>
      <c r="F216" s="10" t="s">
        <v>898</v>
      </c>
      <c r="G216" s="10" t="s">
        <v>899</v>
      </c>
      <c r="H216" s="10" t="s">
        <v>893</v>
      </c>
      <c r="I216" s="12"/>
      <c r="J216" s="12">
        <v>2.6869999999999998</v>
      </c>
      <c r="K216" s="12">
        <v>2.6869999999999998</v>
      </c>
      <c r="L216" s="12">
        <v>0.26</v>
      </c>
      <c r="M216" s="12">
        <v>0.26</v>
      </c>
      <c r="N216" s="13">
        <v>1880.9</v>
      </c>
      <c r="O216" s="13">
        <v>1880.9</v>
      </c>
      <c r="P216" s="13">
        <v>182</v>
      </c>
      <c r="Q216" s="14">
        <v>182</v>
      </c>
      <c r="R216" s="12">
        <v>0</v>
      </c>
      <c r="S216" s="13">
        <v>-1698.9</v>
      </c>
      <c r="T216" s="13">
        <v>0</v>
      </c>
      <c r="U216" s="12" t="s">
        <v>34</v>
      </c>
      <c r="V216" s="10" t="str">
        <f t="shared" si="15"/>
        <v>LongSPY US 01/19/24 P442</v>
      </c>
      <c r="W216" s="15" t="s">
        <v>897</v>
      </c>
      <c r="X216" s="16">
        <f t="shared" si="16"/>
        <v>26.5</v>
      </c>
      <c r="Y216" s="17">
        <f t="shared" si="17"/>
        <v>-26.24</v>
      </c>
      <c r="Z216" s="18">
        <f>SUMIF('[1]Eze Position Report'!C:C,W216,'[1]Eze Position Report'!F:F)</f>
        <v>185.5</v>
      </c>
      <c r="AA216" s="18">
        <f t="shared" si="18"/>
        <v>3.5</v>
      </c>
      <c r="AB216" s="18"/>
      <c r="AC216" s="19">
        <f>SUMIF('[1]Eze Position Report'!C:C,W216,'[1]Eze Position Report'!D:D)</f>
        <v>7</v>
      </c>
      <c r="AD216" s="20">
        <f t="shared" si="19"/>
        <v>0</v>
      </c>
      <c r="AE216" s="21"/>
    </row>
    <row r="217" spans="1:31" ht="15" customHeight="1" x14ac:dyDescent="0.25">
      <c r="A217" s="10" t="s">
        <v>36</v>
      </c>
      <c r="B217" s="10" t="s">
        <v>37</v>
      </c>
      <c r="C217" s="10" t="s">
        <v>900</v>
      </c>
      <c r="D217" s="10" t="s">
        <v>49</v>
      </c>
      <c r="E217" s="11">
        <v>26</v>
      </c>
      <c r="F217" s="10" t="s">
        <v>901</v>
      </c>
      <c r="G217" s="10" t="s">
        <v>902</v>
      </c>
      <c r="H217" s="10" t="s">
        <v>893</v>
      </c>
      <c r="I217" s="12"/>
      <c r="J217" s="12">
        <v>0.91790000000000005</v>
      </c>
      <c r="K217" s="12">
        <v>0.91790000000000005</v>
      </c>
      <c r="L217" s="12">
        <v>0.33</v>
      </c>
      <c r="M217" s="12">
        <v>0.33</v>
      </c>
      <c r="N217" s="13">
        <v>2386.54</v>
      </c>
      <c r="O217" s="13">
        <v>2386.54</v>
      </c>
      <c r="P217" s="13">
        <v>858</v>
      </c>
      <c r="Q217" s="14">
        <v>858</v>
      </c>
      <c r="R217" s="12">
        <v>0</v>
      </c>
      <c r="S217" s="13">
        <v>-1528.54</v>
      </c>
      <c r="T217" s="12">
        <v>0</v>
      </c>
      <c r="U217" s="12" t="s">
        <v>34</v>
      </c>
      <c r="V217" s="10" t="str">
        <f t="shared" si="15"/>
        <v>LongSPY US 01/19/24 P447</v>
      </c>
      <c r="W217" s="15" t="s">
        <v>900</v>
      </c>
      <c r="X217" s="16">
        <f t="shared" si="16"/>
        <v>33.5</v>
      </c>
      <c r="Y217" s="17">
        <f t="shared" si="17"/>
        <v>-33.17</v>
      </c>
      <c r="Z217" s="18">
        <f>SUMIF('[1]Eze Position Report'!C:C,W217,'[1]Eze Position Report'!F:F)</f>
        <v>871</v>
      </c>
      <c r="AA217" s="18">
        <f t="shared" si="18"/>
        <v>13</v>
      </c>
      <c r="AB217" s="18"/>
      <c r="AC217" s="19">
        <f>SUMIF('[1]Eze Position Report'!C:C,W217,'[1]Eze Position Report'!D:D)</f>
        <v>26</v>
      </c>
      <c r="AD217" s="20">
        <f t="shared" si="19"/>
        <v>0</v>
      </c>
      <c r="AE217" s="21"/>
    </row>
    <row r="218" spans="1:31" ht="15" customHeight="1" x14ac:dyDescent="0.25">
      <c r="A218" s="10" t="s">
        <v>36</v>
      </c>
      <c r="B218" s="10" t="s">
        <v>37</v>
      </c>
      <c r="C218" s="10" t="s">
        <v>903</v>
      </c>
      <c r="D218" s="10" t="s">
        <v>49</v>
      </c>
      <c r="E218" s="11">
        <v>27</v>
      </c>
      <c r="F218" s="10" t="s">
        <v>904</v>
      </c>
      <c r="G218" s="10" t="s">
        <v>905</v>
      </c>
      <c r="H218" s="10" t="s">
        <v>906</v>
      </c>
      <c r="I218" s="12"/>
      <c r="J218" s="12">
        <v>1.9343999999999999</v>
      </c>
      <c r="K218" s="12">
        <v>1.9343999999999999</v>
      </c>
      <c r="L218" s="12">
        <v>0.82</v>
      </c>
      <c r="M218" s="12">
        <v>0.82</v>
      </c>
      <c r="N218" s="13">
        <v>5222.88</v>
      </c>
      <c r="O218" s="13">
        <v>5222.88</v>
      </c>
      <c r="P218" s="13">
        <v>2214</v>
      </c>
      <c r="Q218" s="14">
        <v>2214</v>
      </c>
      <c r="R218" s="12">
        <v>0</v>
      </c>
      <c r="S218" s="13">
        <v>-3008.88</v>
      </c>
      <c r="T218" s="13">
        <v>0</v>
      </c>
      <c r="U218" s="12" t="s">
        <v>34</v>
      </c>
      <c r="V218" s="10" t="str">
        <f t="shared" si="15"/>
        <v>LongSPY US 02/16/24 P431</v>
      </c>
      <c r="W218" s="15" t="s">
        <v>903</v>
      </c>
      <c r="X218" s="16">
        <f t="shared" si="16"/>
        <v>83</v>
      </c>
      <c r="Y218" s="17">
        <f t="shared" si="17"/>
        <v>-82.18</v>
      </c>
      <c r="Z218" s="18">
        <f>SUMIF('[1]Eze Position Report'!C:C,W218,'[1]Eze Position Report'!F:F)</f>
        <v>2241</v>
      </c>
      <c r="AA218" s="18">
        <f t="shared" si="18"/>
        <v>27</v>
      </c>
      <c r="AB218" s="18"/>
      <c r="AC218" s="19">
        <f>SUMIF('[1]Eze Position Report'!C:C,W218,'[1]Eze Position Report'!D:D)</f>
        <v>27</v>
      </c>
      <c r="AD218" s="20">
        <f t="shared" si="19"/>
        <v>0</v>
      </c>
      <c r="AE218" s="21"/>
    </row>
    <row r="219" spans="1:31" ht="15" customHeight="1" x14ac:dyDescent="0.25">
      <c r="A219" s="10" t="s">
        <v>36</v>
      </c>
      <c r="B219" s="10" t="s">
        <v>37</v>
      </c>
      <c r="C219" s="10" t="s">
        <v>907</v>
      </c>
      <c r="D219" s="10" t="s">
        <v>49</v>
      </c>
      <c r="E219" s="11">
        <v>11</v>
      </c>
      <c r="F219" s="10" t="s">
        <v>908</v>
      </c>
      <c r="G219" s="10" t="s">
        <v>909</v>
      </c>
      <c r="H219" s="10" t="s">
        <v>906</v>
      </c>
      <c r="I219" s="12"/>
      <c r="J219" s="12">
        <v>1.5620000000000001</v>
      </c>
      <c r="K219" s="12">
        <v>1.5620000000000001</v>
      </c>
      <c r="L219" s="12">
        <v>0.86</v>
      </c>
      <c r="M219" s="12">
        <v>0.86</v>
      </c>
      <c r="N219" s="13">
        <v>1718.2</v>
      </c>
      <c r="O219" s="13">
        <v>1718.2</v>
      </c>
      <c r="P219" s="13">
        <v>946</v>
      </c>
      <c r="Q219" s="14">
        <v>946</v>
      </c>
      <c r="R219" s="12">
        <v>0</v>
      </c>
      <c r="S219" s="13">
        <v>-772.2</v>
      </c>
      <c r="T219" s="12">
        <v>0</v>
      </c>
      <c r="U219" s="12" t="s">
        <v>34</v>
      </c>
      <c r="V219" s="10" t="str">
        <f t="shared" si="15"/>
        <v>LongSPY US 02/16/24 P432</v>
      </c>
      <c r="W219" s="15" t="s">
        <v>907</v>
      </c>
      <c r="X219" s="16">
        <f t="shared" si="16"/>
        <v>86</v>
      </c>
      <c r="Y219" s="17">
        <f t="shared" si="17"/>
        <v>-85.14</v>
      </c>
      <c r="Z219" s="18">
        <f>SUMIF('[1]Eze Position Report'!C:C,W219,'[1]Eze Position Report'!F:F)</f>
        <v>946</v>
      </c>
      <c r="AA219" s="18">
        <f t="shared" si="18"/>
        <v>0</v>
      </c>
      <c r="AB219" s="18"/>
      <c r="AC219" s="19">
        <f>SUMIF('[1]Eze Position Report'!C:C,W219,'[1]Eze Position Report'!D:D)</f>
        <v>11</v>
      </c>
      <c r="AD219" s="20">
        <f t="shared" si="19"/>
        <v>0</v>
      </c>
      <c r="AE219" s="21"/>
    </row>
    <row r="220" spans="1:31" ht="15" customHeight="1" x14ac:dyDescent="0.25">
      <c r="A220" s="10" t="s">
        <v>36</v>
      </c>
      <c r="B220" s="10" t="s">
        <v>37</v>
      </c>
      <c r="C220" s="10" t="s">
        <v>910</v>
      </c>
      <c r="D220" s="10" t="s">
        <v>49</v>
      </c>
      <c r="E220" s="11">
        <v>17</v>
      </c>
      <c r="F220" s="10" t="s">
        <v>911</v>
      </c>
      <c r="G220" s="10" t="s">
        <v>912</v>
      </c>
      <c r="H220" s="10" t="s">
        <v>906</v>
      </c>
      <c r="I220" s="12"/>
      <c r="J220" s="12">
        <v>1.7102999999999999</v>
      </c>
      <c r="K220" s="12">
        <v>1.7102999999999999</v>
      </c>
      <c r="L220" s="12">
        <v>1.1299999999999999</v>
      </c>
      <c r="M220" s="12">
        <v>1.1299999999999999</v>
      </c>
      <c r="N220" s="13">
        <v>2907.51</v>
      </c>
      <c r="O220" s="13">
        <v>2907.51</v>
      </c>
      <c r="P220" s="13">
        <v>1921</v>
      </c>
      <c r="Q220" s="14">
        <v>1921</v>
      </c>
      <c r="R220" s="12">
        <v>0</v>
      </c>
      <c r="S220" s="13">
        <v>-986.51</v>
      </c>
      <c r="T220" s="13">
        <v>0</v>
      </c>
      <c r="U220" s="12" t="s">
        <v>34</v>
      </c>
      <c r="V220" s="10" t="str">
        <f t="shared" si="15"/>
        <v>LongSPY US 02/16/24 P439</v>
      </c>
      <c r="W220" s="15" t="s">
        <v>910</v>
      </c>
      <c r="X220" s="16">
        <f t="shared" si="16"/>
        <v>113.5</v>
      </c>
      <c r="Y220" s="17">
        <f t="shared" si="17"/>
        <v>-112.37</v>
      </c>
      <c r="Z220" s="18">
        <f>SUMIF('[1]Eze Position Report'!C:C,W220,'[1]Eze Position Report'!F:F)</f>
        <v>1929.5</v>
      </c>
      <c r="AA220" s="18">
        <f t="shared" si="18"/>
        <v>8.5</v>
      </c>
      <c r="AB220" s="18"/>
      <c r="AC220" s="19">
        <f>SUMIF('[1]Eze Position Report'!C:C,W220,'[1]Eze Position Report'!D:D)</f>
        <v>17</v>
      </c>
      <c r="AD220" s="20">
        <f t="shared" si="19"/>
        <v>0</v>
      </c>
      <c r="AE220" s="21"/>
    </row>
    <row r="221" spans="1:31" ht="15" customHeight="1" x14ac:dyDescent="0.25">
      <c r="A221" s="10" t="s">
        <v>36</v>
      </c>
      <c r="B221" s="10" t="s">
        <v>37</v>
      </c>
      <c r="C221" s="10" t="s">
        <v>913</v>
      </c>
      <c r="D221" s="10" t="s">
        <v>49</v>
      </c>
      <c r="E221" s="11">
        <v>34</v>
      </c>
      <c r="F221" s="10" t="s">
        <v>914</v>
      </c>
      <c r="G221" s="10" t="s">
        <v>915</v>
      </c>
      <c r="H221" s="10" t="s">
        <v>906</v>
      </c>
      <c r="I221" s="12"/>
      <c r="J221" s="12">
        <v>3.5590000000000002</v>
      </c>
      <c r="K221" s="12">
        <v>3.5590000000000002</v>
      </c>
      <c r="L221" s="12">
        <v>1.29</v>
      </c>
      <c r="M221" s="12">
        <v>1.29</v>
      </c>
      <c r="N221" s="13">
        <v>12100.6</v>
      </c>
      <c r="O221" s="13">
        <v>12100.6</v>
      </c>
      <c r="P221" s="13">
        <v>4386</v>
      </c>
      <c r="Q221" s="14">
        <v>4386</v>
      </c>
      <c r="R221" s="12">
        <v>0</v>
      </c>
      <c r="S221" s="13">
        <v>-7714.6</v>
      </c>
      <c r="T221" s="13">
        <v>0</v>
      </c>
      <c r="U221" s="12" t="s">
        <v>34</v>
      </c>
      <c r="V221" s="10" t="str">
        <f t="shared" si="15"/>
        <v>LongSPY US 02/16/24 P442</v>
      </c>
      <c r="W221" s="15" t="s">
        <v>913</v>
      </c>
      <c r="X221" s="16">
        <f t="shared" si="16"/>
        <v>129</v>
      </c>
      <c r="Y221" s="17">
        <f t="shared" si="17"/>
        <v>-127.71</v>
      </c>
      <c r="Z221" s="18">
        <f>SUMIF('[1]Eze Position Report'!C:C,W221,'[1]Eze Position Report'!F:F)</f>
        <v>4386</v>
      </c>
      <c r="AA221" s="18">
        <f t="shared" si="18"/>
        <v>0</v>
      </c>
      <c r="AB221" s="18"/>
      <c r="AC221" s="19">
        <f>SUMIF('[1]Eze Position Report'!C:C,W221,'[1]Eze Position Report'!D:D)</f>
        <v>34</v>
      </c>
      <c r="AD221" s="20">
        <f t="shared" si="19"/>
        <v>0</v>
      </c>
      <c r="AE221" s="21"/>
    </row>
    <row r="222" spans="1:31" ht="15" customHeight="1" x14ac:dyDescent="0.25">
      <c r="A222" s="10" t="s">
        <v>36</v>
      </c>
      <c r="B222" s="10" t="s">
        <v>37</v>
      </c>
      <c r="C222" s="10" t="s">
        <v>916</v>
      </c>
      <c r="D222" s="10" t="s">
        <v>49</v>
      </c>
      <c r="E222" s="11">
        <v>22</v>
      </c>
      <c r="F222" s="10" t="s">
        <v>917</v>
      </c>
      <c r="G222" s="10" t="s">
        <v>918</v>
      </c>
      <c r="H222" s="10" t="s">
        <v>906</v>
      </c>
      <c r="I222" s="12"/>
      <c r="J222" s="12">
        <v>2.1480000000000001</v>
      </c>
      <c r="K222" s="12">
        <v>2.1480000000000001</v>
      </c>
      <c r="L222" s="12">
        <v>1.47</v>
      </c>
      <c r="M222" s="12">
        <v>1.47</v>
      </c>
      <c r="N222" s="13">
        <v>4725.6000000000004</v>
      </c>
      <c r="O222" s="13">
        <v>4725.6000000000004</v>
      </c>
      <c r="P222" s="13">
        <v>3234</v>
      </c>
      <c r="Q222" s="14">
        <v>3234</v>
      </c>
      <c r="R222" s="12">
        <v>0</v>
      </c>
      <c r="S222" s="13">
        <v>-1491.6</v>
      </c>
      <c r="T222" s="13">
        <v>0</v>
      </c>
      <c r="U222" s="12" t="s">
        <v>34</v>
      </c>
      <c r="V222" s="10" t="str">
        <f t="shared" si="15"/>
        <v>LongSPY US 02/16/24 P445</v>
      </c>
      <c r="W222" s="15" t="s">
        <v>916</v>
      </c>
      <c r="X222" s="16">
        <f t="shared" si="16"/>
        <v>146.5</v>
      </c>
      <c r="Y222" s="17">
        <f t="shared" si="17"/>
        <v>-145.03</v>
      </c>
      <c r="Z222" s="18">
        <f>SUMIF('[1]Eze Position Report'!C:C,W222,'[1]Eze Position Report'!F:F)</f>
        <v>3223</v>
      </c>
      <c r="AA222" s="18">
        <f t="shared" si="18"/>
        <v>-11</v>
      </c>
      <c r="AB222" s="18"/>
      <c r="AC222" s="19">
        <f>SUMIF('[1]Eze Position Report'!C:C,W222,'[1]Eze Position Report'!D:D)</f>
        <v>22</v>
      </c>
      <c r="AD222" s="20">
        <f t="shared" si="19"/>
        <v>0</v>
      </c>
      <c r="AE222" s="21"/>
    </row>
    <row r="223" spans="1:31" ht="15" customHeight="1" x14ac:dyDescent="0.25">
      <c r="A223" s="10" t="s">
        <v>36</v>
      </c>
      <c r="B223" s="10" t="s">
        <v>37</v>
      </c>
      <c r="C223" s="10" t="s">
        <v>919</v>
      </c>
      <c r="D223" s="10" t="s">
        <v>49</v>
      </c>
      <c r="E223" s="11">
        <v>29</v>
      </c>
      <c r="F223" s="10" t="s">
        <v>920</v>
      </c>
      <c r="G223" s="10" t="s">
        <v>921</v>
      </c>
      <c r="H223" s="10" t="s">
        <v>906</v>
      </c>
      <c r="I223" s="12"/>
      <c r="J223" s="12">
        <v>2.1366000000000001</v>
      </c>
      <c r="K223" s="12">
        <v>2.1366000000000001</v>
      </c>
      <c r="L223" s="12">
        <v>1.57</v>
      </c>
      <c r="M223" s="12">
        <v>1.57</v>
      </c>
      <c r="N223" s="13">
        <v>6196.12</v>
      </c>
      <c r="O223" s="13">
        <v>6196.12</v>
      </c>
      <c r="P223" s="13">
        <v>4553</v>
      </c>
      <c r="Q223" s="14">
        <v>4553</v>
      </c>
      <c r="R223" s="12">
        <v>0</v>
      </c>
      <c r="S223" s="13">
        <v>-1643.12</v>
      </c>
      <c r="T223" s="13">
        <v>0</v>
      </c>
      <c r="U223" s="12" t="s">
        <v>34</v>
      </c>
      <c r="V223" s="10" t="str">
        <f t="shared" si="15"/>
        <v>LongSPY US 02/16/24 P447</v>
      </c>
      <c r="W223" s="15" t="s">
        <v>919</v>
      </c>
      <c r="X223" s="16">
        <f t="shared" si="16"/>
        <v>161</v>
      </c>
      <c r="Y223" s="17">
        <f t="shared" si="17"/>
        <v>-159.43</v>
      </c>
      <c r="Z223" s="18">
        <f>SUMIF('[1]Eze Position Report'!C:C,W223,'[1]Eze Position Report'!F:F)</f>
        <v>4669</v>
      </c>
      <c r="AA223" s="18">
        <f t="shared" si="18"/>
        <v>116</v>
      </c>
      <c r="AB223" s="18"/>
      <c r="AC223" s="19">
        <f>SUMIF('[1]Eze Position Report'!C:C,W223,'[1]Eze Position Report'!D:D)</f>
        <v>29</v>
      </c>
      <c r="AD223" s="20">
        <f t="shared" si="19"/>
        <v>0</v>
      </c>
      <c r="AE223" s="21"/>
    </row>
    <row r="224" spans="1:31" ht="15" customHeight="1" x14ac:dyDescent="0.25">
      <c r="A224" s="10" t="s">
        <v>36</v>
      </c>
      <c r="B224" s="10" t="s">
        <v>37</v>
      </c>
      <c r="C224" s="10" t="s">
        <v>922</v>
      </c>
      <c r="D224" s="10" t="s">
        <v>49</v>
      </c>
      <c r="E224" s="11">
        <v>27</v>
      </c>
      <c r="F224" s="10" t="s">
        <v>923</v>
      </c>
      <c r="G224" s="10" t="s">
        <v>924</v>
      </c>
      <c r="H224" s="10" t="s">
        <v>906</v>
      </c>
      <c r="I224" s="12"/>
      <c r="J224" s="12">
        <v>5.8086000000000002</v>
      </c>
      <c r="K224" s="12">
        <v>5.8086000000000002</v>
      </c>
      <c r="L224" s="12">
        <v>1.6</v>
      </c>
      <c r="M224" s="12">
        <v>1.6</v>
      </c>
      <c r="N224" s="13">
        <v>15683.22</v>
      </c>
      <c r="O224" s="13">
        <v>15683.22</v>
      </c>
      <c r="P224" s="13">
        <v>4320</v>
      </c>
      <c r="Q224" s="14">
        <v>4320</v>
      </c>
      <c r="R224" s="12">
        <v>0</v>
      </c>
      <c r="S224" s="13">
        <v>-11363.22</v>
      </c>
      <c r="T224" s="13">
        <v>0</v>
      </c>
      <c r="U224" s="12" t="s">
        <v>34</v>
      </c>
      <c r="V224" s="10" t="str">
        <f t="shared" si="15"/>
        <v>LongSPY US 02/16/24 P448</v>
      </c>
      <c r="W224" s="15" t="s">
        <v>922</v>
      </c>
      <c r="X224" s="16">
        <f t="shared" si="16"/>
        <v>168.5</v>
      </c>
      <c r="Y224" s="17">
        <f t="shared" si="17"/>
        <v>-166.9</v>
      </c>
      <c r="Z224" s="18">
        <f>SUMIF('[1]Eze Position Report'!C:C,W224,'[1]Eze Position Report'!F:F)</f>
        <v>4549.5</v>
      </c>
      <c r="AA224" s="18">
        <f t="shared" si="18"/>
        <v>229.5</v>
      </c>
      <c r="AB224" s="18"/>
      <c r="AC224" s="19">
        <f>SUMIF('[1]Eze Position Report'!C:C,W224,'[1]Eze Position Report'!D:D)</f>
        <v>27</v>
      </c>
      <c r="AD224" s="20">
        <f t="shared" si="19"/>
        <v>0</v>
      </c>
      <c r="AE224" s="21"/>
    </row>
    <row r="225" spans="1:32" ht="15" customHeight="1" x14ac:dyDescent="0.25">
      <c r="A225" s="10" t="s">
        <v>36</v>
      </c>
      <c r="B225" s="10" t="s">
        <v>37</v>
      </c>
      <c r="C225" s="10" t="s">
        <v>925</v>
      </c>
      <c r="D225" s="10" t="s">
        <v>49</v>
      </c>
      <c r="E225" s="11">
        <v>76</v>
      </c>
      <c r="F225" s="10" t="s">
        <v>926</v>
      </c>
      <c r="G225" s="10" t="s">
        <v>927</v>
      </c>
      <c r="H225" s="10" t="s">
        <v>906</v>
      </c>
      <c r="I225" s="12"/>
      <c r="J225" s="12">
        <v>2.1168999999999998</v>
      </c>
      <c r="K225" s="12">
        <v>2.1168999999999998</v>
      </c>
      <c r="L225" s="12">
        <v>1.84</v>
      </c>
      <c r="M225" s="12">
        <v>1.84</v>
      </c>
      <c r="N225" s="13">
        <v>16088.5</v>
      </c>
      <c r="O225" s="13">
        <v>16088.5</v>
      </c>
      <c r="P225" s="13">
        <v>13984</v>
      </c>
      <c r="Q225" s="14">
        <v>13984</v>
      </c>
      <c r="R225" s="12">
        <v>0</v>
      </c>
      <c r="S225" s="13">
        <v>-2104.5</v>
      </c>
      <c r="T225" s="13">
        <v>0</v>
      </c>
      <c r="U225" s="12" t="s">
        <v>34</v>
      </c>
      <c r="V225" s="10" t="str">
        <f t="shared" si="15"/>
        <v>LongSPY US 02/16/24 P450</v>
      </c>
      <c r="W225" s="15" t="s">
        <v>925</v>
      </c>
      <c r="X225" s="16">
        <f t="shared" si="16"/>
        <v>184.5</v>
      </c>
      <c r="Y225" s="17">
        <f t="shared" si="17"/>
        <v>-182.66</v>
      </c>
      <c r="Z225" s="18">
        <f>SUMIF('[1]Eze Position Report'!C:C,W225,'[1]Eze Position Report'!F:F)</f>
        <v>14022</v>
      </c>
      <c r="AA225" s="18">
        <f t="shared" si="18"/>
        <v>38</v>
      </c>
      <c r="AB225" s="18"/>
      <c r="AC225" s="19">
        <f>SUMIF('[1]Eze Position Report'!C:C,W225,'[1]Eze Position Report'!D:D)</f>
        <v>76</v>
      </c>
      <c r="AD225" s="20">
        <f t="shared" si="19"/>
        <v>0</v>
      </c>
      <c r="AE225" s="21"/>
    </row>
    <row r="226" spans="1:32" ht="15" customHeight="1" x14ac:dyDescent="0.25">
      <c r="A226" s="10" t="s">
        <v>36</v>
      </c>
      <c r="B226" s="10" t="s">
        <v>37</v>
      </c>
      <c r="C226" s="10" t="s">
        <v>928</v>
      </c>
      <c r="D226" s="10" t="s">
        <v>49</v>
      </c>
      <c r="E226" s="11">
        <v>47</v>
      </c>
      <c r="F226" s="10" t="s">
        <v>929</v>
      </c>
      <c r="G226" s="10" t="s">
        <v>930</v>
      </c>
      <c r="H226" s="10" t="s">
        <v>906</v>
      </c>
      <c r="I226" s="12"/>
      <c r="J226" s="12">
        <v>3.2433999999999998</v>
      </c>
      <c r="K226" s="12">
        <v>3.2433999999999998</v>
      </c>
      <c r="L226" s="12">
        <v>2.15</v>
      </c>
      <c r="M226" s="12">
        <v>2.15</v>
      </c>
      <c r="N226" s="13">
        <v>15243.98</v>
      </c>
      <c r="O226" s="13">
        <v>15243.98</v>
      </c>
      <c r="P226" s="13">
        <v>10105</v>
      </c>
      <c r="Q226" s="14">
        <v>10105</v>
      </c>
      <c r="R226" s="13">
        <v>0</v>
      </c>
      <c r="S226" s="13">
        <v>-5138.9799999999996</v>
      </c>
      <c r="T226" s="12">
        <v>0</v>
      </c>
      <c r="U226" s="12" t="s">
        <v>34</v>
      </c>
      <c r="V226" s="10" t="str">
        <f t="shared" si="15"/>
        <v>LongSPY US 02/16/24 P454</v>
      </c>
      <c r="W226" s="15" t="s">
        <v>928</v>
      </c>
      <c r="X226" s="16">
        <f t="shared" si="16"/>
        <v>222.5</v>
      </c>
      <c r="Y226" s="17">
        <f t="shared" si="17"/>
        <v>-220.35</v>
      </c>
      <c r="Z226" s="18">
        <f>SUMIF('[1]Eze Position Report'!C:C,W226,'[1]Eze Position Report'!F:F)</f>
        <v>10457.5</v>
      </c>
      <c r="AA226" s="18">
        <f t="shared" si="18"/>
        <v>352.5</v>
      </c>
      <c r="AB226" s="18"/>
      <c r="AC226" s="19">
        <f>SUMIF('[1]Eze Position Report'!C:C,W226,'[1]Eze Position Report'!D:D)</f>
        <v>47</v>
      </c>
      <c r="AD226" s="20">
        <f t="shared" si="19"/>
        <v>0</v>
      </c>
      <c r="AE226" s="21"/>
    </row>
    <row r="227" spans="1:32" ht="15" customHeight="1" x14ac:dyDescent="0.25">
      <c r="A227" s="10" t="s">
        <v>36</v>
      </c>
      <c r="B227" s="10" t="s">
        <v>37</v>
      </c>
      <c r="C227" s="10" t="s">
        <v>931</v>
      </c>
      <c r="D227" s="10" t="s">
        <v>49</v>
      </c>
      <c r="E227" s="11">
        <v>24</v>
      </c>
      <c r="F227" s="10" t="s">
        <v>932</v>
      </c>
      <c r="G227" s="10" t="s">
        <v>933</v>
      </c>
      <c r="H227" s="10" t="s">
        <v>906</v>
      </c>
      <c r="I227" s="12"/>
      <c r="J227" s="12">
        <v>3.1880999999999999</v>
      </c>
      <c r="K227" s="12">
        <v>3.1880999999999999</v>
      </c>
      <c r="L227" s="12">
        <v>2.5299999999999998</v>
      </c>
      <c r="M227" s="12">
        <v>2.5299999999999998</v>
      </c>
      <c r="N227" s="13">
        <v>7651.44</v>
      </c>
      <c r="O227" s="13">
        <v>7651.44</v>
      </c>
      <c r="P227" s="13">
        <v>6072</v>
      </c>
      <c r="Q227" s="14">
        <v>6072</v>
      </c>
      <c r="R227" s="12">
        <v>0</v>
      </c>
      <c r="S227" s="13">
        <v>-1579.44</v>
      </c>
      <c r="T227" s="13">
        <v>0</v>
      </c>
      <c r="U227" s="12" t="s">
        <v>34</v>
      </c>
      <c r="V227" s="10" t="str">
        <f t="shared" si="15"/>
        <v>LongSPY US 02/16/24 P457</v>
      </c>
      <c r="W227" s="15" t="s">
        <v>931</v>
      </c>
      <c r="X227" s="16">
        <f t="shared" si="16"/>
        <v>257.5</v>
      </c>
      <c r="Y227" s="17">
        <f t="shared" si="17"/>
        <v>-254.97</v>
      </c>
      <c r="Z227" s="18">
        <f>SUMIF('[1]Eze Position Report'!C:C,W227,'[1]Eze Position Report'!F:F)</f>
        <v>6180</v>
      </c>
      <c r="AA227" s="18">
        <f t="shared" si="18"/>
        <v>108</v>
      </c>
      <c r="AB227" s="18"/>
      <c r="AC227" s="19">
        <f>SUMIF('[1]Eze Position Report'!C:C,W227,'[1]Eze Position Report'!D:D)</f>
        <v>24</v>
      </c>
      <c r="AD227" s="20">
        <f t="shared" si="19"/>
        <v>0</v>
      </c>
      <c r="AE227" s="21"/>
    </row>
    <row r="228" spans="1:32" ht="15" customHeight="1" x14ac:dyDescent="0.25">
      <c r="A228" s="10" t="s">
        <v>36</v>
      </c>
      <c r="B228" s="10" t="s">
        <v>37</v>
      </c>
      <c r="C228" s="10" t="s">
        <v>934</v>
      </c>
      <c r="D228" s="10" t="s">
        <v>49</v>
      </c>
      <c r="E228" s="11">
        <v>13</v>
      </c>
      <c r="F228" s="10" t="s">
        <v>935</v>
      </c>
      <c r="G228" s="10" t="s">
        <v>936</v>
      </c>
      <c r="H228" s="10" t="s">
        <v>906</v>
      </c>
      <c r="I228" s="12"/>
      <c r="J228" s="12">
        <v>5.4960000000000004</v>
      </c>
      <c r="K228" s="12">
        <v>5.4960000000000004</v>
      </c>
      <c r="L228" s="12">
        <v>4.49</v>
      </c>
      <c r="M228" s="12">
        <v>4.49</v>
      </c>
      <c r="N228" s="13">
        <v>7144.8</v>
      </c>
      <c r="O228" s="13">
        <v>7144.8</v>
      </c>
      <c r="P228" s="13">
        <v>5837</v>
      </c>
      <c r="Q228" s="14">
        <v>5837</v>
      </c>
      <c r="R228" s="12">
        <v>0</v>
      </c>
      <c r="S228" s="13">
        <v>-1307.8</v>
      </c>
      <c r="T228" s="12">
        <v>0</v>
      </c>
      <c r="U228" s="12" t="s">
        <v>34</v>
      </c>
      <c r="V228" s="10" t="str">
        <f t="shared" si="15"/>
        <v>LongSPY US 02/16/24 P468</v>
      </c>
      <c r="W228" s="15" t="s">
        <v>934</v>
      </c>
      <c r="X228" s="16">
        <f t="shared" si="16"/>
        <v>454</v>
      </c>
      <c r="Y228" s="17">
        <f t="shared" si="17"/>
        <v>-449.51</v>
      </c>
      <c r="Z228" s="18">
        <f>SUMIF('[1]Eze Position Report'!C:C,W228,'[1]Eze Position Report'!F:F)</f>
        <v>5902</v>
      </c>
      <c r="AA228" s="18">
        <f t="shared" si="18"/>
        <v>65</v>
      </c>
      <c r="AB228" s="18"/>
      <c r="AC228" s="19">
        <f>SUMIF('[1]Eze Position Report'!C:C,W228,'[1]Eze Position Report'!D:D)</f>
        <v>13</v>
      </c>
      <c r="AD228" s="20">
        <f t="shared" si="19"/>
        <v>0</v>
      </c>
      <c r="AE228" s="21"/>
    </row>
    <row r="229" spans="1:32" ht="15" customHeight="1" x14ac:dyDescent="0.25">
      <c r="A229" s="10" t="s">
        <v>36</v>
      </c>
      <c r="B229" s="10" t="s">
        <v>37</v>
      </c>
      <c r="C229" s="10" t="s">
        <v>937</v>
      </c>
      <c r="D229" s="10" t="s">
        <v>49</v>
      </c>
      <c r="E229" s="11">
        <v>9</v>
      </c>
      <c r="F229" s="10" t="s">
        <v>938</v>
      </c>
      <c r="G229" s="10" t="s">
        <v>939</v>
      </c>
      <c r="H229" s="10" t="s">
        <v>906</v>
      </c>
      <c r="I229" s="12"/>
      <c r="J229" s="12">
        <v>6.2790999999999997</v>
      </c>
      <c r="K229" s="12">
        <v>6.2790999999999997</v>
      </c>
      <c r="L229" s="12">
        <v>5.27</v>
      </c>
      <c r="M229" s="12">
        <v>5.27</v>
      </c>
      <c r="N229" s="13">
        <v>5651.19</v>
      </c>
      <c r="O229" s="13">
        <v>5651.19</v>
      </c>
      <c r="P229" s="13">
        <v>4743</v>
      </c>
      <c r="Q229" s="14">
        <v>4743</v>
      </c>
      <c r="R229" s="12">
        <v>0</v>
      </c>
      <c r="S229" s="13">
        <v>-908.19</v>
      </c>
      <c r="T229" s="12">
        <v>0</v>
      </c>
      <c r="U229" s="12" t="s">
        <v>34</v>
      </c>
      <c r="V229" s="10" t="str">
        <f t="shared" si="15"/>
        <v>LongSPY US 02/16/24 P471</v>
      </c>
      <c r="W229" s="15" t="s">
        <v>937</v>
      </c>
      <c r="X229" s="16">
        <f t="shared" si="16"/>
        <v>534</v>
      </c>
      <c r="Y229" s="17">
        <f t="shared" si="17"/>
        <v>-528.73</v>
      </c>
      <c r="Z229" s="18">
        <f>SUMIF('[1]Eze Position Report'!C:C,W229,'[1]Eze Position Report'!F:F)</f>
        <v>4806</v>
      </c>
      <c r="AA229" s="18">
        <f t="shared" si="18"/>
        <v>63</v>
      </c>
      <c r="AB229" s="18"/>
      <c r="AC229" s="19">
        <f>SUMIF('[1]Eze Position Report'!C:C,W229,'[1]Eze Position Report'!D:D)</f>
        <v>9</v>
      </c>
      <c r="AD229" s="20">
        <f t="shared" si="19"/>
        <v>0</v>
      </c>
      <c r="AE229" s="21"/>
    </row>
    <row r="230" spans="1:32" ht="15" customHeight="1" x14ac:dyDescent="0.25">
      <c r="A230" s="10" t="s">
        <v>36</v>
      </c>
      <c r="B230" s="10" t="s">
        <v>37</v>
      </c>
      <c r="C230" s="10" t="s">
        <v>940</v>
      </c>
      <c r="D230" s="10" t="s">
        <v>49</v>
      </c>
      <c r="E230" s="11">
        <v>6</v>
      </c>
      <c r="F230" s="10" t="s">
        <v>941</v>
      </c>
      <c r="G230" s="10" t="s">
        <v>942</v>
      </c>
      <c r="H230" s="10" t="s">
        <v>943</v>
      </c>
      <c r="I230" s="12"/>
      <c r="J230" s="13">
        <v>4.8193000000000001</v>
      </c>
      <c r="K230" s="13">
        <v>4.8193000000000001</v>
      </c>
      <c r="L230" s="12">
        <v>2.6</v>
      </c>
      <c r="M230" s="12">
        <v>2.6</v>
      </c>
      <c r="N230" s="13">
        <v>2891.58</v>
      </c>
      <c r="O230" s="13">
        <v>2891.58</v>
      </c>
      <c r="P230" s="13">
        <v>1560</v>
      </c>
      <c r="Q230" s="14">
        <v>1560</v>
      </c>
      <c r="R230" s="12">
        <v>0</v>
      </c>
      <c r="S230" s="13">
        <v>-1331.58</v>
      </c>
      <c r="T230" s="13">
        <v>0</v>
      </c>
      <c r="U230" s="12" t="s">
        <v>34</v>
      </c>
      <c r="V230" s="10" t="str">
        <f t="shared" si="15"/>
        <v>LongSPY US 03/15/24 P442</v>
      </c>
      <c r="W230" s="15" t="s">
        <v>940</v>
      </c>
      <c r="X230" s="16">
        <f t="shared" si="16"/>
        <v>261.5</v>
      </c>
      <c r="Y230" s="17">
        <f t="shared" si="17"/>
        <v>-258.89999999999998</v>
      </c>
      <c r="Z230" s="18">
        <f>SUMIF('[1]Eze Position Report'!C:C,W230,'[1]Eze Position Report'!F:F)</f>
        <v>1569</v>
      </c>
      <c r="AA230" s="18">
        <f t="shared" si="18"/>
        <v>9</v>
      </c>
      <c r="AB230" s="18"/>
      <c r="AC230" s="19">
        <f>SUMIF('[1]Eze Position Report'!C:C,W230,'[1]Eze Position Report'!D:D)</f>
        <v>6</v>
      </c>
      <c r="AD230" s="20">
        <f t="shared" si="19"/>
        <v>0</v>
      </c>
      <c r="AE230" s="21"/>
      <c r="AF230" s="23"/>
    </row>
    <row r="231" spans="1:32" ht="15" customHeight="1" x14ac:dyDescent="0.25">
      <c r="A231" s="10" t="s">
        <v>36</v>
      </c>
      <c r="B231" s="10" t="s">
        <v>37</v>
      </c>
      <c r="C231" s="10" t="s">
        <v>944</v>
      </c>
      <c r="D231" s="10" t="s">
        <v>49</v>
      </c>
      <c r="E231" s="11">
        <v>14</v>
      </c>
      <c r="F231" s="10" t="s">
        <v>945</v>
      </c>
      <c r="G231" s="10" t="s">
        <v>946</v>
      </c>
      <c r="H231" s="10" t="s">
        <v>947</v>
      </c>
      <c r="I231" s="12"/>
      <c r="J231" s="12">
        <v>6.7389999999999999</v>
      </c>
      <c r="K231" s="12">
        <v>6.7389999999999999</v>
      </c>
      <c r="L231" s="12">
        <v>3.47</v>
      </c>
      <c r="M231" s="12">
        <v>3.47</v>
      </c>
      <c r="N231" s="13">
        <v>9434.6</v>
      </c>
      <c r="O231" s="13">
        <v>9434.6</v>
      </c>
      <c r="P231" s="13">
        <v>4858</v>
      </c>
      <c r="Q231" s="14">
        <v>4858</v>
      </c>
      <c r="R231" s="13">
        <v>0</v>
      </c>
      <c r="S231" s="13">
        <v>-4576.6000000000004</v>
      </c>
      <c r="T231" s="12">
        <v>0</v>
      </c>
      <c r="U231" s="12" t="s">
        <v>34</v>
      </c>
      <c r="V231" s="10" t="str">
        <f t="shared" si="15"/>
        <v>LongSPY US 04/19/24 P435</v>
      </c>
      <c r="W231" s="15" t="s">
        <v>944</v>
      </c>
      <c r="X231" s="16">
        <f t="shared" si="16"/>
        <v>352.5</v>
      </c>
      <c r="Y231" s="17">
        <f t="shared" si="17"/>
        <v>-349.03</v>
      </c>
      <c r="Z231" s="18">
        <f>SUMIF('[1]Eze Position Report'!C:C,W231,'[1]Eze Position Report'!F:F)</f>
        <v>4935</v>
      </c>
      <c r="AA231" s="18">
        <f t="shared" si="18"/>
        <v>77</v>
      </c>
      <c r="AB231" s="18"/>
      <c r="AC231" s="19">
        <f>SUMIF('[1]Eze Position Report'!C:C,W231,'[1]Eze Position Report'!D:D)</f>
        <v>14</v>
      </c>
      <c r="AD231" s="20">
        <f t="shared" si="19"/>
        <v>0</v>
      </c>
      <c r="AE231" s="21"/>
    </row>
    <row r="232" spans="1:32" ht="15" customHeight="1" x14ac:dyDescent="0.25">
      <c r="A232" s="10" t="s">
        <v>36</v>
      </c>
      <c r="B232" s="10" t="s">
        <v>37</v>
      </c>
      <c r="C232" s="10" t="s">
        <v>948</v>
      </c>
      <c r="D232" s="10" t="s">
        <v>49</v>
      </c>
      <c r="E232" s="11">
        <v>18</v>
      </c>
      <c r="F232" s="10" t="s">
        <v>949</v>
      </c>
      <c r="G232" s="10" t="s">
        <v>950</v>
      </c>
      <c r="H232" s="10" t="s">
        <v>947</v>
      </c>
      <c r="I232" s="12"/>
      <c r="J232" s="12">
        <v>8.7647999999999993</v>
      </c>
      <c r="K232" s="12">
        <v>8.7647999999999993</v>
      </c>
      <c r="L232" s="12">
        <v>5.22</v>
      </c>
      <c r="M232" s="12">
        <v>5.22</v>
      </c>
      <c r="N232" s="13">
        <v>15776.64</v>
      </c>
      <c r="O232" s="13">
        <v>15776.64</v>
      </c>
      <c r="P232" s="13">
        <v>9396</v>
      </c>
      <c r="Q232" s="14">
        <v>9396</v>
      </c>
      <c r="R232" s="13">
        <v>0</v>
      </c>
      <c r="S232" s="13">
        <v>-6380.64</v>
      </c>
      <c r="T232" s="13">
        <v>0</v>
      </c>
      <c r="U232" s="12" t="s">
        <v>34</v>
      </c>
      <c r="V232" s="10" t="str">
        <f t="shared" si="15"/>
        <v>LongSPY US 04/19/24 P450</v>
      </c>
      <c r="W232" s="15" t="s">
        <v>948</v>
      </c>
      <c r="X232" s="16">
        <f t="shared" si="16"/>
        <v>524</v>
      </c>
      <c r="Y232" s="17">
        <f t="shared" si="17"/>
        <v>-518.78</v>
      </c>
      <c r="Z232" s="18">
        <f>SUMIF('[1]Eze Position Report'!C:C,W232,'[1]Eze Position Report'!F:F)</f>
        <v>9432</v>
      </c>
      <c r="AA232" s="18">
        <f t="shared" si="18"/>
        <v>36</v>
      </c>
      <c r="AB232" s="18"/>
      <c r="AC232" s="19">
        <f>SUMIF('[1]Eze Position Report'!C:C,W232,'[1]Eze Position Report'!D:D)</f>
        <v>18</v>
      </c>
      <c r="AD232" s="20">
        <f t="shared" si="19"/>
        <v>0</v>
      </c>
      <c r="AE232" s="21"/>
    </row>
    <row r="233" spans="1:32" ht="15" customHeight="1" x14ac:dyDescent="0.25">
      <c r="A233" s="10" t="s">
        <v>36</v>
      </c>
      <c r="B233" s="10" t="s">
        <v>37</v>
      </c>
      <c r="C233" s="10" t="s">
        <v>951</v>
      </c>
      <c r="D233" s="10" t="s">
        <v>49</v>
      </c>
      <c r="E233" s="11">
        <v>10</v>
      </c>
      <c r="F233" s="10" t="s">
        <v>952</v>
      </c>
      <c r="G233" s="10" t="s">
        <v>953</v>
      </c>
      <c r="H233" s="10" t="s">
        <v>954</v>
      </c>
      <c r="I233" s="12"/>
      <c r="J233" s="12">
        <v>10.2117</v>
      </c>
      <c r="K233" s="12">
        <v>10.2117</v>
      </c>
      <c r="L233" s="12">
        <v>6.52</v>
      </c>
      <c r="M233" s="12">
        <v>6.52</v>
      </c>
      <c r="N233" s="13">
        <v>10211.700000000001</v>
      </c>
      <c r="O233" s="13">
        <v>10211.700000000001</v>
      </c>
      <c r="P233" s="13">
        <v>6520</v>
      </c>
      <c r="Q233" s="14">
        <v>6520</v>
      </c>
      <c r="R233" s="13">
        <v>0</v>
      </c>
      <c r="S233" s="13">
        <v>-3691.7</v>
      </c>
      <c r="T233" s="13">
        <v>0</v>
      </c>
      <c r="U233" s="12" t="s">
        <v>34</v>
      </c>
      <c r="V233" s="10" t="str">
        <f t="shared" si="15"/>
        <v>LongSPY US 06/21/24 P437</v>
      </c>
      <c r="W233" s="15" t="s">
        <v>951</v>
      </c>
      <c r="X233" s="16">
        <f t="shared" si="16"/>
        <v>618.5</v>
      </c>
      <c r="Y233" s="17">
        <f t="shared" si="17"/>
        <v>-611.98</v>
      </c>
      <c r="Z233" s="18">
        <f>SUMIF('[1]Eze Position Report'!C:C,W233,'[1]Eze Position Report'!F:F)</f>
        <v>6185</v>
      </c>
      <c r="AA233" s="18">
        <f t="shared" si="18"/>
        <v>-335</v>
      </c>
      <c r="AB233" s="18"/>
      <c r="AC233" s="19">
        <f>SUMIF('[1]Eze Position Report'!C:C,W233,'[1]Eze Position Report'!D:D)</f>
        <v>10</v>
      </c>
      <c r="AD233" s="20">
        <f t="shared" si="19"/>
        <v>0</v>
      </c>
      <c r="AE233" s="21"/>
    </row>
    <row r="234" spans="1:32" ht="15" customHeight="1" x14ac:dyDescent="0.25">
      <c r="A234" s="10" t="s">
        <v>28</v>
      </c>
      <c r="B234" s="10" t="s">
        <v>29</v>
      </c>
      <c r="C234" s="10" t="s">
        <v>955</v>
      </c>
      <c r="D234" s="10" t="s">
        <v>49</v>
      </c>
      <c r="E234" s="11">
        <v>-172</v>
      </c>
      <c r="F234" s="10" t="s">
        <v>956</v>
      </c>
      <c r="G234" s="10" t="s">
        <v>957</v>
      </c>
      <c r="H234" s="10" t="s">
        <v>958</v>
      </c>
      <c r="I234" s="12"/>
      <c r="J234" s="13">
        <v>16.926500000000001</v>
      </c>
      <c r="K234" s="13">
        <v>16.926500000000001</v>
      </c>
      <c r="L234" s="12">
        <v>16.899999999999999</v>
      </c>
      <c r="M234" s="12">
        <v>16.899999999999999</v>
      </c>
      <c r="N234" s="13">
        <v>-291136.3</v>
      </c>
      <c r="O234" s="13">
        <v>-291136.3</v>
      </c>
      <c r="P234" s="13">
        <v>-290680</v>
      </c>
      <c r="Q234" s="14">
        <v>-290680</v>
      </c>
      <c r="R234" s="12">
        <v>0</v>
      </c>
      <c r="S234" s="13">
        <v>456.3</v>
      </c>
      <c r="T234" s="12">
        <v>0</v>
      </c>
      <c r="U234" s="12" t="s">
        <v>34</v>
      </c>
      <c r="V234" s="10" t="str">
        <f t="shared" si="15"/>
        <v>ShortSPY US 09/20/24 P470</v>
      </c>
      <c r="W234" s="15" t="s">
        <v>955</v>
      </c>
      <c r="X234" s="16">
        <f t="shared" si="16"/>
        <v>1711</v>
      </c>
      <c r="Y234" s="17">
        <f t="shared" si="17"/>
        <v>-1694.1</v>
      </c>
      <c r="Z234" s="18">
        <f>SUMIF('[1]Eze Position Report'!C:C,W234,'[1]Eze Position Report'!F:F)</f>
        <v>-294292</v>
      </c>
      <c r="AA234" s="18">
        <f t="shared" si="18"/>
        <v>-3612</v>
      </c>
      <c r="AB234" s="18"/>
      <c r="AC234" s="19">
        <f>SUMIF('[1]Eze Position Report'!C:C,W234,'[1]Eze Position Report'!D:D)</f>
        <v>-172</v>
      </c>
      <c r="AD234" s="20">
        <f t="shared" si="19"/>
        <v>0</v>
      </c>
      <c r="AE234" s="21"/>
    </row>
    <row r="235" spans="1:32" ht="15" customHeight="1" x14ac:dyDescent="0.25">
      <c r="A235" s="10" t="s">
        <v>28</v>
      </c>
      <c r="B235" s="10" t="s">
        <v>29</v>
      </c>
      <c r="C235" s="10" t="s">
        <v>959</v>
      </c>
      <c r="D235" s="10" t="s">
        <v>49</v>
      </c>
      <c r="E235" s="11">
        <v>-162</v>
      </c>
      <c r="F235" s="10" t="s">
        <v>960</v>
      </c>
      <c r="G235" s="10" t="s">
        <v>961</v>
      </c>
      <c r="H235" s="10" t="s">
        <v>958</v>
      </c>
      <c r="I235" s="12"/>
      <c r="J235" s="12">
        <v>17.329000000000001</v>
      </c>
      <c r="K235" s="12">
        <v>17.329000000000001</v>
      </c>
      <c r="L235" s="12">
        <v>17.7</v>
      </c>
      <c r="M235" s="12">
        <v>17.7</v>
      </c>
      <c r="N235" s="13">
        <v>-280730.15999999997</v>
      </c>
      <c r="O235" s="13">
        <v>-280730.15999999997</v>
      </c>
      <c r="P235" s="13">
        <v>-286740</v>
      </c>
      <c r="Q235" s="14">
        <v>-286740</v>
      </c>
      <c r="R235" s="12">
        <v>0</v>
      </c>
      <c r="S235" s="13">
        <v>-6009.84</v>
      </c>
      <c r="T235" s="13">
        <v>0</v>
      </c>
      <c r="U235" s="12" t="s">
        <v>34</v>
      </c>
      <c r="V235" s="10" t="str">
        <f t="shared" si="15"/>
        <v>ShortSPY US 09/30/24 P470</v>
      </c>
      <c r="W235" s="15" t="s">
        <v>959</v>
      </c>
      <c r="X235" s="16">
        <f t="shared" si="16"/>
        <v>1749</v>
      </c>
      <c r="Y235" s="17">
        <f t="shared" si="17"/>
        <v>-1731.3</v>
      </c>
      <c r="Z235" s="18">
        <f>SUMIF('[1]Eze Position Report'!C:C,W235,'[1]Eze Position Report'!F:F)</f>
        <v>-283338</v>
      </c>
      <c r="AA235" s="18">
        <f t="shared" si="18"/>
        <v>3402</v>
      </c>
      <c r="AB235" s="18"/>
      <c r="AC235" s="19">
        <f>SUMIF('[1]Eze Position Report'!C:C,W235,'[1]Eze Position Report'!D:D)</f>
        <v>-162</v>
      </c>
      <c r="AD235" s="20">
        <f t="shared" si="19"/>
        <v>0</v>
      </c>
      <c r="AE235" s="21"/>
    </row>
    <row r="236" spans="1:32" ht="15" customHeight="1" x14ac:dyDescent="0.25">
      <c r="A236" s="10" t="s">
        <v>36</v>
      </c>
      <c r="B236" s="10" t="s">
        <v>37</v>
      </c>
      <c r="C236" s="10" t="s">
        <v>962</v>
      </c>
      <c r="D236" s="10" t="s">
        <v>49</v>
      </c>
      <c r="E236" s="11">
        <v>4</v>
      </c>
      <c r="F236" s="10" t="s">
        <v>963</v>
      </c>
      <c r="G236" s="10" t="s">
        <v>964</v>
      </c>
      <c r="H236" s="10" t="s">
        <v>965</v>
      </c>
      <c r="I236" s="12"/>
      <c r="J236" s="12">
        <v>16.466000000000001</v>
      </c>
      <c r="K236" s="12">
        <v>16.466000000000001</v>
      </c>
      <c r="L236" s="12">
        <v>16.11</v>
      </c>
      <c r="M236" s="12">
        <v>16.11</v>
      </c>
      <c r="N236" s="13">
        <v>6586.4</v>
      </c>
      <c r="O236" s="13">
        <v>6586.4</v>
      </c>
      <c r="P236" s="13">
        <v>6444</v>
      </c>
      <c r="Q236" s="14">
        <v>6444</v>
      </c>
      <c r="R236" s="13">
        <v>0</v>
      </c>
      <c r="S236" s="13">
        <v>-142.4</v>
      </c>
      <c r="T236" s="12">
        <v>0</v>
      </c>
      <c r="U236" s="12" t="s">
        <v>34</v>
      </c>
      <c r="V236" s="10" t="str">
        <f t="shared" si="15"/>
        <v>LongSPY US 12/20/24 P450</v>
      </c>
      <c r="W236" s="15" t="s">
        <v>962</v>
      </c>
      <c r="X236" s="16">
        <f t="shared" si="16"/>
        <v>1612.5</v>
      </c>
      <c r="Y236" s="17">
        <f t="shared" si="17"/>
        <v>-1596.39</v>
      </c>
      <c r="Z236" s="18">
        <f>SUMIF('[1]Eze Position Report'!C:C,W236,'[1]Eze Position Report'!F:F)</f>
        <v>6450</v>
      </c>
      <c r="AA236" s="18">
        <f t="shared" si="18"/>
        <v>6</v>
      </c>
      <c r="AB236" s="18"/>
      <c r="AC236" s="19">
        <f>SUMIF('[1]Eze Position Report'!C:C,W236,'[1]Eze Position Report'!D:D)</f>
        <v>4</v>
      </c>
      <c r="AD236" s="20">
        <f t="shared" si="19"/>
        <v>0</v>
      </c>
      <c r="AE236" s="21"/>
    </row>
    <row r="237" spans="1:32" ht="15" customHeight="1" x14ac:dyDescent="0.25">
      <c r="A237" s="10" t="s">
        <v>36</v>
      </c>
      <c r="B237" s="10" t="s">
        <v>37</v>
      </c>
      <c r="C237" s="10" t="s">
        <v>966</v>
      </c>
      <c r="D237" s="10" t="s">
        <v>49</v>
      </c>
      <c r="E237" s="11">
        <v>334</v>
      </c>
      <c r="F237" s="10" t="s">
        <v>967</v>
      </c>
      <c r="G237" s="10" t="s">
        <v>968</v>
      </c>
      <c r="H237" s="10" t="s">
        <v>965</v>
      </c>
      <c r="I237" s="12"/>
      <c r="J237" s="12">
        <v>18.384699999999999</v>
      </c>
      <c r="K237" s="12">
        <v>18.384699999999999</v>
      </c>
      <c r="L237" s="12">
        <v>18.3</v>
      </c>
      <c r="M237" s="12">
        <v>18.3</v>
      </c>
      <c r="N237" s="13">
        <v>614048.98</v>
      </c>
      <c r="O237" s="13">
        <v>614048.98</v>
      </c>
      <c r="P237" s="13">
        <v>611220</v>
      </c>
      <c r="Q237" s="14">
        <v>611220</v>
      </c>
      <c r="R237" s="13">
        <v>0</v>
      </c>
      <c r="S237" s="13">
        <v>-2828.98</v>
      </c>
      <c r="T237" s="13">
        <v>0</v>
      </c>
      <c r="U237" s="12" t="s">
        <v>34</v>
      </c>
      <c r="V237" s="10" t="str">
        <f t="shared" si="15"/>
        <v>LongSPY US 12/20/24 P460</v>
      </c>
      <c r="W237" s="15" t="s">
        <v>966</v>
      </c>
      <c r="X237" s="16">
        <f t="shared" si="16"/>
        <v>1853.5</v>
      </c>
      <c r="Y237" s="17">
        <f t="shared" si="17"/>
        <v>-1835.2</v>
      </c>
      <c r="Z237" s="18">
        <f>SUMIF('[1]Eze Position Report'!C:C,W237,'[1]Eze Position Report'!F:F)</f>
        <v>619069</v>
      </c>
      <c r="AA237" s="18">
        <f t="shared" si="18"/>
        <v>7849</v>
      </c>
      <c r="AB237" s="18"/>
      <c r="AC237" s="19">
        <f>SUMIF('[1]Eze Position Report'!C:C,W237,'[1]Eze Position Report'!D:D)</f>
        <v>334</v>
      </c>
      <c r="AD237" s="20">
        <f t="shared" si="19"/>
        <v>0</v>
      </c>
      <c r="AE237" s="21"/>
    </row>
    <row r="238" spans="1:32" ht="15" customHeight="1" x14ac:dyDescent="0.25">
      <c r="A238" s="10" t="s">
        <v>28</v>
      </c>
      <c r="B238" s="10" t="s">
        <v>29</v>
      </c>
      <c r="C238" s="10" t="s">
        <v>969</v>
      </c>
      <c r="D238" s="10" t="s">
        <v>31</v>
      </c>
      <c r="E238" s="11">
        <v>-73935</v>
      </c>
      <c r="F238" s="10" t="s">
        <v>970</v>
      </c>
      <c r="G238" s="10" t="s">
        <v>971</v>
      </c>
      <c r="H238" s="10"/>
      <c r="I238" s="12"/>
      <c r="J238" s="12">
        <v>4.8779000000000003</v>
      </c>
      <c r="K238" s="12">
        <v>4.8779000000000003</v>
      </c>
      <c r="L238" s="12">
        <v>3.0499999999999999E-2</v>
      </c>
      <c r="M238" s="12">
        <v>3.0499999999999999E-2</v>
      </c>
      <c r="N238" s="13">
        <v>-360649.65</v>
      </c>
      <c r="O238" s="13">
        <v>-360649.65</v>
      </c>
      <c r="P238" s="13">
        <v>-2255.02</v>
      </c>
      <c r="Q238" s="14">
        <v>-2255.02</v>
      </c>
      <c r="R238" s="13">
        <v>0</v>
      </c>
      <c r="S238" s="13">
        <v>358394.63</v>
      </c>
      <c r="T238" s="12">
        <v>0</v>
      </c>
      <c r="U238" s="12" t="s">
        <v>34</v>
      </c>
      <c r="V238" s="10" t="str">
        <f t="shared" si="15"/>
        <v>ShortSRAX</v>
      </c>
      <c r="W238" s="15" t="s">
        <v>972</v>
      </c>
      <c r="X238" s="16">
        <f t="shared" si="16"/>
        <v>3.0499999999999999E-2</v>
      </c>
      <c r="Y238" s="17">
        <f t="shared" si="17"/>
        <v>0</v>
      </c>
      <c r="Z238" s="18">
        <f>SUMIF('[1]Eze Position Report'!C:C,W238,'[1]Eze Position Report'!F:F)</f>
        <v>-2255.0174999999999</v>
      </c>
      <c r="AA238" s="18">
        <f t="shared" si="18"/>
        <v>2.5000000000545697E-3</v>
      </c>
      <c r="AB238" s="18"/>
      <c r="AC238" s="19">
        <f>SUMIF('[1]Eze Position Report'!C:C,W238,'[1]Eze Position Report'!D:D)</f>
        <v>-73935</v>
      </c>
      <c r="AD238" s="20">
        <f t="shared" si="19"/>
        <v>0</v>
      </c>
      <c r="AE238" s="21"/>
    </row>
    <row r="239" spans="1:32" ht="15" customHeight="1" x14ac:dyDescent="0.25">
      <c r="A239" s="10" t="s">
        <v>36</v>
      </c>
      <c r="B239" s="10" t="s">
        <v>37</v>
      </c>
      <c r="C239" s="10" t="s">
        <v>973</v>
      </c>
      <c r="D239" s="10" t="s">
        <v>31</v>
      </c>
      <c r="E239" s="11">
        <v>811</v>
      </c>
      <c r="F239" s="10" t="s">
        <v>974</v>
      </c>
      <c r="G239" s="10" t="s">
        <v>975</v>
      </c>
      <c r="H239" s="10"/>
      <c r="I239" s="12"/>
      <c r="J239" s="12">
        <v>5.6386000000000003</v>
      </c>
      <c r="K239" s="12">
        <v>5.6386000000000003</v>
      </c>
      <c r="L239" s="12">
        <v>10.74</v>
      </c>
      <c r="M239" s="12">
        <v>10.74</v>
      </c>
      <c r="N239" s="13">
        <v>4572.93</v>
      </c>
      <c r="O239" s="13">
        <v>4572.93</v>
      </c>
      <c r="P239" s="13">
        <v>8710.14</v>
      </c>
      <c r="Q239" s="14">
        <v>8710.14</v>
      </c>
      <c r="R239" s="12">
        <v>0</v>
      </c>
      <c r="S239" s="13">
        <v>4137.21</v>
      </c>
      <c r="T239" s="13">
        <v>0</v>
      </c>
      <c r="U239" s="12" t="s">
        <v>34</v>
      </c>
      <c r="V239" s="10" t="str">
        <f t="shared" si="15"/>
        <v>LongSXC</v>
      </c>
      <c r="W239" s="15" t="s">
        <v>976</v>
      </c>
      <c r="X239" s="16">
        <f t="shared" si="16"/>
        <v>10.739999999999998</v>
      </c>
      <c r="Y239" s="17">
        <f t="shared" si="17"/>
        <v>0</v>
      </c>
      <c r="Z239" s="18">
        <f>SUMIF('[1]Eze Position Report'!C:C,W239,'[1]Eze Position Report'!F:F)</f>
        <v>8710.14</v>
      </c>
      <c r="AA239" s="18">
        <f t="shared" si="18"/>
        <v>0</v>
      </c>
      <c r="AB239" s="18"/>
      <c r="AC239" s="19">
        <f>SUMIF('[1]Eze Position Report'!C:C,W239,'[1]Eze Position Report'!D:D)</f>
        <v>811</v>
      </c>
      <c r="AD239" s="20">
        <f t="shared" si="19"/>
        <v>0</v>
      </c>
      <c r="AE239" s="21"/>
    </row>
    <row r="240" spans="1:32" ht="15" customHeight="1" x14ac:dyDescent="0.25">
      <c r="A240" s="10" t="s">
        <v>36</v>
      </c>
      <c r="B240" s="10" t="s">
        <v>37</v>
      </c>
      <c r="C240" s="10" t="s">
        <v>977</v>
      </c>
      <c r="D240" s="10" t="s">
        <v>31</v>
      </c>
      <c r="E240" s="11">
        <v>200</v>
      </c>
      <c r="F240" s="10" t="s">
        <v>978</v>
      </c>
      <c r="G240" s="10" t="s">
        <v>979</v>
      </c>
      <c r="H240" s="10"/>
      <c r="I240" s="12"/>
      <c r="J240" s="12">
        <v>282.55709999999999</v>
      </c>
      <c r="K240" s="12">
        <v>282.55709999999999</v>
      </c>
      <c r="L240" s="12">
        <v>284.26</v>
      </c>
      <c r="M240" s="12">
        <v>284.26</v>
      </c>
      <c r="N240" s="13">
        <v>56511.41</v>
      </c>
      <c r="O240" s="13">
        <v>56511.41</v>
      </c>
      <c r="P240" s="13">
        <v>56852</v>
      </c>
      <c r="Q240" s="14">
        <v>56852</v>
      </c>
      <c r="R240" s="12">
        <v>0</v>
      </c>
      <c r="S240" s="13">
        <v>340.59</v>
      </c>
      <c r="T240" s="12">
        <v>0</v>
      </c>
      <c r="U240" s="12" t="s">
        <v>34</v>
      </c>
      <c r="V240" s="10" t="str">
        <f t="shared" si="15"/>
        <v>LongSMCI</v>
      </c>
      <c r="W240" s="15" t="s">
        <v>980</v>
      </c>
      <c r="X240" s="16">
        <f t="shared" si="16"/>
        <v>284.26</v>
      </c>
      <c r="Y240" s="17">
        <f t="shared" si="17"/>
        <v>0</v>
      </c>
      <c r="Z240" s="18">
        <f>SUMIF('[1]Eze Position Report'!C:C,W240,'[1]Eze Position Report'!F:F)</f>
        <v>56852</v>
      </c>
      <c r="AA240" s="18">
        <f t="shared" si="18"/>
        <v>0</v>
      </c>
      <c r="AB240" s="18"/>
      <c r="AC240" s="19">
        <f>SUMIF('[1]Eze Position Report'!C:C,W240,'[1]Eze Position Report'!D:D)</f>
        <v>200</v>
      </c>
      <c r="AD240" s="20">
        <f t="shared" si="19"/>
        <v>0</v>
      </c>
      <c r="AE240" s="21"/>
    </row>
    <row r="241" spans="1:34" ht="15" customHeight="1" x14ac:dyDescent="0.25">
      <c r="A241" s="10" t="s">
        <v>28</v>
      </c>
      <c r="B241" s="10" t="s">
        <v>29</v>
      </c>
      <c r="C241" s="10" t="s">
        <v>981</v>
      </c>
      <c r="D241" s="10" t="s">
        <v>31</v>
      </c>
      <c r="E241" s="11">
        <v>-51326</v>
      </c>
      <c r="F241" s="10" t="s">
        <v>982</v>
      </c>
      <c r="G241" s="10" t="s">
        <v>983</v>
      </c>
      <c r="H241" s="10"/>
      <c r="I241" s="12"/>
      <c r="J241" s="12">
        <v>43.9998</v>
      </c>
      <c r="K241" s="12">
        <v>43.9998</v>
      </c>
      <c r="L241" s="12">
        <v>51.33</v>
      </c>
      <c r="M241" s="12">
        <v>51.33</v>
      </c>
      <c r="N241" s="13">
        <v>-2258333.98</v>
      </c>
      <c r="O241" s="13">
        <v>-2258333.98</v>
      </c>
      <c r="P241" s="13">
        <v>-2634563.58</v>
      </c>
      <c r="Q241" s="14">
        <v>-2634563.58</v>
      </c>
      <c r="R241" s="12">
        <v>0</v>
      </c>
      <c r="S241" s="13">
        <v>-376229.6</v>
      </c>
      <c r="T241" s="13">
        <v>0</v>
      </c>
      <c r="U241" s="12" t="s">
        <v>34</v>
      </c>
      <c r="V241" s="10" t="str">
        <f t="shared" si="15"/>
        <v>ShortSYM</v>
      </c>
      <c r="W241" s="15" t="s">
        <v>984</v>
      </c>
      <c r="X241" s="16">
        <f t="shared" si="16"/>
        <v>51.33</v>
      </c>
      <c r="Y241" s="17">
        <f t="shared" si="17"/>
        <v>0</v>
      </c>
      <c r="Z241" s="18">
        <f>SUMIF('[1]Eze Position Report'!C:C,W241,'[1]Eze Position Report'!F:F)</f>
        <v>-2634563.58</v>
      </c>
      <c r="AA241" s="18">
        <f t="shared" si="18"/>
        <v>0</v>
      </c>
      <c r="AB241" s="18"/>
      <c r="AC241" s="19">
        <f>SUMIF('[1]Eze Position Report'!C:C,W241,'[1]Eze Position Report'!D:D)</f>
        <v>-51326</v>
      </c>
      <c r="AD241" s="20">
        <f t="shared" si="19"/>
        <v>0</v>
      </c>
      <c r="AE241" s="21"/>
    </row>
    <row r="242" spans="1:34" ht="15" customHeight="1" x14ac:dyDescent="0.25">
      <c r="A242" s="10" t="s">
        <v>36</v>
      </c>
      <c r="B242" s="10" t="s">
        <v>37</v>
      </c>
      <c r="C242" s="10" t="s">
        <v>985</v>
      </c>
      <c r="D242" s="10" t="s">
        <v>39</v>
      </c>
      <c r="E242" s="11">
        <v>3379583</v>
      </c>
      <c r="F242" s="10" t="s">
        <v>986</v>
      </c>
      <c r="G242" s="10" t="s">
        <v>987</v>
      </c>
      <c r="H242" s="10"/>
      <c r="I242" s="12"/>
      <c r="J242" s="12">
        <v>3.6964000000000001</v>
      </c>
      <c r="K242" s="12">
        <v>2.7370999999999999</v>
      </c>
      <c r="L242" s="12">
        <v>3.07</v>
      </c>
      <c r="M242" s="12">
        <v>2.3182</v>
      </c>
      <c r="N242" s="13">
        <v>12492413.800000001</v>
      </c>
      <c r="O242" s="13">
        <v>9250394.7100000009</v>
      </c>
      <c r="P242" s="13">
        <v>10375319.810000001</v>
      </c>
      <c r="Q242" s="14">
        <v>7834569.0599999996</v>
      </c>
      <c r="R242" s="12">
        <v>0</v>
      </c>
      <c r="S242" s="13">
        <v>-1598651.36</v>
      </c>
      <c r="T242" s="13">
        <v>182825.71</v>
      </c>
      <c r="U242" s="12" t="s">
        <v>42</v>
      </c>
      <c r="V242" s="10" t="str">
        <f t="shared" si="15"/>
        <v>LongTVE.CAT</v>
      </c>
      <c r="W242" s="15" t="s">
        <v>988</v>
      </c>
      <c r="X242" s="16">
        <f t="shared" si="16"/>
        <v>2.3175429999999997</v>
      </c>
      <c r="Y242" s="17">
        <f t="shared" si="17"/>
        <v>6.5700000000035175E-4</v>
      </c>
      <c r="Z242" s="18">
        <f>SUMIF('[1]Eze Position Report'!C:C,W242,'[1]Eze Position Report'!F:F)</f>
        <v>7832328.9245689996</v>
      </c>
      <c r="AA242" s="18">
        <f t="shared" si="18"/>
        <v>-2240.1354310000315</v>
      </c>
      <c r="AB242" s="18"/>
      <c r="AC242" s="19">
        <f>SUMIF('[1]Eze Position Report'!C:C,W242,'[1]Eze Position Report'!D:D)</f>
        <v>3379583</v>
      </c>
      <c r="AD242" s="20">
        <f t="shared" si="19"/>
        <v>0</v>
      </c>
      <c r="AE242" s="21"/>
    </row>
    <row r="243" spans="1:34" ht="15" customHeight="1" x14ac:dyDescent="0.25">
      <c r="A243" s="10" t="s">
        <v>28</v>
      </c>
      <c r="B243" s="10" t="s">
        <v>29</v>
      </c>
      <c r="C243" s="10" t="s">
        <v>989</v>
      </c>
      <c r="D243" s="10" t="s">
        <v>31</v>
      </c>
      <c r="E243" s="11">
        <v>-1334128</v>
      </c>
      <c r="F243" s="10" t="s">
        <v>990</v>
      </c>
      <c r="G243" s="10" t="s">
        <v>991</v>
      </c>
      <c r="H243" s="10"/>
      <c r="I243" s="12"/>
      <c r="J243" s="12">
        <v>1.4037999999999999</v>
      </c>
      <c r="K243" s="12">
        <v>1.4037999999999999</v>
      </c>
      <c r="L243" s="12">
        <v>2.4</v>
      </c>
      <c r="M243" s="12">
        <v>2.4</v>
      </c>
      <c r="N243" s="13">
        <v>-1872826.41</v>
      </c>
      <c r="O243" s="13">
        <v>-1872826.41</v>
      </c>
      <c r="P243" s="13">
        <v>-3201907.2</v>
      </c>
      <c r="Q243" s="14">
        <v>-3201907.2</v>
      </c>
      <c r="R243" s="12">
        <v>0</v>
      </c>
      <c r="S243" s="13">
        <v>-1329080.79</v>
      </c>
      <c r="T243" s="12">
        <v>0</v>
      </c>
      <c r="U243" s="12" t="s">
        <v>34</v>
      </c>
      <c r="V243" s="10" t="str">
        <f t="shared" si="15"/>
        <v>ShortWULF</v>
      </c>
      <c r="W243" s="15" t="s">
        <v>992</v>
      </c>
      <c r="X243" s="16">
        <f t="shared" si="16"/>
        <v>2.4000000000000004</v>
      </c>
      <c r="Y243" s="17">
        <f t="shared" si="17"/>
        <v>0</v>
      </c>
      <c r="Z243" s="18">
        <f>SUMIF('[1]Eze Position Report'!C:C,W243,'[1]Eze Position Report'!F:F)</f>
        <v>-3201907.2</v>
      </c>
      <c r="AA243" s="18">
        <f t="shared" si="18"/>
        <v>0</v>
      </c>
      <c r="AB243" s="18"/>
      <c r="AC243" s="19">
        <f>SUMIF('[1]Eze Position Report'!C:C,W243,'[1]Eze Position Report'!D:D)</f>
        <v>-1334128</v>
      </c>
      <c r="AD243" s="20">
        <f t="shared" si="19"/>
        <v>0</v>
      </c>
      <c r="AE243" s="21"/>
    </row>
    <row r="244" spans="1:34" ht="15" customHeight="1" x14ac:dyDescent="0.25">
      <c r="A244" s="10" t="s">
        <v>36</v>
      </c>
      <c r="B244" s="10" t="s">
        <v>37</v>
      </c>
      <c r="C244" s="10" t="s">
        <v>993</v>
      </c>
      <c r="D244" s="10" t="s">
        <v>31</v>
      </c>
      <c r="E244" s="11">
        <v>200</v>
      </c>
      <c r="F244" s="10" t="s">
        <v>994</v>
      </c>
      <c r="G244" s="10" t="s">
        <v>995</v>
      </c>
      <c r="H244" s="10"/>
      <c r="I244" s="12"/>
      <c r="J244" s="12">
        <v>247.0461</v>
      </c>
      <c r="K244" s="12">
        <v>247.0461</v>
      </c>
      <c r="L244" s="12">
        <v>248.48</v>
      </c>
      <c r="M244" s="12">
        <v>248.48</v>
      </c>
      <c r="N244" s="13">
        <v>49409.21</v>
      </c>
      <c r="O244" s="13">
        <v>49409.21</v>
      </c>
      <c r="P244" s="13">
        <v>49696</v>
      </c>
      <c r="Q244" s="14">
        <v>49696</v>
      </c>
      <c r="R244" s="12">
        <v>0</v>
      </c>
      <c r="S244" s="13">
        <v>286.79000000000002</v>
      </c>
      <c r="T244" s="12">
        <v>0</v>
      </c>
      <c r="U244" s="12" t="s">
        <v>34</v>
      </c>
      <c r="V244" s="10" t="str">
        <f t="shared" si="15"/>
        <v>LongTSLA</v>
      </c>
      <c r="W244" s="15" t="s">
        <v>996</v>
      </c>
      <c r="X244" s="16">
        <f t="shared" si="16"/>
        <v>248.48</v>
      </c>
      <c r="Y244" s="17">
        <f t="shared" si="17"/>
        <v>0</v>
      </c>
      <c r="Z244" s="18">
        <f>SUMIF('[1]Eze Position Report'!C:C,W244,'[1]Eze Position Report'!F:F)</f>
        <v>49696</v>
      </c>
      <c r="AA244" s="18">
        <f t="shared" si="18"/>
        <v>0</v>
      </c>
      <c r="AB244" s="18"/>
      <c r="AC244" s="19">
        <f>SUMIF('[1]Eze Position Report'!C:C,W244,'[1]Eze Position Report'!D:D)</f>
        <v>200</v>
      </c>
      <c r="AD244" s="20">
        <f t="shared" si="19"/>
        <v>0</v>
      </c>
      <c r="AE244" s="21"/>
    </row>
    <row r="245" spans="1:34" ht="15" customHeight="1" x14ac:dyDescent="0.25">
      <c r="A245" s="10" t="s">
        <v>28</v>
      </c>
      <c r="B245" s="10" t="s">
        <v>29</v>
      </c>
      <c r="C245" s="10" t="s">
        <v>993</v>
      </c>
      <c r="D245" s="10" t="s">
        <v>31</v>
      </c>
      <c r="E245" s="11">
        <v>-13809</v>
      </c>
      <c r="F245" s="10" t="s">
        <v>994</v>
      </c>
      <c r="G245" s="10" t="s">
        <v>995</v>
      </c>
      <c r="H245" s="10"/>
      <c r="I245" s="12"/>
      <c r="J245" s="12">
        <v>258.47629999999998</v>
      </c>
      <c r="K245" s="12">
        <v>258.47629999999998</v>
      </c>
      <c r="L245" s="12">
        <v>248.48</v>
      </c>
      <c r="M245" s="12">
        <v>248.48</v>
      </c>
      <c r="N245" s="13">
        <v>-3569299.83</v>
      </c>
      <c r="O245" s="13">
        <v>-3569299.83</v>
      </c>
      <c r="P245" s="13">
        <v>-3431260.32</v>
      </c>
      <c r="Q245" s="14">
        <v>-3431260.32</v>
      </c>
      <c r="R245" s="12">
        <v>0</v>
      </c>
      <c r="S245" s="13">
        <v>138039.51</v>
      </c>
      <c r="T245" s="12">
        <v>0</v>
      </c>
      <c r="U245" s="12" t="s">
        <v>34</v>
      </c>
      <c r="V245" s="10" t="str">
        <f t="shared" si="15"/>
        <v>ShortTSLA.</v>
      </c>
      <c r="W245" s="15" t="s">
        <v>997</v>
      </c>
      <c r="X245" s="16">
        <f t="shared" si="16"/>
        <v>248.48</v>
      </c>
      <c r="Y245" s="17">
        <f t="shared" si="17"/>
        <v>0</v>
      </c>
      <c r="Z245" s="18">
        <f>SUMIF('[1]Eze Position Report'!C:C,W245,'[1]Eze Position Report'!F:F)</f>
        <v>-3431260.32</v>
      </c>
      <c r="AA245" s="18">
        <f t="shared" si="18"/>
        <v>0</v>
      </c>
      <c r="AB245" s="18"/>
      <c r="AC245" s="19">
        <f>SUMIF('[1]Eze Position Report'!C:C,W245,'[1]Eze Position Report'!D:D)</f>
        <v>-13809</v>
      </c>
      <c r="AD245" s="20">
        <f t="shared" si="19"/>
        <v>0</v>
      </c>
      <c r="AE245" s="20"/>
      <c r="AF245" s="9"/>
      <c r="AG245" s="9"/>
      <c r="AH245" s="9"/>
    </row>
    <row r="246" spans="1:34" ht="15" customHeight="1" x14ac:dyDescent="0.25">
      <c r="A246" s="10" t="s">
        <v>28</v>
      </c>
      <c r="B246" s="10" t="s">
        <v>29</v>
      </c>
      <c r="C246" s="10" t="s">
        <v>998</v>
      </c>
      <c r="D246" s="10" t="s">
        <v>49</v>
      </c>
      <c r="E246" s="11">
        <v>-20</v>
      </c>
      <c r="F246" s="10" t="s">
        <v>999</v>
      </c>
      <c r="G246" s="10" t="s">
        <v>1000</v>
      </c>
      <c r="H246" s="10" t="s">
        <v>1001</v>
      </c>
      <c r="I246" s="12"/>
      <c r="J246" s="12">
        <v>0.80110000000000003</v>
      </c>
      <c r="K246" s="12">
        <v>0.80110000000000003</v>
      </c>
      <c r="L246" s="12">
        <v>0.08</v>
      </c>
      <c r="M246" s="12">
        <v>0.08</v>
      </c>
      <c r="N246" s="13">
        <v>-1602.17</v>
      </c>
      <c r="O246" s="13">
        <v>-1602.17</v>
      </c>
      <c r="P246" s="13">
        <v>-160</v>
      </c>
      <c r="Q246" s="14">
        <v>-160</v>
      </c>
      <c r="R246" s="12">
        <v>0</v>
      </c>
      <c r="S246" s="13">
        <v>1442.17</v>
      </c>
      <c r="T246" s="13">
        <v>0</v>
      </c>
      <c r="U246" s="12" t="s">
        <v>34</v>
      </c>
      <c r="V246" s="10" t="str">
        <f t="shared" si="15"/>
        <v>ShortTOL US 01/19/24 P80</v>
      </c>
      <c r="W246" s="15" t="s">
        <v>998</v>
      </c>
      <c r="X246" s="16">
        <f t="shared" si="16"/>
        <v>5</v>
      </c>
      <c r="Y246" s="17">
        <f t="shared" si="17"/>
        <v>-4.92</v>
      </c>
      <c r="Z246" s="18">
        <f>SUMIF('[1]Eze Position Report'!C:C,W246,'[1]Eze Position Report'!F:F)</f>
        <v>-100</v>
      </c>
      <c r="AA246" s="18">
        <f t="shared" si="18"/>
        <v>60</v>
      </c>
      <c r="AB246" s="18"/>
      <c r="AC246" s="19">
        <f>SUMIF('[1]Eze Position Report'!C:C,W246,'[1]Eze Position Report'!D:D)</f>
        <v>-20</v>
      </c>
      <c r="AD246" s="20">
        <f t="shared" si="19"/>
        <v>0</v>
      </c>
      <c r="AE246" s="21"/>
    </row>
    <row r="247" spans="1:34" ht="15" customHeight="1" x14ac:dyDescent="0.25">
      <c r="A247" s="10" t="s">
        <v>36</v>
      </c>
      <c r="B247" s="10" t="s">
        <v>37</v>
      </c>
      <c r="C247" s="10" t="s">
        <v>1002</v>
      </c>
      <c r="D247" s="10" t="s">
        <v>39</v>
      </c>
      <c r="E247" s="11">
        <v>23876</v>
      </c>
      <c r="F247" s="10" t="s">
        <v>1003</v>
      </c>
      <c r="G247" s="10" t="s">
        <v>1004</v>
      </c>
      <c r="H247" s="10"/>
      <c r="I247" s="12"/>
      <c r="J247" s="13">
        <v>22.704799999999999</v>
      </c>
      <c r="K247" s="13">
        <v>17.940899999999999</v>
      </c>
      <c r="L247" s="12">
        <v>59.59</v>
      </c>
      <c r="M247" s="12">
        <v>44.997399999999999</v>
      </c>
      <c r="N247" s="13">
        <v>542099.28</v>
      </c>
      <c r="O247" s="13">
        <v>428356.92</v>
      </c>
      <c r="P247" s="13">
        <v>1422770.84</v>
      </c>
      <c r="Q247" s="14">
        <v>1074356.8999999999</v>
      </c>
      <c r="R247" s="12">
        <v>0</v>
      </c>
      <c r="S247" s="13">
        <v>665009.1</v>
      </c>
      <c r="T247" s="13">
        <v>-19009.13</v>
      </c>
      <c r="U247" s="12" t="s">
        <v>42</v>
      </c>
      <c r="V247" s="10" t="str">
        <f t="shared" si="15"/>
        <v>LongTOU.CAT</v>
      </c>
      <c r="W247" s="15" t="s">
        <v>1005</v>
      </c>
      <c r="X247" s="16">
        <f t="shared" si="16"/>
        <v>44.984490999999998</v>
      </c>
      <c r="Y247" s="17">
        <f t="shared" si="17"/>
        <v>1.2909000000000503E-2</v>
      </c>
      <c r="Z247" s="18">
        <f>SUMIF('[1]Eze Position Report'!C:C,W247,'[1]Eze Position Report'!F:F)</f>
        <v>1074049.7071159999</v>
      </c>
      <c r="AA247" s="18">
        <f t="shared" si="18"/>
        <v>-307.19288400001824</v>
      </c>
      <c r="AB247" s="18"/>
      <c r="AC247" s="19">
        <f>SUMIF('[1]Eze Position Report'!C:C,W247,'[1]Eze Position Report'!D:D)</f>
        <v>23876</v>
      </c>
      <c r="AD247" s="20">
        <f t="shared" si="19"/>
        <v>0</v>
      </c>
      <c r="AE247" s="21"/>
    </row>
    <row r="248" spans="1:34" ht="15" customHeight="1" x14ac:dyDescent="0.25">
      <c r="A248" s="10" t="s">
        <v>28</v>
      </c>
      <c r="B248" s="10" t="s">
        <v>29</v>
      </c>
      <c r="C248" s="10" t="s">
        <v>1006</v>
      </c>
      <c r="D248" s="10" t="s">
        <v>31</v>
      </c>
      <c r="E248" s="11">
        <v>-6224</v>
      </c>
      <c r="F248" s="10" t="s">
        <v>1007</v>
      </c>
      <c r="G248" s="10" t="s">
        <v>1008</v>
      </c>
      <c r="H248" s="10"/>
      <c r="I248" s="12"/>
      <c r="J248" s="12">
        <v>202.34780000000001</v>
      </c>
      <c r="K248" s="12">
        <v>202.34780000000001</v>
      </c>
      <c r="L248" s="12">
        <v>215.03</v>
      </c>
      <c r="M248" s="12">
        <v>215.03</v>
      </c>
      <c r="N248" s="13">
        <v>-1259412.99</v>
      </c>
      <c r="O248" s="13">
        <v>-1259412.99</v>
      </c>
      <c r="P248" s="13">
        <v>-1338346.72</v>
      </c>
      <c r="Q248" s="14">
        <v>-1338346.72</v>
      </c>
      <c r="R248" s="12">
        <v>0</v>
      </c>
      <c r="S248" s="13">
        <v>-78933.73</v>
      </c>
      <c r="T248" s="13">
        <v>0</v>
      </c>
      <c r="U248" s="12" t="s">
        <v>34</v>
      </c>
      <c r="V248" s="10" t="str">
        <f t="shared" si="15"/>
        <v>ShortTSCO</v>
      </c>
      <c r="W248" s="15" t="s">
        <v>1009</v>
      </c>
      <c r="X248" s="16">
        <f t="shared" si="16"/>
        <v>215.03</v>
      </c>
      <c r="Y248" s="17">
        <f t="shared" si="17"/>
        <v>0</v>
      </c>
      <c r="Z248" s="18">
        <f>SUMIF('[1]Eze Position Report'!C:C,W248,'[1]Eze Position Report'!F:F)</f>
        <v>-1338346.72</v>
      </c>
      <c r="AA248" s="18">
        <f t="shared" si="18"/>
        <v>0</v>
      </c>
      <c r="AB248" s="18"/>
      <c r="AC248" s="19">
        <f>SUMIF('[1]Eze Position Report'!C:C,W248,'[1]Eze Position Report'!D:D)</f>
        <v>-6224</v>
      </c>
      <c r="AD248" s="20">
        <f t="shared" si="19"/>
        <v>0</v>
      </c>
      <c r="AE248" s="21"/>
    </row>
    <row r="249" spans="1:34" ht="15" customHeight="1" x14ac:dyDescent="0.25">
      <c r="A249" s="10" t="s">
        <v>28</v>
      </c>
      <c r="B249" s="10" t="s">
        <v>29</v>
      </c>
      <c r="C249" s="10" t="s">
        <v>1010</v>
      </c>
      <c r="D249" s="10" t="s">
        <v>31</v>
      </c>
      <c r="E249" s="11">
        <v>-85</v>
      </c>
      <c r="F249" s="10" t="s">
        <v>1011</v>
      </c>
      <c r="G249" s="10" t="s">
        <v>1012</v>
      </c>
      <c r="H249" s="10"/>
      <c r="I249" s="12"/>
      <c r="J249" s="13">
        <v>4734.4399999999996</v>
      </c>
      <c r="K249" s="13">
        <v>4734.4399999999996</v>
      </c>
      <c r="L249" s="12">
        <v>6.35</v>
      </c>
      <c r="M249" s="12">
        <v>6.35</v>
      </c>
      <c r="N249" s="13">
        <v>-402427.18</v>
      </c>
      <c r="O249" s="13">
        <v>-402427.18</v>
      </c>
      <c r="P249" s="13">
        <v>-539.75</v>
      </c>
      <c r="Q249" s="14">
        <v>-539.75</v>
      </c>
      <c r="R249" s="12">
        <v>0</v>
      </c>
      <c r="S249" s="13">
        <v>401887.43</v>
      </c>
      <c r="T249" s="13">
        <v>0</v>
      </c>
      <c r="U249" s="12" t="s">
        <v>1013</v>
      </c>
      <c r="V249" s="10" t="str">
        <f t="shared" si="15"/>
        <v>ShortRIG</v>
      </c>
      <c r="W249" s="15" t="s">
        <v>1014</v>
      </c>
      <c r="X249" s="16">
        <f t="shared" si="16"/>
        <v>6.35</v>
      </c>
      <c r="Y249" s="17">
        <f t="shared" si="17"/>
        <v>0</v>
      </c>
      <c r="Z249" s="18">
        <f>SUMIF('[1]Eze Position Report'!C:C,W249,'[1]Eze Position Report'!F:F)</f>
        <v>-539.75</v>
      </c>
      <c r="AA249" s="18">
        <f t="shared" si="18"/>
        <v>0</v>
      </c>
      <c r="AB249" s="18"/>
      <c r="AC249" s="19">
        <f>SUMIF('[1]Eze Position Report'!C:C,W249,'[1]Eze Position Report'!D:D)</f>
        <v>-85</v>
      </c>
      <c r="AD249" s="20">
        <f t="shared" si="19"/>
        <v>0</v>
      </c>
      <c r="AE249" s="21"/>
    </row>
    <row r="250" spans="1:34" ht="15" customHeight="1" x14ac:dyDescent="0.25">
      <c r="A250" s="10" t="s">
        <v>28</v>
      </c>
      <c r="B250" s="10" t="s">
        <v>29</v>
      </c>
      <c r="C250" s="10" t="s">
        <v>1015</v>
      </c>
      <c r="D250" s="10" t="s">
        <v>31</v>
      </c>
      <c r="E250" s="11">
        <v>-5471</v>
      </c>
      <c r="F250" s="10" t="s">
        <v>1016</v>
      </c>
      <c r="G250" s="10" t="s">
        <v>1017</v>
      </c>
      <c r="H250" s="10"/>
      <c r="I250" s="12"/>
      <c r="J250" s="12">
        <v>115.3947</v>
      </c>
      <c r="K250" s="12">
        <v>115.3947</v>
      </c>
      <c r="L250" s="12">
        <v>118.93</v>
      </c>
      <c r="M250" s="12">
        <v>118.93</v>
      </c>
      <c r="N250" s="13">
        <v>-631324.61</v>
      </c>
      <c r="O250" s="13">
        <v>-631324.61</v>
      </c>
      <c r="P250" s="13">
        <v>-650666.03</v>
      </c>
      <c r="Q250" s="14">
        <v>-650666.03</v>
      </c>
      <c r="R250" s="12">
        <v>0</v>
      </c>
      <c r="S250" s="13">
        <v>-19341.419999999998</v>
      </c>
      <c r="T250" s="12">
        <v>0</v>
      </c>
      <c r="U250" s="12" t="s">
        <v>34</v>
      </c>
      <c r="V250" s="10" t="str">
        <f t="shared" si="15"/>
        <v>ShortTNET</v>
      </c>
      <c r="W250" s="15" t="s">
        <v>1018</v>
      </c>
      <c r="X250" s="16">
        <f t="shared" si="16"/>
        <v>118.93</v>
      </c>
      <c r="Y250" s="17">
        <f t="shared" si="17"/>
        <v>0</v>
      </c>
      <c r="Z250" s="18">
        <f>SUMIF('[1]Eze Position Report'!C:C,W250,'[1]Eze Position Report'!F:F)</f>
        <v>-650666.03</v>
      </c>
      <c r="AA250" s="18">
        <f t="shared" si="18"/>
        <v>0</v>
      </c>
      <c r="AB250" s="18"/>
      <c r="AC250" s="19">
        <f>SUMIF('[1]Eze Position Report'!C:C,W250,'[1]Eze Position Report'!D:D)</f>
        <v>-5471</v>
      </c>
      <c r="AD250" s="20">
        <f t="shared" si="19"/>
        <v>0</v>
      </c>
      <c r="AE250" s="21"/>
    </row>
    <row r="251" spans="1:34" ht="15" customHeight="1" x14ac:dyDescent="0.25">
      <c r="A251" s="10" t="s">
        <v>28</v>
      </c>
      <c r="B251" s="10" t="s">
        <v>29</v>
      </c>
      <c r="C251" s="10" t="s">
        <v>1019</v>
      </c>
      <c r="D251" s="10" t="s">
        <v>31</v>
      </c>
      <c r="E251" s="11">
        <v>-16644</v>
      </c>
      <c r="F251" s="10" t="s">
        <v>1020</v>
      </c>
      <c r="G251" s="10" t="s">
        <v>1021</v>
      </c>
      <c r="H251" s="10"/>
      <c r="I251" s="12"/>
      <c r="J251" s="12">
        <v>36.2761</v>
      </c>
      <c r="K251" s="12">
        <v>36.2761</v>
      </c>
      <c r="L251" s="12">
        <v>30.51</v>
      </c>
      <c r="M251" s="12">
        <v>30.51</v>
      </c>
      <c r="N251" s="13">
        <v>-603779.48</v>
      </c>
      <c r="O251" s="13">
        <v>-603779.48</v>
      </c>
      <c r="P251" s="13">
        <v>-507808.44</v>
      </c>
      <c r="Q251" s="14">
        <v>-507808.44</v>
      </c>
      <c r="R251" s="12">
        <v>0</v>
      </c>
      <c r="S251" s="13">
        <v>95971.04</v>
      </c>
      <c r="T251" s="12">
        <v>0</v>
      </c>
      <c r="U251" s="12" t="s">
        <v>34</v>
      </c>
      <c r="V251" s="10" t="str">
        <f t="shared" si="15"/>
        <v>ShortTRUP</v>
      </c>
      <c r="W251" s="15" t="s">
        <v>1022</v>
      </c>
      <c r="X251" s="16">
        <f t="shared" si="16"/>
        <v>30.51</v>
      </c>
      <c r="Y251" s="17">
        <f t="shared" si="17"/>
        <v>0</v>
      </c>
      <c r="Z251" s="18">
        <f>SUMIF('[1]Eze Position Report'!C:C,W251,'[1]Eze Position Report'!F:F)</f>
        <v>-507808.44</v>
      </c>
      <c r="AA251" s="18">
        <f t="shared" si="18"/>
        <v>0</v>
      </c>
      <c r="AB251" s="18"/>
      <c r="AC251" s="19">
        <f>SUMIF('[1]Eze Position Report'!C:C,W251,'[1]Eze Position Report'!D:D)</f>
        <v>-16644</v>
      </c>
      <c r="AD251" s="20">
        <f t="shared" si="19"/>
        <v>0</v>
      </c>
      <c r="AE251" s="21"/>
    </row>
    <row r="252" spans="1:34" ht="15" customHeight="1" x14ac:dyDescent="0.25">
      <c r="A252" s="10" t="s">
        <v>28</v>
      </c>
      <c r="B252" s="10" t="s">
        <v>29</v>
      </c>
      <c r="C252" s="10" t="s">
        <v>1023</v>
      </c>
      <c r="D252" s="10" t="s">
        <v>31</v>
      </c>
      <c r="E252" s="11">
        <v>-9020</v>
      </c>
      <c r="F252" s="10" t="s">
        <v>1024</v>
      </c>
      <c r="G252" s="10" t="s">
        <v>1025</v>
      </c>
      <c r="H252" s="10"/>
      <c r="I252" s="12"/>
      <c r="J252" s="12">
        <v>101.0213</v>
      </c>
      <c r="K252" s="12">
        <v>101.0213</v>
      </c>
      <c r="L252" s="12">
        <v>125.55</v>
      </c>
      <c r="M252" s="12">
        <v>125.55</v>
      </c>
      <c r="N252" s="13">
        <v>-911211.95</v>
      </c>
      <c r="O252" s="13">
        <v>-911211.95</v>
      </c>
      <c r="P252" s="13">
        <v>-1132461</v>
      </c>
      <c r="Q252" s="14">
        <v>-1132461</v>
      </c>
      <c r="R252" s="13">
        <v>0</v>
      </c>
      <c r="S252" s="13">
        <v>-221249.05</v>
      </c>
      <c r="T252" s="13">
        <v>0</v>
      </c>
      <c r="U252" s="12" t="s">
        <v>34</v>
      </c>
      <c r="V252" s="10" t="str">
        <f t="shared" si="15"/>
        <v>ShortUFPI</v>
      </c>
      <c r="W252" s="15" t="s">
        <v>1026</v>
      </c>
      <c r="X252" s="16">
        <f t="shared" si="16"/>
        <v>125.55</v>
      </c>
      <c r="Y252" s="17">
        <f t="shared" si="17"/>
        <v>0</v>
      </c>
      <c r="Z252" s="18">
        <f>SUMIF('[1]Eze Position Report'!C:C,W252,'[1]Eze Position Report'!F:F)</f>
        <v>-1132461</v>
      </c>
      <c r="AA252" s="18">
        <f t="shared" si="18"/>
        <v>0</v>
      </c>
      <c r="AB252" s="18"/>
      <c r="AC252" s="19">
        <f>SUMIF('[1]Eze Position Report'!C:C,W252,'[1]Eze Position Report'!D:D)</f>
        <v>-9020</v>
      </c>
      <c r="AD252" s="20">
        <f t="shared" si="19"/>
        <v>0</v>
      </c>
      <c r="AE252" s="21"/>
    </row>
    <row r="253" spans="1:34" ht="15" customHeight="1" x14ac:dyDescent="0.25">
      <c r="A253" s="10" t="s">
        <v>28</v>
      </c>
      <c r="B253" s="10" t="s">
        <v>29</v>
      </c>
      <c r="C253" s="10" t="s">
        <v>1027</v>
      </c>
      <c r="D253" s="10" t="s">
        <v>31</v>
      </c>
      <c r="E253" s="11">
        <v>-129659</v>
      </c>
      <c r="F253" s="10" t="s">
        <v>1028</v>
      </c>
      <c r="G253" s="10" t="s">
        <v>1029</v>
      </c>
      <c r="H253" s="10"/>
      <c r="I253" s="12"/>
      <c r="J253" s="12">
        <v>2.347</v>
      </c>
      <c r="K253" s="12">
        <v>2.347</v>
      </c>
      <c r="L253" s="12">
        <v>0.249</v>
      </c>
      <c r="M253" s="12">
        <v>0.249</v>
      </c>
      <c r="N253" s="13">
        <v>-304305.5</v>
      </c>
      <c r="O253" s="13">
        <v>-304305.5</v>
      </c>
      <c r="P253" s="13">
        <v>-32285.09</v>
      </c>
      <c r="Q253" s="14">
        <v>-32285.09</v>
      </c>
      <c r="R253" s="12">
        <v>0</v>
      </c>
      <c r="S253" s="13">
        <v>272020.40999999997</v>
      </c>
      <c r="T253" s="13">
        <v>0</v>
      </c>
      <c r="U253" s="12" t="s">
        <v>34</v>
      </c>
      <c r="V253" s="10" t="str">
        <f t="shared" si="15"/>
        <v>ShortUAMY</v>
      </c>
      <c r="W253" s="15" t="s">
        <v>1030</v>
      </c>
      <c r="X253" s="16">
        <f t="shared" si="16"/>
        <v>0.249</v>
      </c>
      <c r="Y253" s="17">
        <f t="shared" si="17"/>
        <v>0</v>
      </c>
      <c r="Z253" s="18">
        <f>SUMIF('[1]Eze Position Report'!C:C,W253,'[1]Eze Position Report'!F:F)</f>
        <v>-32285.091</v>
      </c>
      <c r="AA253" s="18">
        <f t="shared" si="18"/>
        <v>-1.0000000002037268E-3</v>
      </c>
      <c r="AB253" s="18"/>
      <c r="AC253" s="19">
        <f>SUMIF('[1]Eze Position Report'!C:C,W253,'[1]Eze Position Report'!D:D)</f>
        <v>-129659</v>
      </c>
      <c r="AD253" s="20">
        <f t="shared" si="19"/>
        <v>0</v>
      </c>
      <c r="AE253" s="21"/>
    </row>
    <row r="254" spans="1:34" ht="15" customHeight="1" x14ac:dyDescent="0.25">
      <c r="A254" s="10" t="s">
        <v>36</v>
      </c>
      <c r="B254" s="10" t="s">
        <v>37</v>
      </c>
      <c r="C254" s="10" t="s">
        <v>1031</v>
      </c>
      <c r="D254" s="10" t="s">
        <v>31</v>
      </c>
      <c r="E254" s="11">
        <v>11592</v>
      </c>
      <c r="F254" s="10" t="s">
        <v>1032</v>
      </c>
      <c r="G254" s="10" t="s">
        <v>1033</v>
      </c>
      <c r="H254" s="10"/>
      <c r="I254" s="12"/>
      <c r="J254" s="12">
        <v>4.0117000000000003</v>
      </c>
      <c r="K254" s="12">
        <v>4.0117000000000003</v>
      </c>
      <c r="L254" s="12">
        <v>3.17</v>
      </c>
      <c r="M254" s="12">
        <v>3.17</v>
      </c>
      <c r="N254" s="13">
        <v>46503.64</v>
      </c>
      <c r="O254" s="13">
        <v>46503.64</v>
      </c>
      <c r="P254" s="13">
        <v>36746.639999999999</v>
      </c>
      <c r="Q254" s="14">
        <v>36746.639999999999</v>
      </c>
      <c r="R254" s="12">
        <v>0</v>
      </c>
      <c r="S254" s="13">
        <v>-9757</v>
      </c>
      <c r="T254" s="13">
        <v>0</v>
      </c>
      <c r="U254" s="12" t="s">
        <v>34</v>
      </c>
      <c r="V254" s="10" t="str">
        <f t="shared" si="15"/>
        <v>LongULY.</v>
      </c>
      <c r="W254" s="15" t="s">
        <v>1034</v>
      </c>
      <c r="X254" s="16">
        <f t="shared" si="16"/>
        <v>3.17</v>
      </c>
      <c r="Y254" s="17">
        <f t="shared" si="17"/>
        <v>0</v>
      </c>
      <c r="Z254" s="18">
        <f>SUMIF('[1]Eze Position Report'!C:C,W254,'[1]Eze Position Report'!F:F)</f>
        <v>146330.37</v>
      </c>
      <c r="AA254" s="18">
        <f t="shared" si="18"/>
        <v>109583.73</v>
      </c>
      <c r="AB254" s="18"/>
      <c r="AC254" s="19">
        <f>SUMIF('[1]Eze Position Report'!C:C,W254,'[1]Eze Position Report'!D:D)</f>
        <v>46161</v>
      </c>
      <c r="AD254" s="20">
        <f t="shared" si="19"/>
        <v>34569</v>
      </c>
      <c r="AE254" s="21" t="s">
        <v>1035</v>
      </c>
    </row>
    <row r="255" spans="1:34" ht="15" customHeight="1" x14ac:dyDescent="0.25">
      <c r="A255" s="10" t="s">
        <v>28</v>
      </c>
      <c r="B255" s="10" t="s">
        <v>29</v>
      </c>
      <c r="C255" s="10" t="s">
        <v>1031</v>
      </c>
      <c r="D255" s="10" t="s">
        <v>31</v>
      </c>
      <c r="E255" s="11">
        <v>-1747</v>
      </c>
      <c r="F255" s="10" t="s">
        <v>1032</v>
      </c>
      <c r="G255" s="10" t="s">
        <v>1033</v>
      </c>
      <c r="H255" s="10"/>
      <c r="I255" s="12"/>
      <c r="J255" s="12">
        <v>14.3613</v>
      </c>
      <c r="K255" s="12">
        <v>14.3613</v>
      </c>
      <c r="L255" s="12">
        <v>3.17</v>
      </c>
      <c r="M255" s="12">
        <v>3.17</v>
      </c>
      <c r="N255" s="13">
        <v>-25089.15</v>
      </c>
      <c r="O255" s="13">
        <v>-25089.15</v>
      </c>
      <c r="P255" s="13">
        <v>-5537.99</v>
      </c>
      <c r="Q255" s="14">
        <v>-5537.99</v>
      </c>
      <c r="R255" s="12">
        <v>0</v>
      </c>
      <c r="S255" s="13">
        <v>19551.16</v>
      </c>
      <c r="T255" s="12">
        <v>0</v>
      </c>
      <c r="U255" s="12" t="s">
        <v>34</v>
      </c>
      <c r="V255" s="10" t="str">
        <f t="shared" si="15"/>
        <v>ShortULY</v>
      </c>
      <c r="W255" s="15" t="s">
        <v>1036</v>
      </c>
      <c r="X255" s="16">
        <f t="shared" si="16"/>
        <v>3.17</v>
      </c>
      <c r="Y255" s="17">
        <f t="shared" si="17"/>
        <v>0</v>
      </c>
      <c r="Z255" s="18">
        <f>SUMIF('[1]Eze Position Report'!C:C,W255,'[1]Eze Position Report'!F:F)</f>
        <v>-48649.99</v>
      </c>
      <c r="AA255" s="18">
        <f t="shared" si="18"/>
        <v>-43112</v>
      </c>
      <c r="AB255" s="18"/>
      <c r="AC255" s="19">
        <f>SUMIF('[1]Eze Position Report'!C:C,W255,'[1]Eze Position Report'!D:D)</f>
        <v>-15347</v>
      </c>
      <c r="AD255" s="20">
        <f t="shared" si="19"/>
        <v>-13600</v>
      </c>
      <c r="AE255" s="21" t="s">
        <v>1035</v>
      </c>
    </row>
    <row r="256" spans="1:34" ht="15" customHeight="1" x14ac:dyDescent="0.25">
      <c r="A256" s="10" t="s">
        <v>36</v>
      </c>
      <c r="B256" s="10" t="s">
        <v>37</v>
      </c>
      <c r="C256" s="10" t="s">
        <v>1037</v>
      </c>
      <c r="D256" s="10" t="s">
        <v>799</v>
      </c>
      <c r="E256" s="11">
        <v>950000</v>
      </c>
      <c r="F256" s="10" t="s">
        <v>1038</v>
      </c>
      <c r="G256" s="10" t="s">
        <v>1039</v>
      </c>
      <c r="H256" s="10"/>
      <c r="I256" s="12"/>
      <c r="J256" s="12">
        <v>86.25</v>
      </c>
      <c r="K256" s="12">
        <v>86.25</v>
      </c>
      <c r="L256" s="12">
        <v>100</v>
      </c>
      <c r="M256" s="12">
        <v>100</v>
      </c>
      <c r="N256" s="13">
        <v>819375</v>
      </c>
      <c r="O256" s="13">
        <v>819375</v>
      </c>
      <c r="P256" s="13">
        <v>950000</v>
      </c>
      <c r="Q256" s="14">
        <v>950000</v>
      </c>
      <c r="R256" s="13">
        <v>207308.22</v>
      </c>
      <c r="S256" s="13">
        <v>130625</v>
      </c>
      <c r="T256" s="13">
        <v>0</v>
      </c>
      <c r="U256" s="12" t="s">
        <v>34</v>
      </c>
      <c r="V256" s="10" t="str">
        <f t="shared" si="15"/>
        <v>LongURGENT.LY INC CONVERTIBLE NOTE 2022A</v>
      </c>
      <c r="W256" s="15" t="s">
        <v>1037</v>
      </c>
      <c r="X256" s="16">
        <f t="shared" si="16"/>
        <v>1</v>
      </c>
      <c r="Y256" s="17">
        <f t="shared" si="17"/>
        <v>99</v>
      </c>
      <c r="Z256" s="18">
        <f>SUMIF('[1]Eze Position Report'!C:C,W256,'[1]Eze Position Report'!F:F)</f>
        <v>950000</v>
      </c>
      <c r="AA256" s="18">
        <f t="shared" si="18"/>
        <v>0</v>
      </c>
      <c r="AB256" s="18"/>
      <c r="AC256" s="19">
        <f>SUMIF('[1]Eze Position Report'!C:C,W256,'[1]Eze Position Report'!D:D)</f>
        <v>950000</v>
      </c>
      <c r="AD256" s="20">
        <f t="shared" si="19"/>
        <v>0</v>
      </c>
      <c r="AE256" s="21"/>
    </row>
    <row r="257" spans="1:31" ht="15" customHeight="1" x14ac:dyDescent="0.25">
      <c r="A257" s="10" t="s">
        <v>36</v>
      </c>
      <c r="B257" s="10" t="s">
        <v>37</v>
      </c>
      <c r="C257" s="10" t="s">
        <v>1040</v>
      </c>
      <c r="D257" s="10" t="s">
        <v>137</v>
      </c>
      <c r="E257" s="11">
        <v>331397</v>
      </c>
      <c r="F257" s="10" t="s">
        <v>1041</v>
      </c>
      <c r="G257" s="10" t="s">
        <v>1042</v>
      </c>
      <c r="H257" s="10"/>
      <c r="I257" s="12"/>
      <c r="J257" s="12">
        <v>20.173500000000001</v>
      </c>
      <c r="K257" s="12">
        <v>20.173500000000001</v>
      </c>
      <c r="L257" s="12">
        <v>31.01</v>
      </c>
      <c r="M257" s="12">
        <v>31.01</v>
      </c>
      <c r="N257" s="13">
        <v>6685424.8200000003</v>
      </c>
      <c r="O257" s="13">
        <v>6685424.8200000003</v>
      </c>
      <c r="P257" s="13">
        <v>10276620.970000001</v>
      </c>
      <c r="Q257" s="14">
        <v>10276620.970000001</v>
      </c>
      <c r="R257" s="12">
        <v>0</v>
      </c>
      <c r="S257" s="13">
        <v>3591196.15</v>
      </c>
      <c r="T257" s="12">
        <v>0</v>
      </c>
      <c r="U257" s="12" t="s">
        <v>34</v>
      </c>
      <c r="V257" s="10" t="str">
        <f t="shared" si="15"/>
        <v>LongGDX</v>
      </c>
      <c r="W257" s="15" t="s">
        <v>1043</v>
      </c>
      <c r="X257" s="16">
        <f t="shared" si="16"/>
        <v>31.01</v>
      </c>
      <c r="Y257" s="17">
        <f t="shared" si="17"/>
        <v>0</v>
      </c>
      <c r="Z257" s="18">
        <f>SUMIF('[1]Eze Position Report'!C:C,W257,'[1]Eze Position Report'!F:F)</f>
        <v>10276620.970000001</v>
      </c>
      <c r="AA257" s="18">
        <f t="shared" si="18"/>
        <v>0</v>
      </c>
      <c r="AB257" s="18"/>
      <c r="AC257" s="19">
        <f>SUMIF('[1]Eze Position Report'!C:C,W257,'[1]Eze Position Report'!D:D)</f>
        <v>331397</v>
      </c>
      <c r="AD257" s="20">
        <f t="shared" si="19"/>
        <v>0</v>
      </c>
      <c r="AE257" s="21"/>
    </row>
    <row r="258" spans="1:31" ht="15" customHeight="1" x14ac:dyDescent="0.25">
      <c r="A258" s="10" t="s">
        <v>36</v>
      </c>
      <c r="B258" s="10" t="s">
        <v>37</v>
      </c>
      <c r="C258" s="10" t="s">
        <v>1044</v>
      </c>
      <c r="D258" s="10" t="s">
        <v>137</v>
      </c>
      <c r="E258" s="11">
        <v>70110</v>
      </c>
      <c r="F258" s="10" t="s">
        <v>1045</v>
      </c>
      <c r="G258" s="10" t="s">
        <v>1046</v>
      </c>
      <c r="H258" s="10"/>
      <c r="I258" s="12"/>
      <c r="J258" s="12">
        <v>31.146100000000001</v>
      </c>
      <c r="K258" s="12">
        <v>31.146100000000001</v>
      </c>
      <c r="L258" s="12">
        <v>37.909999999999997</v>
      </c>
      <c r="M258" s="12">
        <v>37.909999999999997</v>
      </c>
      <c r="N258" s="13">
        <v>2183650.89</v>
      </c>
      <c r="O258" s="13">
        <v>2183650.89</v>
      </c>
      <c r="P258" s="13">
        <v>2657870.1</v>
      </c>
      <c r="Q258" s="14">
        <v>2657870.1</v>
      </c>
      <c r="R258" s="12">
        <v>0</v>
      </c>
      <c r="S258" s="13">
        <v>474219.21</v>
      </c>
      <c r="T258" s="12">
        <v>0</v>
      </c>
      <c r="U258" s="12" t="s">
        <v>34</v>
      </c>
      <c r="V258" s="10" t="str">
        <f t="shared" ref="V258:V270" si="20">CONCATENATE(A258,W258)</f>
        <v>LongGDXJ</v>
      </c>
      <c r="W258" s="15" t="s">
        <v>1047</v>
      </c>
      <c r="X258" s="16">
        <f t="shared" ref="X258:X270" si="21">(Z258)/AC258</f>
        <v>37.910000000000004</v>
      </c>
      <c r="Y258" s="17">
        <f t="shared" ref="Y258:Y270" si="22">M258-X258</f>
        <v>0</v>
      </c>
      <c r="Z258" s="18">
        <f>SUMIF('[1]Eze Position Report'!C:C,W258,'[1]Eze Position Report'!F:F)</f>
        <v>2657870.1</v>
      </c>
      <c r="AA258" s="18">
        <f t="shared" ref="AA258:AA270" si="23">+Z258-Q258</f>
        <v>0</v>
      </c>
      <c r="AB258" s="18"/>
      <c r="AC258" s="19">
        <f>SUMIF('[1]Eze Position Report'!C:C,W258,'[1]Eze Position Report'!D:D)</f>
        <v>70110</v>
      </c>
      <c r="AD258" s="20">
        <f t="shared" si="19"/>
        <v>0</v>
      </c>
      <c r="AE258" s="21"/>
    </row>
    <row r="259" spans="1:31" ht="15" customHeight="1" x14ac:dyDescent="0.25">
      <c r="A259" s="10" t="s">
        <v>28</v>
      </c>
      <c r="B259" s="10" t="s">
        <v>29</v>
      </c>
      <c r="C259" s="10" t="s">
        <v>1048</v>
      </c>
      <c r="D259" s="10" t="s">
        <v>137</v>
      </c>
      <c r="E259" s="11">
        <v>-22149</v>
      </c>
      <c r="F259" s="10" t="s">
        <v>1049</v>
      </c>
      <c r="G259" s="10" t="s">
        <v>1050</v>
      </c>
      <c r="H259" s="10"/>
      <c r="I259" s="12"/>
      <c r="J259" s="12">
        <v>131.96109999999999</v>
      </c>
      <c r="K259" s="12">
        <v>131.96109999999999</v>
      </c>
      <c r="L259" s="12">
        <v>174.87</v>
      </c>
      <c r="M259" s="12">
        <v>174.87</v>
      </c>
      <c r="N259" s="13">
        <v>-2922807.01</v>
      </c>
      <c r="O259" s="13">
        <v>-2922807.01</v>
      </c>
      <c r="P259" s="13">
        <v>-3873195.63</v>
      </c>
      <c r="Q259" s="14">
        <v>-3873195.63</v>
      </c>
      <c r="R259" s="12">
        <v>0</v>
      </c>
      <c r="S259" s="13">
        <v>-950388.62</v>
      </c>
      <c r="T259" s="12">
        <v>0</v>
      </c>
      <c r="U259" s="12" t="s">
        <v>34</v>
      </c>
      <c r="V259" s="10" t="str">
        <f t="shared" si="20"/>
        <v>ShortSMH</v>
      </c>
      <c r="W259" s="15" t="s">
        <v>1051</v>
      </c>
      <c r="X259" s="16">
        <f t="shared" si="21"/>
        <v>174.87</v>
      </c>
      <c r="Y259" s="17">
        <f t="shared" si="22"/>
        <v>0</v>
      </c>
      <c r="Z259" s="18">
        <f>SUMIF('[1]Eze Position Report'!C:C,W259,'[1]Eze Position Report'!F:F)</f>
        <v>-3873195.63</v>
      </c>
      <c r="AA259" s="18">
        <f t="shared" si="23"/>
        <v>0</v>
      </c>
      <c r="AB259" s="18"/>
      <c r="AC259" s="19">
        <f>SUMIF('[1]Eze Position Report'!C:C,W259,'[1]Eze Position Report'!D:D)</f>
        <v>-22149</v>
      </c>
      <c r="AD259" s="20">
        <f t="shared" ref="AD259:AD270" si="24">AC259-E259</f>
        <v>0</v>
      </c>
      <c r="AE259" s="21"/>
    </row>
    <row r="260" spans="1:31" ht="15" customHeight="1" x14ac:dyDescent="0.25">
      <c r="A260" s="10" t="s">
        <v>28</v>
      </c>
      <c r="B260" s="10" t="s">
        <v>29</v>
      </c>
      <c r="C260" s="10" t="s">
        <v>1052</v>
      </c>
      <c r="D260" s="10" t="s">
        <v>31</v>
      </c>
      <c r="E260" s="11">
        <v>-4843014</v>
      </c>
      <c r="F260" s="10" t="s">
        <v>1053</v>
      </c>
      <c r="G260" s="10" t="s">
        <v>1054</v>
      </c>
      <c r="H260" s="10"/>
      <c r="I260" s="12"/>
      <c r="J260" s="13">
        <v>1.6332</v>
      </c>
      <c r="K260" s="13">
        <v>1.6332</v>
      </c>
      <c r="L260" s="12">
        <v>0.39760000000000001</v>
      </c>
      <c r="M260" s="12">
        <v>0.39760000000000001</v>
      </c>
      <c r="N260" s="13">
        <v>-7909655.3799999999</v>
      </c>
      <c r="O260" s="13">
        <v>-7909655.3799999999</v>
      </c>
      <c r="P260" s="13">
        <v>-1925582.36</v>
      </c>
      <c r="Q260" s="14">
        <v>-1925582.36</v>
      </c>
      <c r="R260" s="13">
        <v>0</v>
      </c>
      <c r="S260" s="13">
        <v>5984073.0199999996</v>
      </c>
      <c r="T260" s="13">
        <v>0</v>
      </c>
      <c r="U260" s="12" t="s">
        <v>34</v>
      </c>
      <c r="V260" s="10" t="str">
        <f t="shared" si="20"/>
        <v>ShortVLD</v>
      </c>
      <c r="W260" s="15" t="s">
        <v>1055</v>
      </c>
      <c r="X260" s="16">
        <f t="shared" si="21"/>
        <v>0.39760000000000001</v>
      </c>
      <c r="Y260" s="17">
        <f t="shared" si="22"/>
        <v>0</v>
      </c>
      <c r="Z260" s="18">
        <f>SUMIF('[1]Eze Position Report'!C:C,W260,'[1]Eze Position Report'!F:F)</f>
        <v>-1925582.3663999999</v>
      </c>
      <c r="AA260" s="18">
        <f t="shared" si="23"/>
        <v>-6.399999838322401E-3</v>
      </c>
      <c r="AB260" s="18"/>
      <c r="AC260" s="19">
        <f>SUMIF('[1]Eze Position Report'!C:C,W260,'[1]Eze Position Report'!D:D)</f>
        <v>-4843014</v>
      </c>
      <c r="AD260" s="20">
        <f t="shared" si="24"/>
        <v>0</v>
      </c>
      <c r="AE260" s="21"/>
    </row>
    <row r="261" spans="1:31" ht="15" customHeight="1" x14ac:dyDescent="0.25">
      <c r="A261" s="10" t="s">
        <v>36</v>
      </c>
      <c r="B261" s="10" t="s">
        <v>37</v>
      </c>
      <c r="C261" s="10" t="s">
        <v>1056</v>
      </c>
      <c r="D261" s="10" t="s">
        <v>31</v>
      </c>
      <c r="E261" s="11">
        <v>573306</v>
      </c>
      <c r="F261" s="10" t="s">
        <v>1057</v>
      </c>
      <c r="G261" s="10" t="s">
        <v>1058</v>
      </c>
      <c r="H261" s="10"/>
      <c r="I261" s="12"/>
      <c r="J261" s="12">
        <v>22.2849</v>
      </c>
      <c r="K261" s="12">
        <v>22.2849</v>
      </c>
      <c r="L261" s="12">
        <v>38.520000000000003</v>
      </c>
      <c r="M261" s="12">
        <v>38.520000000000003</v>
      </c>
      <c r="N261" s="13">
        <v>12776078.369999999</v>
      </c>
      <c r="O261" s="13">
        <v>12776078.369999999</v>
      </c>
      <c r="P261" s="13">
        <v>22083747.120000001</v>
      </c>
      <c r="Q261" s="14">
        <v>22083747.120000001</v>
      </c>
      <c r="R261" s="12">
        <v>0</v>
      </c>
      <c r="S261" s="13">
        <v>9307668.7400000002</v>
      </c>
      <c r="T261" s="12">
        <v>0</v>
      </c>
      <c r="U261" s="12" t="s">
        <v>34</v>
      </c>
      <c r="V261" s="10" t="str">
        <f t="shared" si="20"/>
        <v>LongVST</v>
      </c>
      <c r="W261" s="15" t="s">
        <v>1059</v>
      </c>
      <c r="X261" s="16">
        <f t="shared" si="21"/>
        <v>38.520000000000003</v>
      </c>
      <c r="Y261" s="17">
        <f t="shared" si="22"/>
        <v>0</v>
      </c>
      <c r="Z261" s="18">
        <f>SUMIF('[1]Eze Position Report'!C:C,W261,'[1]Eze Position Report'!F:F)</f>
        <v>22083747.120000001</v>
      </c>
      <c r="AA261" s="18">
        <f t="shared" si="23"/>
        <v>0</v>
      </c>
      <c r="AB261" s="18"/>
      <c r="AC261" s="19">
        <f>SUMIF('[1]Eze Position Report'!C:C,W261,'[1]Eze Position Report'!D:D)</f>
        <v>573306</v>
      </c>
      <c r="AD261" s="20">
        <f t="shared" si="24"/>
        <v>0</v>
      </c>
      <c r="AE261" s="21"/>
    </row>
    <row r="262" spans="1:31" ht="15" customHeight="1" x14ac:dyDescent="0.25">
      <c r="A262" s="10" t="s">
        <v>36</v>
      </c>
      <c r="B262" s="10" t="s">
        <v>37</v>
      </c>
      <c r="C262" s="10" t="s">
        <v>1060</v>
      </c>
      <c r="D262" s="10" t="s">
        <v>49</v>
      </c>
      <c r="E262" s="11">
        <v>1631</v>
      </c>
      <c r="F262" s="10" t="s">
        <v>1061</v>
      </c>
      <c r="G262" s="10" t="s">
        <v>1062</v>
      </c>
      <c r="H262" s="10" t="s">
        <v>1063</v>
      </c>
      <c r="I262" s="12"/>
      <c r="J262" s="12">
        <v>0.22570000000000001</v>
      </c>
      <c r="K262" s="12">
        <v>0.22570000000000001</v>
      </c>
      <c r="L262" s="12">
        <v>0.25</v>
      </c>
      <c r="M262" s="12">
        <v>0.25</v>
      </c>
      <c r="N262" s="13">
        <v>36804.71</v>
      </c>
      <c r="O262" s="13">
        <v>36804.71</v>
      </c>
      <c r="P262" s="13">
        <v>40775</v>
      </c>
      <c r="Q262" s="14">
        <v>40775</v>
      </c>
      <c r="R262" s="12">
        <v>0</v>
      </c>
      <c r="S262" s="13">
        <v>3970.29</v>
      </c>
      <c r="T262" s="12">
        <v>0</v>
      </c>
      <c r="U262" s="12" t="s">
        <v>34</v>
      </c>
      <c r="V262" s="10" t="str">
        <f t="shared" si="20"/>
        <v>LongVLD US 01/17/25 P.5</v>
      </c>
      <c r="W262" s="15" t="s">
        <v>1064</v>
      </c>
      <c r="X262" s="16">
        <f t="shared" si="21"/>
        <v>22.5</v>
      </c>
      <c r="Y262" s="17">
        <f t="shared" si="22"/>
        <v>-22.25</v>
      </c>
      <c r="Z262" s="18">
        <f>SUMIF('[1]Eze Position Report'!C:C,W262,'[1]Eze Position Report'!F:F)</f>
        <v>36697.5</v>
      </c>
      <c r="AA262" s="18">
        <f t="shared" si="23"/>
        <v>-4077.5</v>
      </c>
      <c r="AB262" s="18"/>
      <c r="AC262" s="19">
        <f>SUMIF('[1]Eze Position Report'!C:C,W262,'[1]Eze Position Report'!D:D)</f>
        <v>1631</v>
      </c>
      <c r="AD262" s="20">
        <f t="shared" si="24"/>
        <v>0</v>
      </c>
      <c r="AE262" s="21"/>
    </row>
    <row r="263" spans="1:31" ht="15" customHeight="1" x14ac:dyDescent="0.25">
      <c r="A263" s="10" t="s">
        <v>36</v>
      </c>
      <c r="B263" s="10" t="s">
        <v>37</v>
      </c>
      <c r="C263" s="10" t="s">
        <v>1065</v>
      </c>
      <c r="D263" s="10" t="s">
        <v>49</v>
      </c>
      <c r="E263" s="11">
        <v>2011</v>
      </c>
      <c r="F263" s="10" t="s">
        <v>1066</v>
      </c>
      <c r="G263" s="10" t="s">
        <v>1067</v>
      </c>
      <c r="H263" s="10" t="s">
        <v>1068</v>
      </c>
      <c r="I263" s="12"/>
      <c r="J263" s="13">
        <v>5.67E-2</v>
      </c>
      <c r="K263" s="13">
        <v>5.67E-2</v>
      </c>
      <c r="L263" s="12">
        <v>0.15</v>
      </c>
      <c r="M263" s="12">
        <v>0.15</v>
      </c>
      <c r="N263" s="13">
        <v>11410.18</v>
      </c>
      <c r="O263" s="13">
        <v>11410.18</v>
      </c>
      <c r="P263" s="13">
        <v>30165</v>
      </c>
      <c r="Q263" s="14">
        <v>30165</v>
      </c>
      <c r="R263" s="12">
        <v>0</v>
      </c>
      <c r="S263" s="13">
        <v>18754.82</v>
      </c>
      <c r="T263" s="13">
        <v>0</v>
      </c>
      <c r="U263" s="12" t="s">
        <v>34</v>
      </c>
      <c r="V263" s="10" t="str">
        <f t="shared" si="20"/>
        <v>LongVLD US 01/19/24 P.5</v>
      </c>
      <c r="W263" s="15" t="s">
        <v>1069</v>
      </c>
      <c r="X263" s="16">
        <f t="shared" si="21"/>
        <v>10</v>
      </c>
      <c r="Y263" s="17">
        <f t="shared" si="22"/>
        <v>-9.85</v>
      </c>
      <c r="Z263" s="18">
        <f>SUMIF('[1]Eze Position Report'!C:C,W263,'[1]Eze Position Report'!F:F)</f>
        <v>20110</v>
      </c>
      <c r="AA263" s="18">
        <f t="shared" si="23"/>
        <v>-10055</v>
      </c>
      <c r="AB263" s="18"/>
      <c r="AC263" s="19">
        <f>SUMIF('[1]Eze Position Report'!C:C,W263,'[1]Eze Position Report'!D:D)</f>
        <v>2011</v>
      </c>
      <c r="AD263" s="20">
        <f t="shared" si="24"/>
        <v>0</v>
      </c>
      <c r="AE263" s="21"/>
    </row>
    <row r="264" spans="1:31" ht="15" customHeight="1" x14ac:dyDescent="0.25">
      <c r="A264" s="10" t="s">
        <v>36</v>
      </c>
      <c r="B264" s="10" t="s">
        <v>37</v>
      </c>
      <c r="C264" s="10" t="s">
        <v>1070</v>
      </c>
      <c r="D264" s="10" t="s">
        <v>49</v>
      </c>
      <c r="E264" s="11">
        <v>196</v>
      </c>
      <c r="F264" s="10" t="s">
        <v>1071</v>
      </c>
      <c r="G264" s="10" t="s">
        <v>1072</v>
      </c>
      <c r="H264" s="10" t="s">
        <v>1068</v>
      </c>
      <c r="I264" s="12"/>
      <c r="J264" s="13">
        <v>0.40600000000000003</v>
      </c>
      <c r="K264" s="13">
        <v>0.40600000000000003</v>
      </c>
      <c r="L264" s="12">
        <v>0.55000000000000004</v>
      </c>
      <c r="M264" s="12">
        <v>0.55000000000000004</v>
      </c>
      <c r="N264" s="13">
        <v>7957.6</v>
      </c>
      <c r="O264" s="13">
        <v>7957.6</v>
      </c>
      <c r="P264" s="13">
        <v>10780</v>
      </c>
      <c r="Q264" s="14">
        <v>10780</v>
      </c>
      <c r="R264" s="12">
        <v>0</v>
      </c>
      <c r="S264" s="13">
        <v>2822.4</v>
      </c>
      <c r="T264" s="12">
        <v>0</v>
      </c>
      <c r="U264" s="12" t="s">
        <v>34</v>
      </c>
      <c r="V264" s="10" t="str">
        <f t="shared" si="20"/>
        <v>LongVLD US 01/19/24 P1</v>
      </c>
      <c r="W264" s="15" t="s">
        <v>1070</v>
      </c>
      <c r="X264" s="16">
        <f t="shared" si="21"/>
        <v>55</v>
      </c>
      <c r="Y264" s="17">
        <f t="shared" si="22"/>
        <v>-54.45</v>
      </c>
      <c r="Z264" s="18">
        <f>SUMIF('[1]Eze Position Report'!C:C,W264,'[1]Eze Position Report'!F:F)</f>
        <v>10780</v>
      </c>
      <c r="AA264" s="18">
        <f t="shared" si="23"/>
        <v>0</v>
      </c>
      <c r="AB264" s="18"/>
      <c r="AC264" s="19">
        <f>SUMIF('[1]Eze Position Report'!C:C,W264,'[1]Eze Position Report'!D:D)</f>
        <v>196</v>
      </c>
      <c r="AD264" s="20">
        <f t="shared" si="24"/>
        <v>0</v>
      </c>
      <c r="AE264" s="21"/>
    </row>
    <row r="265" spans="1:31" ht="15" customHeight="1" x14ac:dyDescent="0.25">
      <c r="A265" s="10" t="s">
        <v>28</v>
      </c>
      <c r="B265" s="10" t="s">
        <v>29</v>
      </c>
      <c r="C265" s="10" t="s">
        <v>1073</v>
      </c>
      <c r="D265" s="10" t="s">
        <v>49</v>
      </c>
      <c r="E265" s="11">
        <v>-93</v>
      </c>
      <c r="F265" s="10" t="s">
        <v>1074</v>
      </c>
      <c r="G265" s="10" t="s">
        <v>1075</v>
      </c>
      <c r="H265" s="10" t="s">
        <v>1076</v>
      </c>
      <c r="I265" s="12"/>
      <c r="J265" s="12">
        <v>0.24399999999999999</v>
      </c>
      <c r="K265" s="12">
        <v>0.24399999999999999</v>
      </c>
      <c r="L265" s="12">
        <v>0.02</v>
      </c>
      <c r="M265" s="12">
        <v>0.02</v>
      </c>
      <c r="N265" s="13">
        <v>-2269.16</v>
      </c>
      <c r="O265" s="13">
        <v>-2269.16</v>
      </c>
      <c r="P265" s="13">
        <v>-186</v>
      </c>
      <c r="Q265" s="14">
        <v>-186</v>
      </c>
      <c r="R265" s="12">
        <v>0</v>
      </c>
      <c r="S265" s="13">
        <v>2083.16</v>
      </c>
      <c r="T265" s="12">
        <v>0</v>
      </c>
      <c r="U265" s="12" t="s">
        <v>34</v>
      </c>
      <c r="V265" s="10" t="str">
        <f t="shared" si="20"/>
        <v>ShortVST US 01/19/24 P31</v>
      </c>
      <c r="W265" s="15" t="s">
        <v>1073</v>
      </c>
      <c r="X265" s="16">
        <f t="shared" si="21"/>
        <v>5</v>
      </c>
      <c r="Y265" s="17">
        <f t="shared" si="22"/>
        <v>-4.9800000000000004</v>
      </c>
      <c r="Z265" s="18">
        <f>SUMIF('[1]Eze Position Report'!C:C,W265,'[1]Eze Position Report'!F:F)</f>
        <v>-465</v>
      </c>
      <c r="AA265" s="18">
        <f t="shared" si="23"/>
        <v>-279</v>
      </c>
      <c r="AB265" s="18"/>
      <c r="AC265" s="19">
        <f>SUMIF('[1]Eze Position Report'!C:C,W265,'[1]Eze Position Report'!D:D)</f>
        <v>-93</v>
      </c>
      <c r="AD265" s="20">
        <f t="shared" si="24"/>
        <v>0</v>
      </c>
      <c r="AE265" s="21"/>
    </row>
    <row r="266" spans="1:31" ht="15" customHeight="1" x14ac:dyDescent="0.25">
      <c r="A266" s="10" t="s">
        <v>28</v>
      </c>
      <c r="B266" s="10" t="s">
        <v>29</v>
      </c>
      <c r="C266" s="10" t="s">
        <v>1077</v>
      </c>
      <c r="D266" s="10" t="s">
        <v>31</v>
      </c>
      <c r="E266" s="11">
        <v>-5089</v>
      </c>
      <c r="F266" s="10" t="s">
        <v>1078</v>
      </c>
      <c r="G266" s="10" t="s">
        <v>1079</v>
      </c>
      <c r="H266" s="10"/>
      <c r="I266" s="12"/>
      <c r="J266" s="12">
        <v>268.30779999999999</v>
      </c>
      <c r="K266" s="12">
        <v>268.30779999999999</v>
      </c>
      <c r="L266" s="12">
        <v>0.27689999999999998</v>
      </c>
      <c r="M266" s="12">
        <v>0.27689999999999998</v>
      </c>
      <c r="N266" s="13">
        <v>-1365418.49</v>
      </c>
      <c r="O266" s="13">
        <v>-1365418.49</v>
      </c>
      <c r="P266" s="13">
        <v>-1409.14</v>
      </c>
      <c r="Q266" s="14">
        <v>-1409.14</v>
      </c>
      <c r="R266" s="12">
        <v>0</v>
      </c>
      <c r="S266" s="13">
        <v>1364009.35</v>
      </c>
      <c r="T266" s="12">
        <v>0</v>
      </c>
      <c r="U266" s="12" t="s">
        <v>34</v>
      </c>
      <c r="V266" s="10" t="str">
        <f t="shared" si="20"/>
        <v>ShortWEWKQ</v>
      </c>
      <c r="W266" s="15" t="s">
        <v>1080</v>
      </c>
      <c r="X266" s="16">
        <f t="shared" si="21"/>
        <v>0.27689999999999998</v>
      </c>
      <c r="Y266" s="17">
        <f t="shared" si="22"/>
        <v>0</v>
      </c>
      <c r="Z266" s="18">
        <f>SUMIF('[1]Eze Position Report'!C:C,W266,'[1]Eze Position Report'!F:F)</f>
        <v>-1409.1441</v>
      </c>
      <c r="AA266" s="18">
        <f t="shared" si="23"/>
        <v>-4.0999999998803105E-3</v>
      </c>
      <c r="AB266" s="18"/>
      <c r="AC266" s="19">
        <f>SUMIF('[1]Eze Position Report'!C:C,W266,'[1]Eze Position Report'!D:D)</f>
        <v>-5089</v>
      </c>
      <c r="AD266" s="20">
        <f t="shared" si="24"/>
        <v>0</v>
      </c>
      <c r="AE266" s="21"/>
    </row>
    <row r="267" spans="1:31" ht="15" customHeight="1" x14ac:dyDescent="0.25">
      <c r="A267" s="10" t="s">
        <v>28</v>
      </c>
      <c r="B267" s="10" t="s">
        <v>29</v>
      </c>
      <c r="C267" s="10" t="s">
        <v>1081</v>
      </c>
      <c r="D267" s="10" t="s">
        <v>31</v>
      </c>
      <c r="E267" s="11">
        <v>-66832</v>
      </c>
      <c r="F267" s="10" t="s">
        <v>1082</v>
      </c>
      <c r="G267" s="10" t="s">
        <v>1083</v>
      </c>
      <c r="H267" s="10"/>
      <c r="I267" s="12"/>
      <c r="J267" s="12">
        <v>2.0232999999999999</v>
      </c>
      <c r="K267" s="12">
        <v>2.0232999999999999</v>
      </c>
      <c r="L267" s="12">
        <v>3.43</v>
      </c>
      <c r="M267" s="12">
        <v>3.43</v>
      </c>
      <c r="N267" s="13">
        <v>-135221.54</v>
      </c>
      <c r="O267" s="13">
        <v>-135221.54</v>
      </c>
      <c r="P267" s="13">
        <v>-229233.76</v>
      </c>
      <c r="Q267" s="14">
        <v>-229233.76</v>
      </c>
      <c r="R267" s="12">
        <v>0</v>
      </c>
      <c r="S267" s="13">
        <v>-94012.22</v>
      </c>
      <c r="T267" s="13">
        <v>0</v>
      </c>
      <c r="U267" s="12" t="s">
        <v>34</v>
      </c>
      <c r="V267" s="10" t="str">
        <f t="shared" si="20"/>
        <v>ShortUP</v>
      </c>
      <c r="W267" s="15" t="s">
        <v>1084</v>
      </c>
      <c r="X267" s="16">
        <f t="shared" si="21"/>
        <v>3.43</v>
      </c>
      <c r="Y267" s="17">
        <f t="shared" si="22"/>
        <v>0</v>
      </c>
      <c r="Z267" s="18">
        <f>SUMIF('[1]Eze Position Report'!C:C,W267,'[1]Eze Position Report'!F:F)</f>
        <v>-229233.76</v>
      </c>
      <c r="AA267" s="18">
        <f t="shared" si="23"/>
        <v>0</v>
      </c>
      <c r="AB267" s="18"/>
      <c r="AC267" s="19">
        <f>SUMIF('[1]Eze Position Report'!C:C,W267,'[1]Eze Position Report'!D:D)</f>
        <v>-66832</v>
      </c>
      <c r="AD267" s="20">
        <f t="shared" si="24"/>
        <v>0</v>
      </c>
      <c r="AE267" s="21"/>
    </row>
    <row r="268" spans="1:31" ht="15" customHeight="1" x14ac:dyDescent="0.25">
      <c r="A268" s="10" t="s">
        <v>28</v>
      </c>
      <c r="B268" s="10" t="s">
        <v>29</v>
      </c>
      <c r="C268" s="10" t="s">
        <v>1085</v>
      </c>
      <c r="D268" s="10" t="s">
        <v>137</v>
      </c>
      <c r="E268" s="11">
        <v>-37586</v>
      </c>
      <c r="F268" s="10" t="s">
        <v>1086</v>
      </c>
      <c r="G268" s="10" t="s">
        <v>1087</v>
      </c>
      <c r="H268" s="10"/>
      <c r="I268" s="12"/>
      <c r="J268" s="12">
        <v>44.319499999999998</v>
      </c>
      <c r="K268" s="12">
        <v>44.319499999999998</v>
      </c>
      <c r="L268" s="12">
        <v>34.950000000000003</v>
      </c>
      <c r="M268" s="12">
        <v>34.950000000000003</v>
      </c>
      <c r="N268" s="13">
        <v>-1665793.74</v>
      </c>
      <c r="O268" s="13">
        <v>-1665793.74</v>
      </c>
      <c r="P268" s="13">
        <v>-1313630.7</v>
      </c>
      <c r="Q268" s="14">
        <v>-1313630.7</v>
      </c>
      <c r="R268" s="13">
        <v>0</v>
      </c>
      <c r="S268" s="13">
        <v>352163.04</v>
      </c>
      <c r="T268" s="13">
        <v>0</v>
      </c>
      <c r="U268" s="12" t="s">
        <v>34</v>
      </c>
      <c r="V268" s="10" t="str">
        <f t="shared" si="20"/>
        <v>ShortWCLD</v>
      </c>
      <c r="W268" s="15" t="s">
        <v>1088</v>
      </c>
      <c r="X268" s="16">
        <f t="shared" si="21"/>
        <v>34.949999999999996</v>
      </c>
      <c r="Y268" s="17">
        <f t="shared" si="22"/>
        <v>0</v>
      </c>
      <c r="Z268" s="18">
        <f>SUMIF('[1]Eze Position Report'!C:C,W268,'[1]Eze Position Report'!F:F)</f>
        <v>-1313630.7</v>
      </c>
      <c r="AA268" s="18">
        <f t="shared" si="23"/>
        <v>0</v>
      </c>
      <c r="AB268" s="18"/>
      <c r="AC268" s="19">
        <f>SUMIF('[1]Eze Position Report'!C:C,W268,'[1]Eze Position Report'!D:D)</f>
        <v>-37586</v>
      </c>
      <c r="AD268" s="20">
        <f t="shared" si="24"/>
        <v>0</v>
      </c>
      <c r="AE268" s="21"/>
    </row>
    <row r="269" spans="1:31" ht="15" customHeight="1" x14ac:dyDescent="0.25">
      <c r="A269" s="10" t="s">
        <v>36</v>
      </c>
      <c r="B269" s="10" t="s">
        <v>37</v>
      </c>
      <c r="C269" s="10" t="s">
        <v>1089</v>
      </c>
      <c r="D269" s="10" t="s">
        <v>221</v>
      </c>
      <c r="E269" s="11">
        <v>636800</v>
      </c>
      <c r="F269" s="10" t="s">
        <v>1090</v>
      </c>
      <c r="G269" s="10" t="s">
        <v>1091</v>
      </c>
      <c r="H269" s="10"/>
      <c r="I269" s="12"/>
      <c r="J269" s="12">
        <v>0</v>
      </c>
      <c r="K269" s="12">
        <v>0</v>
      </c>
      <c r="L269" s="12">
        <v>0.14449999999999999</v>
      </c>
      <c r="M269" s="12">
        <v>0.1091</v>
      </c>
      <c r="N269" s="13">
        <v>0</v>
      </c>
      <c r="O269" s="13">
        <v>0</v>
      </c>
      <c r="P269" s="13">
        <v>92017.600000000006</v>
      </c>
      <c r="Q269" s="14">
        <v>69483.95</v>
      </c>
      <c r="R269" s="12">
        <v>0</v>
      </c>
      <c r="S269" s="13">
        <v>69483.95</v>
      </c>
      <c r="T269" s="13">
        <v>0</v>
      </c>
      <c r="U269" s="12" t="s">
        <v>42</v>
      </c>
      <c r="V269" s="10" t="str">
        <f t="shared" si="20"/>
        <v>LongCA6882811616 PRIV</v>
      </c>
      <c r="W269" s="15" t="s">
        <v>1092</v>
      </c>
      <c r="X269" s="16">
        <f t="shared" si="21"/>
        <v>0.75490000000000002</v>
      </c>
      <c r="Y269" s="17">
        <f t="shared" si="22"/>
        <v>-0.64580000000000004</v>
      </c>
      <c r="Z269" s="18">
        <f>SUMIF('[1]Eze Position Report'!C:C,W269,'[1]Eze Position Report'!F:F)</f>
        <v>480720.32</v>
      </c>
      <c r="AA269" s="18">
        <f t="shared" si="23"/>
        <v>411236.37</v>
      </c>
      <c r="AB269" s="18"/>
      <c r="AC269" s="19">
        <f>SUMIF('[1]Eze Position Report'!C:C,W269,'[1]Eze Position Report'!D:D)</f>
        <v>636800</v>
      </c>
      <c r="AD269" s="20">
        <f t="shared" si="24"/>
        <v>0</v>
      </c>
      <c r="AE269" s="21"/>
    </row>
    <row r="270" spans="1:31" ht="15" customHeight="1" x14ac:dyDescent="0.25">
      <c r="A270" s="10" t="s">
        <v>28</v>
      </c>
      <c r="B270" s="10" t="s">
        <v>29</v>
      </c>
      <c r="C270" s="10" t="s">
        <v>1093</v>
      </c>
      <c r="D270" s="10" t="s">
        <v>31</v>
      </c>
      <c r="E270" s="11">
        <v>-75763</v>
      </c>
      <c r="F270" s="10" t="s">
        <v>1094</v>
      </c>
      <c r="G270" s="10" t="s">
        <v>1095</v>
      </c>
      <c r="H270" s="10"/>
      <c r="I270" s="12"/>
      <c r="J270" s="12">
        <v>46.004899999999999</v>
      </c>
      <c r="K270" s="12">
        <v>46.004899999999999</v>
      </c>
      <c r="L270" s="12">
        <v>51.78</v>
      </c>
      <c r="M270" s="12">
        <v>51.78</v>
      </c>
      <c r="N270" s="13">
        <v>-3485469.91</v>
      </c>
      <c r="O270" s="13">
        <v>-3485469.91</v>
      </c>
      <c r="P270" s="13">
        <v>-3923008.14</v>
      </c>
      <c r="Q270" s="14">
        <v>-3923008.14</v>
      </c>
      <c r="R270" s="12">
        <v>0</v>
      </c>
      <c r="S270" s="13">
        <v>-437538.23</v>
      </c>
      <c r="T270" s="13">
        <v>0</v>
      </c>
      <c r="U270" s="12" t="s">
        <v>34</v>
      </c>
      <c r="V270" s="10" t="str">
        <f t="shared" si="20"/>
        <v>ShortYETI</v>
      </c>
      <c r="W270" s="15" t="s">
        <v>1096</v>
      </c>
      <c r="X270" s="16">
        <f t="shared" si="21"/>
        <v>51.78</v>
      </c>
      <c r="Y270" s="17">
        <f t="shared" si="22"/>
        <v>0</v>
      </c>
      <c r="Z270" s="18">
        <f>SUMIF('[1]Eze Position Report'!C:C,W270,'[1]Eze Position Report'!F:F)</f>
        <v>-3923008.14</v>
      </c>
      <c r="AA270" s="18">
        <f t="shared" si="23"/>
        <v>0</v>
      </c>
      <c r="AB270" s="18"/>
      <c r="AC270" s="19">
        <f>SUMIF('[1]Eze Position Report'!C:C,W270,'[1]Eze Position Report'!D:D)</f>
        <v>-75763</v>
      </c>
      <c r="AD270" s="20">
        <f t="shared" si="24"/>
        <v>0</v>
      </c>
      <c r="AE270" s="21"/>
    </row>
    <row r="271" spans="1:31" ht="15" customHeight="1" x14ac:dyDescent="0.25">
      <c r="A271" s="10"/>
      <c r="B271" s="10"/>
      <c r="C271" s="10"/>
      <c r="D271" s="10"/>
      <c r="E271" s="11"/>
      <c r="F271" s="10"/>
      <c r="G271" s="10"/>
      <c r="H271" s="10"/>
      <c r="I271" s="12"/>
      <c r="J271" s="12"/>
      <c r="K271" s="12"/>
      <c r="L271" s="12"/>
      <c r="M271" s="12"/>
      <c r="N271" s="13"/>
      <c r="O271" s="13"/>
      <c r="P271" s="13"/>
      <c r="Q271" s="14"/>
      <c r="R271" s="12"/>
      <c r="S271" s="13"/>
      <c r="T271" s="13"/>
      <c r="U271" s="12"/>
      <c r="V271" s="10"/>
      <c r="Y271" s="17"/>
      <c r="Z271" s="18"/>
      <c r="AA271" s="18"/>
      <c r="AB271" s="18"/>
      <c r="AC271" s="19"/>
      <c r="AD271" s="20"/>
      <c r="AE271" s="21"/>
    </row>
    <row r="272" spans="1:31" ht="15" customHeight="1" x14ac:dyDescent="0.25">
      <c r="A272" s="10" t="s">
        <v>28</v>
      </c>
      <c r="B272" s="10"/>
      <c r="C272" s="10"/>
      <c r="D272" s="10"/>
      <c r="E272" s="11"/>
      <c r="F272" s="10"/>
      <c r="G272" s="10"/>
      <c r="H272" s="10"/>
      <c r="I272" s="12"/>
      <c r="J272" s="12"/>
      <c r="K272" s="12"/>
      <c r="L272" s="12"/>
      <c r="M272" s="12"/>
      <c r="N272" s="13"/>
      <c r="O272" s="13"/>
      <c r="P272" s="13"/>
      <c r="Q272" s="14"/>
      <c r="R272" s="12"/>
      <c r="S272" s="13"/>
      <c r="T272" s="13"/>
      <c r="U272" s="12"/>
      <c r="V272" s="10"/>
      <c r="W272" s="15" t="s">
        <v>1097</v>
      </c>
      <c r="X272" s="16">
        <f t="shared" ref="X272:X273" si="25">(Z272)/AC272</f>
        <v>1</v>
      </c>
      <c r="Y272" s="17">
        <f t="shared" ref="Y272:Y273" si="26">M272-X272</f>
        <v>-1</v>
      </c>
      <c r="Z272" s="18">
        <f>SUMIF('[1]Eze Position Report'!C:C,W272,'[1]Eze Position Report'!F:F)</f>
        <v>-399855</v>
      </c>
      <c r="AA272" s="18">
        <f t="shared" ref="AA272:AA273" si="27">+Z272-Q272</f>
        <v>-399855</v>
      </c>
      <c r="AB272" s="18"/>
      <c r="AC272" s="19">
        <f>SUMIF('[1]Eze Position Report'!C:C,W272,'[1]Eze Position Report'!D:D)</f>
        <v>-399855</v>
      </c>
      <c r="AD272" s="20" t="s">
        <v>1098</v>
      </c>
      <c r="AE272" s="21"/>
    </row>
    <row r="273" spans="1:31" ht="15" customHeight="1" x14ac:dyDescent="0.25">
      <c r="A273" s="10" t="s">
        <v>36</v>
      </c>
      <c r="B273" s="10"/>
      <c r="C273" s="10"/>
      <c r="D273" s="10"/>
      <c r="E273" s="11"/>
      <c r="F273" s="10"/>
      <c r="G273" s="10"/>
      <c r="H273" s="10"/>
      <c r="I273" s="12"/>
      <c r="J273" s="12"/>
      <c r="K273" s="12"/>
      <c r="L273" s="12"/>
      <c r="M273" s="12"/>
      <c r="N273" s="13"/>
      <c r="O273" s="13"/>
      <c r="P273" s="13"/>
      <c r="Q273" s="14"/>
      <c r="R273" s="13"/>
      <c r="S273" s="13"/>
      <c r="T273" s="12"/>
      <c r="U273" s="12"/>
      <c r="V273" s="10"/>
      <c r="W273" s="15" t="s">
        <v>1099</v>
      </c>
      <c r="X273" s="16">
        <f t="shared" si="25"/>
        <v>1</v>
      </c>
      <c r="Y273" s="17">
        <f t="shared" si="26"/>
        <v>-1</v>
      </c>
      <c r="Z273" s="18">
        <f>SUMIF('[1]Eze Position Report'!C:C,W273,'[1]Eze Position Report'!F:F)</f>
        <v>350654</v>
      </c>
      <c r="AA273" s="18">
        <f t="shared" si="27"/>
        <v>350654</v>
      </c>
      <c r="AB273" s="18"/>
      <c r="AC273" s="19">
        <f>SUMIF('[1]Eze Position Report'!C:C,W273,'[1]Eze Position Report'!D:D)</f>
        <v>350654</v>
      </c>
      <c r="AD273" s="20" t="s">
        <v>1100</v>
      </c>
      <c r="AE273" s="21"/>
    </row>
    <row r="274" spans="1:31" ht="15" customHeight="1" x14ac:dyDescent="0.25">
      <c r="A274" s="10"/>
      <c r="B274" s="10"/>
      <c r="C274" s="10"/>
      <c r="D274" s="10"/>
      <c r="E274" s="11"/>
      <c r="F274" s="10"/>
      <c r="G274" s="10"/>
      <c r="H274" s="10"/>
      <c r="I274" s="12"/>
      <c r="J274" s="12"/>
      <c r="K274" s="12"/>
      <c r="L274" s="12"/>
      <c r="M274" s="12"/>
      <c r="N274" s="13"/>
      <c r="O274" s="13"/>
      <c r="P274" s="13"/>
      <c r="Q274" s="14"/>
      <c r="R274" s="12"/>
      <c r="S274" s="13"/>
      <c r="T274" s="13"/>
      <c r="U274" s="12"/>
      <c r="V274" s="10"/>
      <c r="Y274" s="17"/>
      <c r="Z274" s="18"/>
      <c r="AA274" s="18"/>
      <c r="AB274" s="18"/>
      <c r="AC274" s="19"/>
      <c r="AD274" s="20"/>
      <c r="AE274" s="21"/>
    </row>
    <row r="275" spans="1:31" ht="15" customHeight="1" x14ac:dyDescent="0.25">
      <c r="A275" s="10"/>
      <c r="B275" s="10"/>
      <c r="C275" s="10"/>
      <c r="D275" s="10"/>
      <c r="E275" s="11"/>
      <c r="F275" s="10"/>
      <c r="G275" s="10"/>
      <c r="H275" s="10"/>
      <c r="I275" s="12"/>
      <c r="J275" s="12"/>
      <c r="K275" s="12"/>
      <c r="L275" s="12"/>
      <c r="M275" s="12"/>
      <c r="N275" s="13"/>
      <c r="O275" s="13"/>
      <c r="P275" s="13"/>
      <c r="Q275" s="14"/>
      <c r="R275" s="12"/>
      <c r="S275" s="13"/>
      <c r="T275" s="13"/>
      <c r="U275" s="12"/>
      <c r="V275" s="10"/>
      <c r="Y275" s="17"/>
      <c r="Z275" s="18"/>
      <c r="AA275" s="18"/>
      <c r="AB275" s="18"/>
      <c r="AC275" s="19"/>
      <c r="AD275" s="20"/>
      <c r="AE275" s="21"/>
    </row>
    <row r="276" spans="1:31" ht="15" customHeight="1" x14ac:dyDescent="0.25">
      <c r="A276" s="10"/>
      <c r="B276" s="10"/>
      <c r="C276" s="10"/>
      <c r="D276" s="10"/>
      <c r="E276" s="11"/>
      <c r="F276" s="10"/>
      <c r="G276" s="10"/>
      <c r="H276" s="10"/>
      <c r="I276" s="12"/>
      <c r="J276" s="12"/>
      <c r="K276" s="12"/>
      <c r="L276" s="12"/>
      <c r="M276" s="12"/>
      <c r="N276" s="13"/>
      <c r="O276" s="13"/>
      <c r="P276" s="13"/>
      <c r="Q276" s="14"/>
      <c r="R276" s="12"/>
      <c r="S276" s="13"/>
      <c r="T276" s="13"/>
      <c r="U276" s="12"/>
      <c r="V276" s="10"/>
      <c r="Y276" s="17"/>
      <c r="Z276" s="18"/>
      <c r="AA276" s="18"/>
      <c r="AB276" s="18"/>
      <c r="AC276" s="19"/>
      <c r="AD276" s="20"/>
      <c r="AE276" s="21"/>
    </row>
    <row r="277" spans="1:31" ht="15" customHeight="1" x14ac:dyDescent="0.25">
      <c r="A277" s="10"/>
      <c r="B277" s="10"/>
      <c r="C277" s="10"/>
      <c r="D277" s="10"/>
      <c r="E277" s="11"/>
      <c r="F277" s="10"/>
      <c r="G277" s="10"/>
      <c r="H277" s="10"/>
      <c r="I277" s="12"/>
      <c r="J277" s="12"/>
      <c r="K277" s="12"/>
      <c r="L277" s="12"/>
      <c r="M277" s="12"/>
      <c r="N277" s="13"/>
      <c r="O277" s="13"/>
      <c r="P277" s="13"/>
      <c r="Q277" s="14"/>
      <c r="R277" s="12"/>
      <c r="S277" s="13"/>
      <c r="T277" s="13"/>
      <c r="U277" s="12"/>
      <c r="V277" s="10"/>
      <c r="Y277" s="17"/>
      <c r="Z277" s="18"/>
      <c r="AA277" s="18"/>
      <c r="AB277" s="18"/>
      <c r="AC277" s="19"/>
      <c r="AD277" s="20"/>
      <c r="AE277" s="21"/>
    </row>
    <row r="278" spans="1:31" ht="15" customHeight="1" x14ac:dyDescent="0.25">
      <c r="A278" s="10"/>
      <c r="B278" s="10"/>
      <c r="C278" s="10"/>
      <c r="D278" s="10"/>
      <c r="E278" s="11"/>
      <c r="F278" s="10"/>
      <c r="G278" s="10"/>
      <c r="H278" s="10"/>
      <c r="I278" s="12"/>
      <c r="J278" s="12"/>
      <c r="K278" s="12"/>
      <c r="L278" s="12"/>
      <c r="M278" s="12"/>
      <c r="N278" s="13"/>
      <c r="O278" s="13"/>
      <c r="P278" s="13"/>
      <c r="Q278" s="14"/>
      <c r="R278" s="12"/>
      <c r="S278" s="13"/>
      <c r="T278" s="13"/>
      <c r="U278" s="12"/>
      <c r="V278" s="10"/>
      <c r="Y278" s="17"/>
      <c r="Z278" s="18"/>
      <c r="AA278" s="18"/>
      <c r="AB278" s="18"/>
      <c r="AC278" s="19"/>
      <c r="AD278" s="20"/>
      <c r="AE278" s="21"/>
    </row>
    <row r="279" spans="1:31" ht="15" customHeight="1" x14ac:dyDescent="0.25">
      <c r="A279" s="10"/>
      <c r="B279" s="10"/>
      <c r="C279" s="10"/>
      <c r="D279" s="10"/>
      <c r="E279" s="11"/>
      <c r="F279" s="10"/>
      <c r="G279" s="10"/>
      <c r="H279" s="10"/>
      <c r="I279" s="12"/>
      <c r="J279" s="12"/>
      <c r="K279" s="12"/>
      <c r="L279" s="12"/>
      <c r="M279" s="12"/>
      <c r="N279" s="13"/>
      <c r="O279" s="13"/>
      <c r="P279" s="13"/>
      <c r="Q279" s="14"/>
      <c r="R279" s="12"/>
      <c r="S279" s="13"/>
      <c r="T279" s="13"/>
      <c r="U279" s="12"/>
      <c r="V279" s="10"/>
      <c r="Y279" s="17"/>
      <c r="Z279" s="18"/>
      <c r="AA279" s="18"/>
      <c r="AB279" s="18"/>
      <c r="AC279" s="19"/>
      <c r="AD279" s="20"/>
      <c r="AE279" s="21"/>
    </row>
    <row r="280" spans="1:31" ht="15" customHeight="1" x14ac:dyDescent="0.25">
      <c r="A280" s="10"/>
      <c r="B280" s="10"/>
      <c r="C280" s="10"/>
      <c r="D280" s="10"/>
      <c r="E280" s="11"/>
      <c r="F280" s="10"/>
      <c r="G280" s="10"/>
      <c r="H280" s="10"/>
      <c r="I280" s="12"/>
      <c r="J280" s="12"/>
      <c r="K280" s="12"/>
      <c r="L280" s="12"/>
      <c r="M280" s="12"/>
      <c r="N280" s="13"/>
      <c r="O280" s="13"/>
      <c r="P280" s="13"/>
      <c r="Q280" s="14"/>
      <c r="R280" s="13"/>
      <c r="S280" s="13"/>
      <c r="T280" s="13"/>
      <c r="U280" s="12"/>
      <c r="V280" s="10"/>
      <c r="Y280" s="17"/>
      <c r="Z280" s="18"/>
      <c r="AA280" s="18"/>
      <c r="AB280" s="18"/>
      <c r="AC280" s="19"/>
      <c r="AD280" s="20"/>
      <c r="AE280" s="21"/>
    </row>
    <row r="281" spans="1:31" ht="15" customHeight="1" x14ac:dyDescent="0.25">
      <c r="A281" s="10"/>
      <c r="B281" s="10"/>
      <c r="C281" s="10"/>
      <c r="D281" s="10"/>
      <c r="E281" s="11"/>
      <c r="F281" s="10"/>
      <c r="G281" s="10"/>
      <c r="H281" s="10"/>
      <c r="I281" s="12"/>
      <c r="J281" s="12"/>
      <c r="K281" s="12"/>
      <c r="L281" s="12"/>
      <c r="M281" s="12"/>
      <c r="N281" s="13"/>
      <c r="O281" s="13"/>
      <c r="P281" s="13"/>
      <c r="Q281" s="14"/>
      <c r="R281" s="12"/>
      <c r="S281" s="13"/>
      <c r="T281" s="13"/>
      <c r="U281" s="12"/>
      <c r="V281" s="10"/>
      <c r="Y281" s="17"/>
      <c r="Z281" s="18"/>
      <c r="AA281" s="18"/>
      <c r="AB281" s="18"/>
      <c r="AC281" s="19"/>
      <c r="AD281" s="20"/>
      <c r="AE281" s="21"/>
    </row>
    <row r="282" spans="1:31" ht="15" customHeight="1" x14ac:dyDescent="0.25">
      <c r="A282" s="10"/>
      <c r="B282" s="10"/>
      <c r="C282" s="10"/>
      <c r="D282" s="10"/>
      <c r="E282" s="11"/>
      <c r="F282" s="10"/>
      <c r="G282" s="10"/>
      <c r="H282" s="10"/>
      <c r="I282" s="12"/>
      <c r="J282" s="12"/>
      <c r="K282" s="12"/>
      <c r="L282" s="12"/>
      <c r="M282" s="12"/>
      <c r="N282" s="13"/>
      <c r="O282" s="13"/>
      <c r="P282" s="13"/>
      <c r="Q282" s="14"/>
      <c r="R282" s="12"/>
      <c r="S282" s="13"/>
      <c r="T282" s="13"/>
      <c r="U282" s="12"/>
      <c r="V282" s="10"/>
      <c r="Y282" s="17"/>
      <c r="Z282" s="18"/>
      <c r="AA282" s="18"/>
      <c r="AB282" s="18"/>
      <c r="AC282" s="19"/>
      <c r="AD282" s="20"/>
      <c r="AE282" s="21"/>
    </row>
    <row r="283" spans="1:31" ht="15" customHeight="1" x14ac:dyDescent="0.25">
      <c r="A283" s="10"/>
      <c r="B283" s="10"/>
      <c r="C283" s="10"/>
      <c r="D283" s="10"/>
      <c r="E283" s="11"/>
      <c r="F283" s="10"/>
      <c r="G283" s="10"/>
      <c r="H283" s="10"/>
      <c r="I283" s="12"/>
      <c r="J283" s="12"/>
      <c r="K283" s="12"/>
      <c r="L283" s="12"/>
      <c r="M283" s="12"/>
      <c r="N283" s="13"/>
      <c r="O283" s="13"/>
      <c r="P283" s="13"/>
      <c r="Q283" s="14"/>
      <c r="R283" s="12"/>
      <c r="S283" s="13"/>
      <c r="T283" s="13"/>
      <c r="U283" s="12"/>
      <c r="V283" s="10"/>
      <c r="Y283" s="17"/>
      <c r="Z283" s="18"/>
      <c r="AA283" s="18"/>
      <c r="AB283" s="18"/>
      <c r="AC283" s="19"/>
      <c r="AD283" s="20"/>
      <c r="AE283" s="21"/>
    </row>
    <row r="284" spans="1:31" ht="15" customHeight="1" x14ac:dyDescent="0.25">
      <c r="A284" s="10"/>
      <c r="B284" s="10"/>
      <c r="C284" s="10"/>
      <c r="D284" s="10"/>
      <c r="E284" s="11"/>
      <c r="F284" s="10"/>
      <c r="G284" s="10"/>
      <c r="H284" s="10"/>
      <c r="I284" s="12"/>
      <c r="J284" s="12"/>
      <c r="K284" s="12"/>
      <c r="L284" s="12"/>
      <c r="M284" s="12"/>
      <c r="N284" s="13"/>
      <c r="O284" s="13"/>
      <c r="P284" s="13"/>
      <c r="Q284" s="14"/>
      <c r="R284" s="13"/>
      <c r="S284" s="13"/>
      <c r="T284" s="12"/>
      <c r="U284" s="12"/>
      <c r="V284" s="10"/>
      <c r="Y284" s="17"/>
      <c r="Z284" s="18"/>
      <c r="AA284" s="18"/>
      <c r="AB284" s="18"/>
      <c r="AC284" s="19"/>
      <c r="AD284" s="20"/>
      <c r="AE284" s="21"/>
    </row>
    <row r="285" spans="1:31" ht="15" customHeight="1" x14ac:dyDescent="0.25">
      <c r="A285" s="10"/>
      <c r="B285" s="10"/>
      <c r="C285" s="10"/>
      <c r="D285" s="10"/>
      <c r="E285" s="11"/>
      <c r="F285" s="10"/>
      <c r="G285" s="10"/>
      <c r="H285" s="10"/>
      <c r="I285" s="12"/>
      <c r="J285" s="12"/>
      <c r="K285" s="12"/>
      <c r="L285" s="12"/>
      <c r="M285" s="12"/>
      <c r="N285" s="13"/>
      <c r="O285" s="13"/>
      <c r="P285" s="13"/>
      <c r="Q285" s="14"/>
      <c r="R285" s="12"/>
      <c r="S285" s="13"/>
      <c r="T285" s="13"/>
      <c r="U285" s="12"/>
      <c r="V285" s="10"/>
      <c r="Y285" s="17"/>
      <c r="Z285" s="18"/>
      <c r="AA285" s="18"/>
      <c r="AB285" s="18"/>
      <c r="AC285" s="19"/>
      <c r="AD285" s="20"/>
      <c r="AE285" s="21"/>
    </row>
    <row r="286" spans="1:31" ht="15" customHeight="1" x14ac:dyDescent="0.25">
      <c r="A286" s="10" t="s">
        <v>36</v>
      </c>
      <c r="B286" s="10"/>
      <c r="C286" s="10"/>
      <c r="D286" s="10"/>
      <c r="E286" s="11"/>
      <c r="F286" s="10"/>
      <c r="G286" s="10"/>
      <c r="H286" s="10"/>
      <c r="I286" s="12"/>
      <c r="J286" s="12"/>
      <c r="K286" s="12"/>
      <c r="L286" s="12"/>
      <c r="M286" s="12"/>
      <c r="N286" s="13"/>
      <c r="O286" s="13"/>
      <c r="P286" s="13"/>
      <c r="Q286" s="14"/>
      <c r="R286" s="12"/>
      <c r="S286" s="13"/>
      <c r="T286" s="13"/>
      <c r="U286" s="12"/>
      <c r="V286" s="10"/>
      <c r="Y286" s="17"/>
      <c r="Z286" s="18"/>
      <c r="AA286" s="18"/>
      <c r="AB286" s="18"/>
      <c r="AC286" s="19"/>
      <c r="AD286" s="20"/>
      <c r="AE286" s="21"/>
    </row>
    <row r="287" spans="1:31" ht="15" customHeight="1" x14ac:dyDescent="0.25">
      <c r="A287" s="10" t="s">
        <v>36</v>
      </c>
      <c r="B287" s="10"/>
      <c r="C287" s="10"/>
      <c r="D287" s="10"/>
      <c r="E287" s="11"/>
      <c r="F287" s="10"/>
      <c r="G287" s="10"/>
      <c r="H287" s="10"/>
      <c r="I287" s="12"/>
      <c r="J287" s="12"/>
      <c r="K287" s="12"/>
      <c r="L287" s="12"/>
      <c r="M287" s="12"/>
      <c r="N287" s="13"/>
      <c r="O287" s="13"/>
      <c r="P287" s="13"/>
      <c r="Q287" s="14"/>
      <c r="R287" s="12"/>
      <c r="S287" s="13"/>
      <c r="T287" s="13"/>
      <c r="U287" s="12"/>
      <c r="V287" s="10"/>
      <c r="Y287" s="17"/>
      <c r="Z287" s="18"/>
      <c r="AA287" s="18"/>
      <c r="AB287" s="18"/>
      <c r="AC287" s="19"/>
      <c r="AD287" s="20"/>
      <c r="AE287" s="21"/>
    </row>
    <row r="288" spans="1:31" ht="15" customHeight="1" x14ac:dyDescent="0.25">
      <c r="A288" s="10"/>
      <c r="B288" s="10"/>
      <c r="C288" s="10"/>
      <c r="D288" s="10"/>
      <c r="E288" s="11"/>
      <c r="F288" s="10"/>
      <c r="G288" s="10"/>
      <c r="H288" s="10"/>
      <c r="I288" s="12"/>
      <c r="J288" s="13"/>
      <c r="K288" s="13"/>
      <c r="L288" s="12"/>
      <c r="M288" s="12"/>
      <c r="N288" s="13"/>
      <c r="O288" s="13"/>
      <c r="P288" s="13"/>
      <c r="Q288" s="14"/>
      <c r="R288" s="12"/>
      <c r="S288" s="13"/>
      <c r="T288" s="13"/>
      <c r="U288" s="12"/>
      <c r="V288" s="10"/>
      <c r="Y288" s="17"/>
      <c r="Z288" s="18"/>
      <c r="AA288" s="18"/>
      <c r="AB288" s="18"/>
      <c r="AC288" s="19"/>
      <c r="AD288" s="20"/>
      <c r="AE288" s="21"/>
    </row>
    <row r="289" spans="1:31" ht="15" customHeight="1" x14ac:dyDescent="0.25">
      <c r="A289" s="10"/>
      <c r="B289" s="10"/>
      <c r="C289" s="10"/>
      <c r="D289" s="10"/>
      <c r="E289" s="11"/>
      <c r="F289" s="10"/>
      <c r="G289" s="10"/>
      <c r="H289" s="10"/>
      <c r="I289" s="12"/>
      <c r="J289" s="12"/>
      <c r="K289" s="12"/>
      <c r="L289" s="12"/>
      <c r="M289" s="12"/>
      <c r="N289" s="13"/>
      <c r="O289" s="13"/>
      <c r="P289" s="13"/>
      <c r="Q289" s="14"/>
      <c r="R289" s="12"/>
      <c r="S289" s="13"/>
      <c r="T289" s="13"/>
      <c r="U289" s="12"/>
      <c r="V289" s="10"/>
      <c r="Y289" s="17"/>
      <c r="Z289" s="18"/>
      <c r="AA289" s="18"/>
      <c r="AB289" s="18"/>
      <c r="AC289" s="19"/>
      <c r="AD289" s="20"/>
      <c r="AE289" s="21"/>
    </row>
    <row r="290" spans="1:31" ht="15" customHeight="1" x14ac:dyDescent="0.25">
      <c r="A290" s="10"/>
      <c r="B290" s="10"/>
      <c r="C290" s="10"/>
      <c r="D290" s="10"/>
      <c r="E290" s="11"/>
      <c r="F290" s="10"/>
      <c r="G290" s="10"/>
      <c r="H290" s="10"/>
      <c r="I290" s="12"/>
      <c r="J290" s="12"/>
      <c r="K290" s="12"/>
      <c r="L290" s="12"/>
      <c r="M290" s="12"/>
      <c r="N290" s="13"/>
      <c r="O290" s="13"/>
      <c r="P290" s="13"/>
      <c r="Q290" s="14"/>
      <c r="R290" s="12"/>
      <c r="S290" s="13"/>
      <c r="T290" s="13"/>
      <c r="U290" s="12"/>
      <c r="V290" s="10"/>
      <c r="Y290" s="17"/>
      <c r="Z290" s="18"/>
      <c r="AA290" s="18"/>
      <c r="AB290" s="18"/>
      <c r="AC290" s="19"/>
      <c r="AD290" s="20"/>
      <c r="AE290" s="21"/>
    </row>
    <row r="291" spans="1:31" ht="15" customHeight="1" x14ac:dyDescent="0.25">
      <c r="A291" s="10"/>
      <c r="B291" s="10"/>
      <c r="C291" s="10"/>
      <c r="D291" s="10"/>
      <c r="E291" s="11"/>
      <c r="F291" s="10"/>
      <c r="G291" s="10"/>
      <c r="H291" s="10"/>
      <c r="I291" s="12"/>
      <c r="J291" s="12"/>
      <c r="K291" s="12"/>
      <c r="L291" s="12"/>
      <c r="M291" s="12"/>
      <c r="N291" s="13"/>
      <c r="O291" s="13"/>
      <c r="P291" s="13"/>
      <c r="Q291" s="14"/>
      <c r="R291" s="12"/>
      <c r="S291" s="13"/>
      <c r="T291" s="13"/>
      <c r="U291" s="12"/>
      <c r="V291" s="10"/>
      <c r="Y291" s="17"/>
      <c r="Z291" s="18"/>
      <c r="AA291" s="18"/>
      <c r="AB291" s="18"/>
      <c r="AC291" s="19"/>
      <c r="AD291" s="20"/>
      <c r="AE291" s="21"/>
    </row>
    <row r="292" spans="1:31" ht="15" customHeight="1" x14ac:dyDescent="0.25">
      <c r="A292" s="10"/>
      <c r="B292" s="10"/>
      <c r="C292" s="10"/>
      <c r="D292" s="10"/>
      <c r="E292" s="11"/>
      <c r="F292" s="10"/>
      <c r="G292" s="10"/>
      <c r="H292" s="10"/>
      <c r="I292" s="12"/>
      <c r="J292" s="12"/>
      <c r="K292" s="12"/>
      <c r="L292" s="12"/>
      <c r="M292" s="12"/>
      <c r="N292" s="13"/>
      <c r="O292" s="13"/>
      <c r="P292" s="13"/>
      <c r="Q292" s="14"/>
      <c r="R292" s="12"/>
      <c r="S292" s="13"/>
      <c r="T292" s="13"/>
      <c r="U292" s="12"/>
      <c r="V292" s="12"/>
      <c r="Y292" s="17"/>
      <c r="Z292" s="18"/>
      <c r="AA292" s="18"/>
      <c r="AB292" s="18"/>
      <c r="AC292" s="19"/>
      <c r="AD292" s="20"/>
      <c r="AE292" s="21"/>
    </row>
    <row r="293" spans="1:31" ht="15" customHeight="1" x14ac:dyDescent="0.25">
      <c r="A293" s="10"/>
      <c r="B293" s="10"/>
      <c r="C293" s="10"/>
      <c r="D293" s="10"/>
      <c r="E293" s="11"/>
      <c r="F293" s="10"/>
      <c r="G293" s="10"/>
      <c r="H293" s="10"/>
      <c r="I293" s="12"/>
      <c r="J293" s="12"/>
      <c r="K293" s="12"/>
      <c r="L293" s="12"/>
      <c r="M293" s="12"/>
      <c r="N293" s="13"/>
      <c r="O293" s="13"/>
      <c r="P293" s="12"/>
      <c r="Q293" s="12"/>
      <c r="R293" s="12"/>
      <c r="S293" s="13"/>
      <c r="T293" s="12"/>
      <c r="U293" s="12"/>
      <c r="V293" s="12"/>
      <c r="Y293" s="17"/>
      <c r="Z293" s="18"/>
      <c r="AA293" s="18"/>
      <c r="AB293" s="18"/>
      <c r="AC293" s="19"/>
      <c r="AD293" s="21"/>
    </row>
    <row r="294" spans="1:31" ht="15.75" customHeight="1" thickBot="1" x14ac:dyDescent="0.3">
      <c r="E294" s="25">
        <f>SUM(E2:E293)</f>
        <v>78809330.459999993</v>
      </c>
      <c r="N294" s="25">
        <f t="shared" ref="N294:T294" si="28">SUM(N2:N293)</f>
        <v>-41478306.909999982</v>
      </c>
      <c r="O294" s="25">
        <f t="shared" si="28"/>
        <v>-62153540.299999997</v>
      </c>
      <c r="P294" s="25">
        <f t="shared" si="28"/>
        <v>77957584.659999996</v>
      </c>
      <c r="Q294" s="25">
        <f t="shared" si="28"/>
        <v>55503327.720000021</v>
      </c>
      <c r="R294" s="25">
        <f t="shared" si="28"/>
        <v>542934.43000000005</v>
      </c>
      <c r="S294" s="25">
        <f t="shared" si="28"/>
        <v>117117147.87999994</v>
      </c>
      <c r="T294" s="25">
        <f t="shared" si="28"/>
        <v>539720.09</v>
      </c>
      <c r="Z294" s="25">
        <f>SUM(Z2:Z293)</f>
        <v>53426900.611236103</v>
      </c>
      <c r="AA294" s="25">
        <f>SUM(AA2:AA293)</f>
        <v>-2076427.1087638997</v>
      </c>
      <c r="AC294" s="25">
        <f>SUM(AC2:AC293)</f>
        <v>78593849.480000004</v>
      </c>
      <c r="AD294" s="25">
        <f>SUM(AD2:AD293)</f>
        <v>-166279.98000000132</v>
      </c>
    </row>
    <row r="295" spans="1:31" ht="15.75" customHeight="1" thickTop="1" x14ac:dyDescent="0.25">
      <c r="Z295" s="19">
        <f>Z294-'[1]Eze Position Report'!F279</f>
        <v>0</v>
      </c>
      <c r="AA295" s="29"/>
      <c r="AC295" s="21">
        <f>AC294-'[1]Eze Position Report'!D279</f>
        <v>0</v>
      </c>
    </row>
    <row r="296" spans="1:31" x14ac:dyDescent="0.25">
      <c r="Y296" s="17"/>
      <c r="Z296" s="18"/>
      <c r="AA296" s="18"/>
    </row>
    <row r="297" spans="1:31" x14ac:dyDescent="0.25">
      <c r="Y297" s="17"/>
      <c r="Z297" s="18"/>
      <c r="AA297" s="18"/>
    </row>
    <row r="298" spans="1:31" ht="15.75" thickBot="1" x14ac:dyDescent="0.3">
      <c r="Y298" s="17"/>
      <c r="Z298" s="18"/>
      <c r="AA298" s="18"/>
    </row>
    <row r="299" spans="1:31" x14ac:dyDescent="0.25">
      <c r="E299" s="30"/>
      <c r="P299" s="31" t="s">
        <v>36</v>
      </c>
      <c r="Q299" s="32">
        <f>SUMIF(A1:A293,P299,Q1:Q293)</f>
        <v>264463661.46999991</v>
      </c>
      <c r="R299" s="33"/>
      <c r="Y299" s="17"/>
      <c r="Z299" s="18">
        <f>SUMIF(A1:A292,AA299,Z1:Z292)</f>
        <v>264126866.45179099</v>
      </c>
      <c r="AA299" s="18" t="s">
        <v>36</v>
      </c>
    </row>
    <row r="300" spans="1:31" x14ac:dyDescent="0.25">
      <c r="P300" s="34" t="s">
        <v>28</v>
      </c>
      <c r="Q300" s="35">
        <f>SUMIF(A2:A293,P300,Q2:Q293)</f>
        <v>-208960333.74999997</v>
      </c>
      <c r="R300" s="36"/>
      <c r="Z300" s="37">
        <f>SUMIF(A2:A293,AA300,Z2:Z293)</f>
        <v>-210699965.84055486</v>
      </c>
      <c r="AA300" s="24" t="s">
        <v>28</v>
      </c>
    </row>
    <row r="301" spans="1:31" ht="15.75" thickBot="1" x14ac:dyDescent="0.3">
      <c r="P301" s="34"/>
      <c r="Q301" s="38">
        <f>SUM(Q299:Q300)</f>
        <v>55503327.719999939</v>
      </c>
      <c r="R301" s="36"/>
      <c r="Z301" s="19">
        <f>SUM(Z299:Z300)</f>
        <v>53426900.611236125</v>
      </c>
    </row>
    <row r="302" spans="1:31" ht="16.5" thickTop="1" thickBot="1" x14ac:dyDescent="0.3">
      <c r="P302" s="39"/>
      <c r="Q302" s="40">
        <f>Q301-Q294</f>
        <v>-8.1956386566162109E-8</v>
      </c>
      <c r="R302" s="41" t="s">
        <v>1101</v>
      </c>
      <c r="Z302" s="19">
        <f>Z301-Z294</f>
        <v>0</v>
      </c>
    </row>
    <row r="305" spans="14:14" x14ac:dyDescent="0.25">
      <c r="N305" s="26"/>
    </row>
  </sheetData>
  <conditionalFormatting sqref="W294:W1048576 W1">
    <cfRule type="duplicateValues" dxfId="51" priority="45"/>
    <cfRule type="duplicateValues" dxfId="50" priority="46"/>
    <cfRule type="duplicateValues" dxfId="49" priority="47"/>
  </conditionalFormatting>
  <conditionalFormatting sqref="AB294:AB1048576">
    <cfRule type="duplicateValues" dxfId="48" priority="44"/>
  </conditionalFormatting>
  <conditionalFormatting sqref="W294:W1048576 W1">
    <cfRule type="duplicateValues" dxfId="47" priority="43"/>
  </conditionalFormatting>
  <conditionalFormatting sqref="AC293:AC1048576 AC290:AC291 AC288 AC1:AC10 AC12:AC285">
    <cfRule type="duplicateValues" dxfId="46" priority="42"/>
  </conditionalFormatting>
  <conditionalFormatting sqref="W293:W1048576 W1">
    <cfRule type="duplicateValues" dxfId="45" priority="41"/>
  </conditionalFormatting>
  <conditionalFormatting sqref="W293">
    <cfRule type="duplicateValues" dxfId="44" priority="48"/>
    <cfRule type="duplicateValues" dxfId="43" priority="49"/>
    <cfRule type="duplicateValues" dxfId="42" priority="50"/>
  </conditionalFormatting>
  <conditionalFormatting sqref="W293">
    <cfRule type="duplicateValues" dxfId="41" priority="51"/>
  </conditionalFormatting>
  <conditionalFormatting sqref="W292">
    <cfRule type="duplicateValues" dxfId="40" priority="36"/>
  </conditionalFormatting>
  <conditionalFormatting sqref="W292">
    <cfRule type="duplicateValues" dxfId="39" priority="37"/>
    <cfRule type="duplicateValues" dxfId="38" priority="38"/>
    <cfRule type="duplicateValues" dxfId="37" priority="39"/>
  </conditionalFormatting>
  <conditionalFormatting sqref="W292">
    <cfRule type="duplicateValues" dxfId="36" priority="40"/>
  </conditionalFormatting>
  <conditionalFormatting sqref="W290:W291 W2:W10 W100:W172 W12:W98 W174:W288">
    <cfRule type="duplicateValues" dxfId="35" priority="33"/>
    <cfRule type="duplicateValues" dxfId="34" priority="34"/>
    <cfRule type="duplicateValues" dxfId="33" priority="35"/>
  </conditionalFormatting>
  <conditionalFormatting sqref="W290:W291 W2:W10 W100:W172 W12:W98 W174:W288">
    <cfRule type="duplicateValues" dxfId="32" priority="32"/>
  </conditionalFormatting>
  <conditionalFormatting sqref="AC292">
    <cfRule type="duplicateValues" dxfId="31" priority="31"/>
  </conditionalFormatting>
  <conditionalFormatting sqref="AC289">
    <cfRule type="duplicateValues" dxfId="30" priority="30"/>
  </conditionalFormatting>
  <conditionalFormatting sqref="W290:W1048576 W1:W10 W100:W172 W12:W98 W174:W288">
    <cfRule type="duplicateValues" dxfId="29" priority="29"/>
  </conditionalFormatting>
  <conditionalFormatting sqref="W290:W291 W287">
    <cfRule type="duplicateValues" dxfId="28" priority="52"/>
  </conditionalFormatting>
  <conditionalFormatting sqref="W289">
    <cfRule type="duplicateValues" dxfId="27" priority="26"/>
    <cfRule type="duplicateValues" dxfId="26" priority="27"/>
    <cfRule type="duplicateValues" dxfId="25" priority="28"/>
  </conditionalFormatting>
  <conditionalFormatting sqref="W289">
    <cfRule type="duplicateValues" dxfId="24" priority="25"/>
  </conditionalFormatting>
  <conditionalFormatting sqref="W289">
    <cfRule type="duplicateValues" dxfId="23" priority="24"/>
  </conditionalFormatting>
  <conditionalFormatting sqref="AC286">
    <cfRule type="duplicateValues" dxfId="22" priority="23"/>
  </conditionalFormatting>
  <conditionalFormatting sqref="AC287">
    <cfRule type="duplicateValues" dxfId="21" priority="22"/>
  </conditionalFormatting>
  <conditionalFormatting sqref="AF108">
    <cfRule type="duplicateValues" dxfId="20" priority="19"/>
    <cfRule type="duplicateValues" dxfId="19" priority="20"/>
    <cfRule type="duplicateValues" dxfId="18" priority="21"/>
  </conditionalFormatting>
  <conditionalFormatting sqref="AF108">
    <cfRule type="duplicateValues" dxfId="17" priority="18"/>
  </conditionalFormatting>
  <conditionalFormatting sqref="AF108">
    <cfRule type="duplicateValues" dxfId="16" priority="17"/>
  </conditionalFormatting>
  <conditionalFormatting sqref="W99">
    <cfRule type="duplicateValues" dxfId="15" priority="14"/>
    <cfRule type="duplicateValues" dxfId="14" priority="15"/>
    <cfRule type="duplicateValues" dxfId="13" priority="16"/>
  </conditionalFormatting>
  <conditionalFormatting sqref="W99">
    <cfRule type="duplicateValues" dxfId="12" priority="13"/>
  </conditionalFormatting>
  <conditionalFormatting sqref="W99">
    <cfRule type="duplicateValues" dxfId="11" priority="12"/>
  </conditionalFormatting>
  <conditionalFormatting sqref="W11">
    <cfRule type="duplicateValues" dxfId="10" priority="9"/>
    <cfRule type="duplicateValues" dxfId="9" priority="10"/>
    <cfRule type="duplicateValues" dxfId="8" priority="11"/>
  </conditionalFormatting>
  <conditionalFormatting sqref="W11">
    <cfRule type="duplicateValues" dxfId="7" priority="8"/>
  </conditionalFormatting>
  <conditionalFormatting sqref="W11">
    <cfRule type="duplicateValues" dxfId="6" priority="7"/>
  </conditionalFormatting>
  <conditionalFormatting sqref="AC11">
    <cfRule type="duplicateValues" dxfId="5" priority="6"/>
  </conditionalFormatting>
  <conditionalFormatting sqref="W173">
    <cfRule type="duplicateValues" dxfId="4" priority="3"/>
    <cfRule type="duplicateValues" dxfId="3" priority="4"/>
    <cfRule type="duplicateValues" dxfId="2" priority="5"/>
  </conditionalFormatting>
  <conditionalFormatting sqref="W173">
    <cfRule type="duplicateValues" dxfId="1" priority="2"/>
  </conditionalFormatting>
  <conditionalFormatting sqref="W173">
    <cfRule type="duplicateValues" dxfId="0" priority="1"/>
  </conditionalFormatting>
  <hyperlinks>
    <hyperlink ref="Q301" location="TB!G9" display="TB!G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3"/>
  <sheetViews>
    <sheetView tabSelected="1" workbookViewId="0">
      <selection activeCell="J15" sqref="J15"/>
    </sheetView>
  </sheetViews>
  <sheetFormatPr defaultRowHeight="15" x14ac:dyDescent="0.25"/>
  <sheetData>
    <row r="1" spans="1:28" x14ac:dyDescent="0.25">
      <c r="A1" t="s">
        <v>1102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1111</v>
      </c>
      <c r="K1" t="s">
        <v>1112</v>
      </c>
      <c r="L1" t="s">
        <v>1113</v>
      </c>
      <c r="M1" t="s">
        <v>1114</v>
      </c>
      <c r="N1" t="s">
        <v>1115</v>
      </c>
      <c r="O1" t="s">
        <v>1116</v>
      </c>
      <c r="P1" t="s">
        <v>1117</v>
      </c>
      <c r="Q1" t="s">
        <v>1118</v>
      </c>
      <c r="R1" t="s">
        <v>1119</v>
      </c>
      <c r="S1" t="s">
        <v>1120</v>
      </c>
      <c r="T1" t="s">
        <v>1121</v>
      </c>
      <c r="U1" t="s">
        <v>1122</v>
      </c>
      <c r="V1" t="s">
        <v>1123</v>
      </c>
      <c r="W1" t="s">
        <v>1124</v>
      </c>
      <c r="X1" t="s">
        <v>1125</v>
      </c>
      <c r="Y1" t="s">
        <v>1126</v>
      </c>
      <c r="Z1" t="s">
        <v>1127</v>
      </c>
      <c r="AA1" t="s">
        <v>1128</v>
      </c>
      <c r="AB1" t="s">
        <v>1129</v>
      </c>
    </row>
    <row r="2" spans="1:28" x14ac:dyDescent="0.25">
      <c r="A2" t="s">
        <v>1130</v>
      </c>
      <c r="B2" t="s">
        <v>1131</v>
      </c>
      <c r="C2" t="s">
        <v>1132</v>
      </c>
      <c r="D2" t="s">
        <v>1132</v>
      </c>
      <c r="E2" t="s">
        <v>1133</v>
      </c>
      <c r="F2" t="s">
        <v>28</v>
      </c>
      <c r="G2">
        <v>-4079640.25</v>
      </c>
      <c r="H2">
        <v>-4079640.25</v>
      </c>
      <c r="I2">
        <v>1</v>
      </c>
      <c r="J2">
        <v>0.68135000000000001</v>
      </c>
      <c r="K2">
        <v>-4079640.25</v>
      </c>
      <c r="L2">
        <v>0</v>
      </c>
      <c r="M2">
        <v>0</v>
      </c>
      <c r="N2" t="s">
        <v>1132</v>
      </c>
      <c r="O2">
        <v>0.68135000000000001</v>
      </c>
      <c r="P2">
        <v>-2680163.64</v>
      </c>
      <c r="Q2">
        <v>0.65696077981386003</v>
      </c>
      <c r="R2">
        <v>0.68135000000000001</v>
      </c>
      <c r="S2">
        <v>-2779662.88</v>
      </c>
      <c r="T2">
        <v>0</v>
      </c>
      <c r="U2">
        <v>-99499.24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-2779662.88</v>
      </c>
    </row>
    <row r="3" spans="1:28" x14ac:dyDescent="0.25">
      <c r="A3" t="s">
        <v>1130</v>
      </c>
      <c r="B3" t="s">
        <v>1131</v>
      </c>
      <c r="C3" t="s">
        <v>1134</v>
      </c>
      <c r="D3" t="s">
        <v>1134</v>
      </c>
      <c r="E3" t="s">
        <v>1133</v>
      </c>
      <c r="F3" t="s">
        <v>28</v>
      </c>
      <c r="G3">
        <v>-14609164.41</v>
      </c>
      <c r="H3">
        <v>-14609164.41</v>
      </c>
      <c r="I3">
        <v>1</v>
      </c>
      <c r="J3">
        <v>1.3239000000000001</v>
      </c>
      <c r="K3">
        <v>-14609164.41</v>
      </c>
      <c r="L3">
        <v>0</v>
      </c>
      <c r="M3">
        <v>0</v>
      </c>
      <c r="N3" t="s">
        <v>1134</v>
      </c>
      <c r="O3">
        <v>1.3239000000000001</v>
      </c>
      <c r="P3">
        <v>-10939592.800000001</v>
      </c>
      <c r="Q3">
        <v>1.33543950648693</v>
      </c>
      <c r="R3">
        <v>1.3239000000000001</v>
      </c>
      <c r="S3">
        <v>-11034945.550000001</v>
      </c>
      <c r="T3">
        <v>0</v>
      </c>
      <c r="U3">
        <v>-95352.75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-11034945.550000001</v>
      </c>
    </row>
    <row r="4" spans="1:28" x14ac:dyDescent="0.25">
      <c r="A4" t="s">
        <v>1130</v>
      </c>
      <c r="B4" t="s">
        <v>1131</v>
      </c>
      <c r="C4" t="s">
        <v>1135</v>
      </c>
      <c r="D4" t="s">
        <v>1135</v>
      </c>
      <c r="E4" t="s">
        <v>1133</v>
      </c>
      <c r="F4" t="s">
        <v>36</v>
      </c>
      <c r="G4">
        <v>1064111.9099999999</v>
      </c>
      <c r="H4">
        <v>1064111.9099999999</v>
      </c>
      <c r="I4">
        <v>1</v>
      </c>
      <c r="J4">
        <v>1.2746</v>
      </c>
      <c r="K4">
        <v>1064111.9099999999</v>
      </c>
      <c r="L4">
        <v>0</v>
      </c>
      <c r="M4">
        <v>0</v>
      </c>
      <c r="N4" t="s">
        <v>1135</v>
      </c>
      <c r="O4">
        <v>1.2746</v>
      </c>
      <c r="P4">
        <v>1304192.74</v>
      </c>
      <c r="Q4">
        <v>1.2256161478354299</v>
      </c>
      <c r="R4">
        <v>1.2746</v>
      </c>
      <c r="S4">
        <v>1356317.04</v>
      </c>
      <c r="T4">
        <v>0</v>
      </c>
      <c r="U4">
        <v>52124.3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1356317.04</v>
      </c>
    </row>
    <row r="5" spans="1:28" x14ac:dyDescent="0.25">
      <c r="A5" t="s">
        <v>1130</v>
      </c>
      <c r="B5" t="s">
        <v>1131</v>
      </c>
      <c r="C5" t="s">
        <v>1136</v>
      </c>
      <c r="D5" t="s">
        <v>1136</v>
      </c>
      <c r="E5" t="s">
        <v>1133</v>
      </c>
      <c r="F5" t="s">
        <v>28</v>
      </c>
      <c r="G5">
        <v>-428552.64</v>
      </c>
      <c r="H5">
        <v>-428552.64</v>
      </c>
      <c r="I5">
        <v>1</v>
      </c>
      <c r="J5">
        <v>10.155749999999999</v>
      </c>
      <c r="K5">
        <v>-428552.64</v>
      </c>
      <c r="L5">
        <v>0</v>
      </c>
      <c r="M5">
        <v>0</v>
      </c>
      <c r="N5" t="s">
        <v>1136</v>
      </c>
      <c r="O5">
        <v>10.155749999999999</v>
      </c>
      <c r="P5">
        <v>-40828.54</v>
      </c>
      <c r="Q5">
        <v>10.496398842574299</v>
      </c>
      <c r="R5">
        <v>10.155749999999999</v>
      </c>
      <c r="S5">
        <v>-42198.03</v>
      </c>
      <c r="T5">
        <v>0</v>
      </c>
      <c r="U5">
        <v>-1369.49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-42198.03</v>
      </c>
    </row>
    <row r="6" spans="1:28" x14ac:dyDescent="0.25">
      <c r="A6" t="s">
        <v>1130</v>
      </c>
      <c r="B6" t="s">
        <v>1131</v>
      </c>
      <c r="C6" t="s">
        <v>1137</v>
      </c>
      <c r="D6" t="s">
        <v>1137</v>
      </c>
      <c r="E6" t="s">
        <v>1133</v>
      </c>
      <c r="F6" t="s">
        <v>36</v>
      </c>
      <c r="G6">
        <v>90143438.719999999</v>
      </c>
      <c r="H6">
        <v>90143438.719999999</v>
      </c>
      <c r="I6">
        <v>1</v>
      </c>
      <c r="J6">
        <v>1</v>
      </c>
      <c r="K6">
        <v>90143438.719999999</v>
      </c>
      <c r="L6">
        <v>0</v>
      </c>
      <c r="M6">
        <v>0</v>
      </c>
      <c r="N6" t="s">
        <v>1137</v>
      </c>
      <c r="O6">
        <v>1</v>
      </c>
      <c r="P6">
        <v>90143438.719999999</v>
      </c>
      <c r="Q6">
        <v>1</v>
      </c>
      <c r="R6">
        <v>1</v>
      </c>
      <c r="S6">
        <v>90143438.719999999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90143438.719999999</v>
      </c>
    </row>
    <row r="7" spans="1:28" x14ac:dyDescent="0.25">
      <c r="A7" t="s">
        <v>1130</v>
      </c>
      <c r="B7" t="s">
        <v>1138</v>
      </c>
      <c r="C7" t="s">
        <v>180</v>
      </c>
      <c r="D7" t="s">
        <v>1139</v>
      </c>
      <c r="E7" t="s">
        <v>1140</v>
      </c>
      <c r="F7" t="s">
        <v>36</v>
      </c>
      <c r="G7">
        <v>383990</v>
      </c>
      <c r="H7">
        <v>482091.39</v>
      </c>
      <c r="I7">
        <v>1.25547902289122</v>
      </c>
      <c r="J7">
        <v>1.675</v>
      </c>
      <c r="K7">
        <v>643183.25</v>
      </c>
      <c r="L7">
        <v>161091.85999999999</v>
      </c>
      <c r="M7">
        <v>0</v>
      </c>
      <c r="N7" t="s">
        <v>1132</v>
      </c>
      <c r="O7">
        <v>0.68135000000000001</v>
      </c>
      <c r="P7">
        <v>318488.12</v>
      </c>
      <c r="Q7">
        <v>0.82941774525377998</v>
      </c>
      <c r="R7">
        <v>1.1412612499999999</v>
      </c>
      <c r="S7">
        <v>438232.91</v>
      </c>
      <c r="T7">
        <v>109759.94</v>
      </c>
      <c r="U7">
        <v>9984.85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438232.91</v>
      </c>
    </row>
    <row r="8" spans="1:28" x14ac:dyDescent="0.25">
      <c r="A8" t="s">
        <v>1130</v>
      </c>
      <c r="B8" t="s">
        <v>1138</v>
      </c>
      <c r="C8" t="s">
        <v>226</v>
      </c>
      <c r="D8" t="s">
        <v>1141</v>
      </c>
      <c r="E8" t="s">
        <v>1140</v>
      </c>
      <c r="F8" t="s">
        <v>36</v>
      </c>
      <c r="G8">
        <v>4956487</v>
      </c>
      <c r="H8">
        <v>986080.06</v>
      </c>
      <c r="I8">
        <v>0.19894737139429999</v>
      </c>
      <c r="J8">
        <v>0.215</v>
      </c>
      <c r="K8">
        <v>1065644.71</v>
      </c>
      <c r="L8">
        <v>79564.649999999994</v>
      </c>
      <c r="M8">
        <v>0</v>
      </c>
      <c r="N8" t="s">
        <v>1132</v>
      </c>
      <c r="O8">
        <v>0.68135000000000001</v>
      </c>
      <c r="P8">
        <v>659243.81999999995</v>
      </c>
      <c r="Q8">
        <v>0.13300626431582999</v>
      </c>
      <c r="R8">
        <v>0.14649024999999999</v>
      </c>
      <c r="S8">
        <v>726077.02</v>
      </c>
      <c r="T8">
        <v>54211.37</v>
      </c>
      <c r="U8">
        <v>12621.83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726077.02</v>
      </c>
    </row>
    <row r="9" spans="1:28" x14ac:dyDescent="0.25">
      <c r="A9" t="s">
        <v>1130</v>
      </c>
      <c r="B9" t="s">
        <v>1138</v>
      </c>
      <c r="C9" t="s">
        <v>224</v>
      </c>
      <c r="D9" t="s">
        <v>1142</v>
      </c>
      <c r="E9" t="s">
        <v>1143</v>
      </c>
      <c r="F9" t="s">
        <v>36</v>
      </c>
      <c r="G9">
        <v>2633571</v>
      </c>
      <c r="H9">
        <v>58215.78</v>
      </c>
      <c r="I9">
        <v>2.210526315789E-2</v>
      </c>
      <c r="J9">
        <v>2.5000000000000001E-2</v>
      </c>
      <c r="K9">
        <v>65839.28</v>
      </c>
      <c r="L9">
        <v>7623.5</v>
      </c>
      <c r="M9">
        <v>0</v>
      </c>
      <c r="N9" t="s">
        <v>1132</v>
      </c>
      <c r="O9">
        <v>0.68135000000000001</v>
      </c>
      <c r="P9">
        <v>38920.160000000003</v>
      </c>
      <c r="Q9">
        <v>1.4778473790909999E-2</v>
      </c>
      <c r="R9">
        <v>1.703375E-2</v>
      </c>
      <c r="S9">
        <v>44859.59</v>
      </c>
      <c r="T9">
        <v>5194.2700000000004</v>
      </c>
      <c r="U9">
        <v>745.16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44859.59</v>
      </c>
    </row>
    <row r="10" spans="1:28" x14ac:dyDescent="0.25">
      <c r="A10" t="s">
        <v>1130</v>
      </c>
      <c r="B10" t="s">
        <v>1138</v>
      </c>
      <c r="C10" t="s">
        <v>303</v>
      </c>
      <c r="D10" t="s">
        <v>1144</v>
      </c>
      <c r="E10" t="s">
        <v>1140</v>
      </c>
      <c r="F10" t="s">
        <v>36</v>
      </c>
      <c r="G10">
        <v>20219480</v>
      </c>
      <c r="H10">
        <v>808779.2</v>
      </c>
      <c r="I10">
        <v>0.04</v>
      </c>
      <c r="J10">
        <v>0.03</v>
      </c>
      <c r="K10">
        <v>606584.4</v>
      </c>
      <c r="L10">
        <v>-202194.8</v>
      </c>
      <c r="M10">
        <v>0</v>
      </c>
      <c r="N10" t="s">
        <v>1132</v>
      </c>
      <c r="O10">
        <v>0.68135000000000001</v>
      </c>
      <c r="P10">
        <v>515879.81</v>
      </c>
      <c r="Q10">
        <v>2.5513999865479999E-2</v>
      </c>
      <c r="R10">
        <v>2.04405E-2</v>
      </c>
      <c r="S10">
        <v>413296.28</v>
      </c>
      <c r="T10">
        <v>-137765.43</v>
      </c>
      <c r="U10">
        <v>35181.9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413296.28</v>
      </c>
    </row>
    <row r="11" spans="1:28" x14ac:dyDescent="0.25">
      <c r="A11" t="s">
        <v>1130</v>
      </c>
      <c r="B11" t="s">
        <v>1138</v>
      </c>
      <c r="C11" t="s">
        <v>400</v>
      </c>
      <c r="D11" t="s">
        <v>1145</v>
      </c>
      <c r="E11" t="s">
        <v>1140</v>
      </c>
      <c r="F11" t="s">
        <v>36</v>
      </c>
      <c r="G11">
        <v>2091766</v>
      </c>
      <c r="H11">
        <v>784412.25</v>
      </c>
      <c r="I11">
        <v>0.375</v>
      </c>
      <c r="J11">
        <v>0.63</v>
      </c>
      <c r="K11">
        <v>1317812.58</v>
      </c>
      <c r="L11">
        <v>533400.32999999996</v>
      </c>
      <c r="M11">
        <v>0</v>
      </c>
      <c r="N11" t="s">
        <v>1132</v>
      </c>
      <c r="O11">
        <v>0.68135000000000001</v>
      </c>
      <c r="P11">
        <v>503110.24</v>
      </c>
      <c r="Q11">
        <v>0.24051936975742</v>
      </c>
      <c r="R11">
        <v>0.42925049999999998</v>
      </c>
      <c r="S11">
        <v>897891.6</v>
      </c>
      <c r="T11">
        <v>363432.31</v>
      </c>
      <c r="U11">
        <v>31349.05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897891.6</v>
      </c>
    </row>
    <row r="12" spans="1:28" x14ac:dyDescent="0.25">
      <c r="A12" t="s">
        <v>1130</v>
      </c>
      <c r="B12" t="s">
        <v>1138</v>
      </c>
      <c r="C12" t="s">
        <v>744</v>
      </c>
      <c r="D12" t="s">
        <v>1146</v>
      </c>
      <c r="E12" t="s">
        <v>1140</v>
      </c>
      <c r="F12" t="s">
        <v>36</v>
      </c>
      <c r="G12">
        <v>3827194</v>
      </c>
      <c r="H12">
        <v>641692.21</v>
      </c>
      <c r="I12">
        <v>0.16766649665524999</v>
      </c>
      <c r="J12">
        <v>0.31</v>
      </c>
      <c r="K12">
        <v>1186430.1399999999</v>
      </c>
      <c r="L12">
        <v>544737.93000000005</v>
      </c>
      <c r="M12">
        <v>0</v>
      </c>
      <c r="N12" t="s">
        <v>1132</v>
      </c>
      <c r="O12">
        <v>0.68135000000000001</v>
      </c>
      <c r="P12">
        <v>428775.89</v>
      </c>
      <c r="Q12">
        <v>0.11203400977322001</v>
      </c>
      <c r="R12">
        <v>0.2112185</v>
      </c>
      <c r="S12">
        <v>808374.18</v>
      </c>
      <c r="T12">
        <v>371157.19</v>
      </c>
      <c r="U12">
        <v>8441.1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808374.18</v>
      </c>
    </row>
    <row r="13" spans="1:28" x14ac:dyDescent="0.25">
      <c r="A13" t="s">
        <v>1130</v>
      </c>
      <c r="B13" t="s">
        <v>1138</v>
      </c>
      <c r="C13" t="s">
        <v>756</v>
      </c>
      <c r="D13" t="s">
        <v>1147</v>
      </c>
      <c r="E13" t="s">
        <v>1140</v>
      </c>
      <c r="F13" t="s">
        <v>36</v>
      </c>
      <c r="G13">
        <v>2054609</v>
      </c>
      <c r="H13">
        <v>768085.71</v>
      </c>
      <c r="I13">
        <v>0.37383546455798</v>
      </c>
      <c r="J13">
        <v>0.44500000000000001</v>
      </c>
      <c r="K13">
        <v>914301.01</v>
      </c>
      <c r="L13">
        <v>146215.29999999999</v>
      </c>
      <c r="M13">
        <v>0</v>
      </c>
      <c r="N13" t="s">
        <v>1132</v>
      </c>
      <c r="O13">
        <v>0.68135000000000001</v>
      </c>
      <c r="P13">
        <v>511342.5</v>
      </c>
      <c r="Q13">
        <v>0.24887582016821999</v>
      </c>
      <c r="R13">
        <v>0.30320075000000002</v>
      </c>
      <c r="S13">
        <v>622958.99</v>
      </c>
      <c r="T13">
        <v>99623.79</v>
      </c>
      <c r="U13">
        <v>11992.7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622958.99</v>
      </c>
    </row>
    <row r="14" spans="1:28" x14ac:dyDescent="0.25">
      <c r="A14" t="s">
        <v>1130</v>
      </c>
      <c r="B14" t="s">
        <v>1138</v>
      </c>
      <c r="C14" t="s">
        <v>38</v>
      </c>
      <c r="D14" t="s">
        <v>1148</v>
      </c>
      <c r="E14" t="s">
        <v>1140</v>
      </c>
      <c r="F14" t="s">
        <v>36</v>
      </c>
      <c r="G14">
        <v>248584</v>
      </c>
      <c r="H14">
        <v>1778065.99</v>
      </c>
      <c r="I14">
        <v>7.1527772905738098</v>
      </c>
      <c r="J14">
        <v>8.5299999999999994</v>
      </c>
      <c r="K14">
        <v>2120421.52</v>
      </c>
      <c r="L14">
        <v>342355.53</v>
      </c>
      <c r="M14">
        <v>0</v>
      </c>
      <c r="N14" t="s">
        <v>1134</v>
      </c>
      <c r="O14">
        <v>1.3239000000000001</v>
      </c>
      <c r="P14">
        <v>1343512.14</v>
      </c>
      <c r="Q14">
        <v>5.4046605573970998</v>
      </c>
      <c r="R14">
        <v>6.4430848251378503</v>
      </c>
      <c r="S14">
        <v>1601647.8</v>
      </c>
      <c r="T14">
        <v>258596.22</v>
      </c>
      <c r="U14">
        <v>-460.56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1601647.8</v>
      </c>
    </row>
    <row r="15" spans="1:28" x14ac:dyDescent="0.25">
      <c r="A15" t="s">
        <v>1130</v>
      </c>
      <c r="B15" t="s">
        <v>1138</v>
      </c>
      <c r="C15" t="s">
        <v>120</v>
      </c>
      <c r="D15" t="s">
        <v>1149</v>
      </c>
      <c r="E15" t="s">
        <v>1140</v>
      </c>
      <c r="F15" t="s">
        <v>36</v>
      </c>
      <c r="G15">
        <v>81389</v>
      </c>
      <c r="H15">
        <v>620119.23</v>
      </c>
      <c r="I15">
        <v>7.6192019806116296</v>
      </c>
      <c r="J15">
        <v>19.670000000000002</v>
      </c>
      <c r="K15">
        <v>1600921.63</v>
      </c>
      <c r="L15">
        <v>980802.4</v>
      </c>
      <c r="M15">
        <v>10377.1</v>
      </c>
      <c r="N15" t="s">
        <v>1134</v>
      </c>
      <c r="O15">
        <v>1.3239000000000001</v>
      </c>
      <c r="P15">
        <v>491796.45</v>
      </c>
      <c r="Q15">
        <v>6.0425419897037704</v>
      </c>
      <c r="R15">
        <v>14.8576176448372</v>
      </c>
      <c r="S15">
        <v>1209246.6399999999</v>
      </c>
      <c r="T15">
        <v>740843.27</v>
      </c>
      <c r="U15">
        <v>-23393.08</v>
      </c>
      <c r="V15">
        <v>7838.28</v>
      </c>
      <c r="W15">
        <v>0</v>
      </c>
      <c r="X15">
        <v>0</v>
      </c>
      <c r="Y15">
        <v>0</v>
      </c>
      <c r="Z15">
        <v>0</v>
      </c>
      <c r="AA15">
        <v>0</v>
      </c>
      <c r="AB15">
        <v>1217084.92</v>
      </c>
    </row>
    <row r="16" spans="1:28" x14ac:dyDescent="0.25">
      <c r="A16" t="s">
        <v>1130</v>
      </c>
      <c r="B16" t="s">
        <v>1138</v>
      </c>
      <c r="C16" t="s">
        <v>132</v>
      </c>
      <c r="D16" t="s">
        <v>1150</v>
      </c>
      <c r="E16" t="s">
        <v>1140</v>
      </c>
      <c r="F16" t="s">
        <v>36</v>
      </c>
      <c r="G16">
        <v>703055</v>
      </c>
      <c r="H16">
        <v>1858837.11</v>
      </c>
      <c r="I16">
        <v>2.6439426645141602</v>
      </c>
      <c r="J16">
        <v>2.44</v>
      </c>
      <c r="K16">
        <v>1715454.2</v>
      </c>
      <c r="L16">
        <v>-143382.91</v>
      </c>
      <c r="M16">
        <v>0</v>
      </c>
      <c r="N16" t="s">
        <v>1134</v>
      </c>
      <c r="O16">
        <v>1.3239000000000001</v>
      </c>
      <c r="P16">
        <v>1363652.23</v>
      </c>
      <c r="Q16">
        <v>1.9396096038005599</v>
      </c>
      <c r="R16">
        <v>1.8430395044943</v>
      </c>
      <c r="S16">
        <v>1295758.1399999999</v>
      </c>
      <c r="T16">
        <v>-108303.43</v>
      </c>
      <c r="U16">
        <v>40409.339999999997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1295758.1399999999</v>
      </c>
    </row>
    <row r="17" spans="1:28" x14ac:dyDescent="0.25">
      <c r="A17" t="s">
        <v>1130</v>
      </c>
      <c r="B17" t="s">
        <v>1138</v>
      </c>
      <c r="C17" t="s">
        <v>145</v>
      </c>
      <c r="D17" t="s">
        <v>1151</v>
      </c>
      <c r="E17" t="s">
        <v>1140</v>
      </c>
      <c r="F17" t="s">
        <v>36</v>
      </c>
      <c r="G17">
        <v>637867</v>
      </c>
      <c r="H17">
        <v>2960437.92</v>
      </c>
      <c r="I17">
        <v>4.6411523405349397</v>
      </c>
      <c r="J17">
        <v>6.32</v>
      </c>
      <c r="K17">
        <v>4031319.44</v>
      </c>
      <c r="L17">
        <v>1070881.52</v>
      </c>
      <c r="M17">
        <v>0</v>
      </c>
      <c r="N17" t="s">
        <v>1134</v>
      </c>
      <c r="O17">
        <v>1.3239000000000001</v>
      </c>
      <c r="P17">
        <v>2174470</v>
      </c>
      <c r="Q17">
        <v>3.4089708356130699</v>
      </c>
      <c r="R17">
        <v>4.7737744542639202</v>
      </c>
      <c r="S17">
        <v>3045033.19</v>
      </c>
      <c r="T17">
        <v>808883.99</v>
      </c>
      <c r="U17">
        <v>61679.199999999997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3045033.19</v>
      </c>
    </row>
    <row r="18" spans="1:28" x14ac:dyDescent="0.25">
      <c r="A18" t="s">
        <v>1130</v>
      </c>
      <c r="B18" t="s">
        <v>1138</v>
      </c>
      <c r="C18" t="s">
        <v>149</v>
      </c>
      <c r="D18" t="s">
        <v>1152</v>
      </c>
      <c r="E18" t="s">
        <v>1140</v>
      </c>
      <c r="F18" t="s">
        <v>36</v>
      </c>
      <c r="G18">
        <v>125672</v>
      </c>
      <c r="H18">
        <v>505125.35</v>
      </c>
      <c r="I18">
        <v>4.0193945349799503</v>
      </c>
      <c r="J18">
        <v>4.18</v>
      </c>
      <c r="K18">
        <v>525308.96</v>
      </c>
      <c r="L18">
        <v>20183.61</v>
      </c>
      <c r="M18">
        <v>0</v>
      </c>
      <c r="N18" t="s">
        <v>1134</v>
      </c>
      <c r="O18">
        <v>1.3239000000000001</v>
      </c>
      <c r="P18">
        <v>367230.16</v>
      </c>
      <c r="Q18">
        <v>2.92213189891145</v>
      </c>
      <c r="R18">
        <v>3.1573381675353098</v>
      </c>
      <c r="S18">
        <v>396789</v>
      </c>
      <c r="T18">
        <v>15245.57</v>
      </c>
      <c r="U18">
        <v>14313.27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396789</v>
      </c>
    </row>
    <row r="19" spans="1:28" x14ac:dyDescent="0.25">
      <c r="A19" t="s">
        <v>1130</v>
      </c>
      <c r="B19" t="s">
        <v>1138</v>
      </c>
      <c r="C19" t="s">
        <v>246</v>
      </c>
      <c r="D19" t="s">
        <v>1153</v>
      </c>
      <c r="E19" t="s">
        <v>1140</v>
      </c>
      <c r="F19" t="s">
        <v>36</v>
      </c>
      <c r="G19">
        <v>162997</v>
      </c>
      <c r="H19">
        <v>1056180.8999999999</v>
      </c>
      <c r="I19">
        <v>6.4797566826383299</v>
      </c>
      <c r="J19">
        <v>7.91</v>
      </c>
      <c r="K19">
        <v>1289306.27</v>
      </c>
      <c r="L19">
        <v>233125.37</v>
      </c>
      <c r="M19">
        <v>0</v>
      </c>
      <c r="N19" t="s">
        <v>1134</v>
      </c>
      <c r="O19">
        <v>1.3239000000000001</v>
      </c>
      <c r="P19">
        <v>783951.77</v>
      </c>
      <c r="Q19">
        <v>4.8096085817530403</v>
      </c>
      <c r="R19">
        <v>5.9747715084220898</v>
      </c>
      <c r="S19">
        <v>973869.83</v>
      </c>
      <c r="T19">
        <v>176089.86</v>
      </c>
      <c r="U19">
        <v>13828.2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973869.83</v>
      </c>
    </row>
    <row r="20" spans="1:28" x14ac:dyDescent="0.25">
      <c r="A20" t="s">
        <v>1130</v>
      </c>
      <c r="B20" t="s">
        <v>1138</v>
      </c>
      <c r="C20" t="s">
        <v>254</v>
      </c>
      <c r="D20" t="s">
        <v>1154</v>
      </c>
      <c r="E20" t="s">
        <v>1140</v>
      </c>
      <c r="F20" t="s">
        <v>36</v>
      </c>
      <c r="G20">
        <v>498557</v>
      </c>
      <c r="H20">
        <v>540182.16</v>
      </c>
      <c r="I20">
        <v>1.0834912758220201</v>
      </c>
      <c r="J20">
        <v>3.45</v>
      </c>
      <c r="K20">
        <v>1720021.65</v>
      </c>
      <c r="L20">
        <v>1179839.49</v>
      </c>
      <c r="M20">
        <v>9389.2000000000007</v>
      </c>
      <c r="N20" t="s">
        <v>1134</v>
      </c>
      <c r="O20">
        <v>1.3239000000000001</v>
      </c>
      <c r="P20">
        <v>408836.25</v>
      </c>
      <c r="Q20">
        <v>0.82003913293765995</v>
      </c>
      <c r="R20">
        <v>2.6059370043054599</v>
      </c>
      <c r="S20">
        <v>1299208.1399999999</v>
      </c>
      <c r="T20">
        <v>891184.75</v>
      </c>
      <c r="U20">
        <v>-812.86</v>
      </c>
      <c r="V20">
        <v>7092.08</v>
      </c>
      <c r="W20">
        <v>0</v>
      </c>
      <c r="X20">
        <v>0</v>
      </c>
      <c r="Y20">
        <v>0</v>
      </c>
      <c r="Z20">
        <v>0</v>
      </c>
      <c r="AA20">
        <v>0</v>
      </c>
      <c r="AB20">
        <v>1306300.22</v>
      </c>
    </row>
    <row r="21" spans="1:28" x14ac:dyDescent="0.25">
      <c r="A21" t="s">
        <v>1130</v>
      </c>
      <c r="B21" t="s">
        <v>1138</v>
      </c>
      <c r="C21" t="s">
        <v>290</v>
      </c>
      <c r="D21" t="s">
        <v>1155</v>
      </c>
      <c r="E21" t="s">
        <v>1140</v>
      </c>
      <c r="F21" t="s">
        <v>36</v>
      </c>
      <c r="G21">
        <v>237418</v>
      </c>
      <c r="H21">
        <v>1304981.6299999999</v>
      </c>
      <c r="I21">
        <v>5.4965572534517202</v>
      </c>
      <c r="J21">
        <v>4.54</v>
      </c>
      <c r="K21">
        <v>1077877.72</v>
      </c>
      <c r="L21">
        <v>-227103.91</v>
      </c>
      <c r="M21">
        <v>0</v>
      </c>
      <c r="N21" t="s">
        <v>1134</v>
      </c>
      <c r="O21">
        <v>1.3239000000000001</v>
      </c>
      <c r="P21">
        <v>962149.28</v>
      </c>
      <c r="Q21">
        <v>4.0525540607704604</v>
      </c>
      <c r="R21">
        <v>3.42926202885414</v>
      </c>
      <c r="S21">
        <v>814168.53</v>
      </c>
      <c r="T21">
        <v>-171541.59</v>
      </c>
      <c r="U21">
        <v>23560.84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814168.53</v>
      </c>
    </row>
    <row r="22" spans="1:28" x14ac:dyDescent="0.25">
      <c r="A22" t="s">
        <v>1130</v>
      </c>
      <c r="B22" t="s">
        <v>1138</v>
      </c>
      <c r="C22" t="s">
        <v>345</v>
      </c>
      <c r="D22" t="s">
        <v>1156</v>
      </c>
      <c r="E22" t="s">
        <v>1140</v>
      </c>
      <c r="F22" t="s">
        <v>36</v>
      </c>
      <c r="G22">
        <v>106770</v>
      </c>
      <c r="H22">
        <v>3274115.65</v>
      </c>
      <c r="I22">
        <v>30.665127376603898</v>
      </c>
      <c r="J22">
        <v>29.77</v>
      </c>
      <c r="K22">
        <v>3178542.9</v>
      </c>
      <c r="L22">
        <v>-95572.75</v>
      </c>
      <c r="M22">
        <v>0</v>
      </c>
      <c r="N22" t="s">
        <v>1134</v>
      </c>
      <c r="O22">
        <v>1.3239000000000001</v>
      </c>
      <c r="P22">
        <v>2556091.64</v>
      </c>
      <c r="Q22">
        <v>23.9401670881333</v>
      </c>
      <c r="R22">
        <v>22.4865926429488</v>
      </c>
      <c r="S22">
        <v>2400893.5</v>
      </c>
      <c r="T22">
        <v>-72190.31</v>
      </c>
      <c r="U22">
        <v>-83007.83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2400893.5</v>
      </c>
    </row>
    <row r="23" spans="1:28" x14ac:dyDescent="0.25">
      <c r="A23" t="s">
        <v>1130</v>
      </c>
      <c r="B23" t="s">
        <v>1138</v>
      </c>
      <c r="C23" t="s">
        <v>556</v>
      </c>
      <c r="D23" t="s">
        <v>1157</v>
      </c>
      <c r="E23" t="s">
        <v>1140</v>
      </c>
      <c r="F23" t="s">
        <v>36</v>
      </c>
      <c r="G23">
        <v>405146</v>
      </c>
      <c r="H23">
        <v>2410680.0699999998</v>
      </c>
      <c r="I23">
        <v>5.9501514762579397</v>
      </c>
      <c r="J23">
        <v>5.72</v>
      </c>
      <c r="K23">
        <v>2317435.12</v>
      </c>
      <c r="L23">
        <v>-93244.95</v>
      </c>
      <c r="M23">
        <v>0</v>
      </c>
      <c r="N23" t="s">
        <v>1134</v>
      </c>
      <c r="O23">
        <v>1.3239000000000001</v>
      </c>
      <c r="P23">
        <v>1825293.95</v>
      </c>
      <c r="Q23">
        <v>4.5052745183217899</v>
      </c>
      <c r="R23">
        <v>4.3205680187325299</v>
      </c>
      <c r="S23">
        <v>1750460.85</v>
      </c>
      <c r="T23">
        <v>-70432.02</v>
      </c>
      <c r="U23">
        <v>-4401.08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1750460.85</v>
      </c>
    </row>
    <row r="24" spans="1:28" x14ac:dyDescent="0.25">
      <c r="A24" t="s">
        <v>1130</v>
      </c>
      <c r="B24" t="s">
        <v>1138</v>
      </c>
      <c r="C24" t="s">
        <v>686</v>
      </c>
      <c r="D24" t="s">
        <v>1158</v>
      </c>
      <c r="E24" t="s">
        <v>1140</v>
      </c>
      <c r="F24" t="s">
        <v>36</v>
      </c>
      <c r="G24">
        <v>726400</v>
      </c>
      <c r="H24">
        <v>2170907.06</v>
      </c>
      <c r="I24">
        <v>2.98858350770925</v>
      </c>
      <c r="J24">
        <v>2.67</v>
      </c>
      <c r="K24">
        <v>1939488</v>
      </c>
      <c r="L24">
        <v>-231419.06</v>
      </c>
      <c r="M24">
        <v>0</v>
      </c>
      <c r="N24" t="s">
        <v>1134</v>
      </c>
      <c r="O24">
        <v>1.3239000000000001</v>
      </c>
      <c r="P24">
        <v>1600314.81</v>
      </c>
      <c r="Q24">
        <v>2.20307655561674</v>
      </c>
      <c r="R24">
        <v>2.0167686381146601</v>
      </c>
      <c r="S24">
        <v>1464980.74</v>
      </c>
      <c r="T24">
        <v>-174801.01</v>
      </c>
      <c r="U24">
        <v>39466.94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1464980.74</v>
      </c>
    </row>
    <row r="25" spans="1:28" x14ac:dyDescent="0.25">
      <c r="A25" t="s">
        <v>1130</v>
      </c>
      <c r="B25" t="s">
        <v>1138</v>
      </c>
      <c r="C25" t="s">
        <v>1159</v>
      </c>
      <c r="D25" t="s">
        <v>1159</v>
      </c>
      <c r="E25" t="s">
        <v>1143</v>
      </c>
      <c r="F25" t="s">
        <v>36</v>
      </c>
      <c r="G25">
        <v>363200</v>
      </c>
      <c r="H25">
        <v>80932.94</v>
      </c>
      <c r="I25">
        <v>0.2228329845815</v>
      </c>
      <c r="J25">
        <v>0.14449999999999999</v>
      </c>
      <c r="K25">
        <v>52482.400000000001</v>
      </c>
      <c r="L25">
        <v>-28450.54</v>
      </c>
      <c r="M25">
        <v>0</v>
      </c>
      <c r="N25" t="s">
        <v>1134</v>
      </c>
      <c r="O25">
        <v>1.3239000000000001</v>
      </c>
      <c r="P25">
        <v>59660.86</v>
      </c>
      <c r="Q25">
        <v>0.16426448237885</v>
      </c>
      <c r="R25">
        <v>0.10914721655714001</v>
      </c>
      <c r="S25">
        <v>39642.269999999997</v>
      </c>
      <c r="T25">
        <v>-21489.95</v>
      </c>
      <c r="U25">
        <v>1471.35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39642.269999999997</v>
      </c>
    </row>
    <row r="26" spans="1:28" x14ac:dyDescent="0.25">
      <c r="A26" t="s">
        <v>1130</v>
      </c>
      <c r="B26" t="s">
        <v>1138</v>
      </c>
      <c r="C26" t="s">
        <v>785</v>
      </c>
      <c r="D26" t="s">
        <v>1160</v>
      </c>
      <c r="E26" t="s">
        <v>1140</v>
      </c>
      <c r="F26" t="s">
        <v>36</v>
      </c>
      <c r="G26">
        <v>46503</v>
      </c>
      <c r="H26">
        <v>105713.71</v>
      </c>
      <c r="I26">
        <v>2.2732664559275699</v>
      </c>
      <c r="J26">
        <v>2.2000000000000002</v>
      </c>
      <c r="K26">
        <v>102306.6</v>
      </c>
      <c r="L26">
        <v>-3407.11</v>
      </c>
      <c r="M26">
        <v>0</v>
      </c>
      <c r="N26" t="s">
        <v>1134</v>
      </c>
      <c r="O26">
        <v>1.3239000000000001</v>
      </c>
      <c r="P26">
        <v>78647.38</v>
      </c>
      <c r="Q26">
        <v>1.6912323936090099</v>
      </c>
      <c r="R26">
        <v>1.6617569302817401</v>
      </c>
      <c r="S26">
        <v>77276.679999999993</v>
      </c>
      <c r="T26">
        <v>-2573.54</v>
      </c>
      <c r="U26">
        <v>1202.8399999999999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77276.679999999993</v>
      </c>
    </row>
    <row r="27" spans="1:28" x14ac:dyDescent="0.25">
      <c r="A27" t="s">
        <v>1130</v>
      </c>
      <c r="B27" t="s">
        <v>1138</v>
      </c>
      <c r="C27" t="s">
        <v>834</v>
      </c>
      <c r="D27" t="s">
        <v>1161</v>
      </c>
      <c r="E27" t="s">
        <v>1140</v>
      </c>
      <c r="F27" t="s">
        <v>36</v>
      </c>
      <c r="G27">
        <v>9443</v>
      </c>
      <c r="H27">
        <v>46783.98</v>
      </c>
      <c r="I27">
        <v>4.9543556073281803</v>
      </c>
      <c r="J27">
        <v>6.45</v>
      </c>
      <c r="K27">
        <v>60907.35</v>
      </c>
      <c r="L27">
        <v>14123.37</v>
      </c>
      <c r="M27">
        <v>0</v>
      </c>
      <c r="N27" t="s">
        <v>1134</v>
      </c>
      <c r="O27">
        <v>1.3239000000000001</v>
      </c>
      <c r="P27">
        <v>33980.11</v>
      </c>
      <c r="Q27">
        <v>3.5984443503124002</v>
      </c>
      <c r="R27">
        <v>4.8719691819623803</v>
      </c>
      <c r="S27">
        <v>46006</v>
      </c>
      <c r="T27">
        <v>10668</v>
      </c>
      <c r="U27">
        <v>1357.89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46006</v>
      </c>
    </row>
    <row r="28" spans="1:28" x14ac:dyDescent="0.25">
      <c r="A28" t="s">
        <v>1130</v>
      </c>
      <c r="B28" t="s">
        <v>1138</v>
      </c>
      <c r="C28" t="s">
        <v>881</v>
      </c>
      <c r="D28" t="s">
        <v>1162</v>
      </c>
      <c r="E28" t="s">
        <v>1140</v>
      </c>
      <c r="F28" t="s">
        <v>36</v>
      </c>
      <c r="G28">
        <v>21391</v>
      </c>
      <c r="H28">
        <v>386561.52</v>
      </c>
      <c r="I28">
        <v>18.071222476742498</v>
      </c>
      <c r="J28">
        <v>28.26</v>
      </c>
      <c r="K28">
        <v>604509.66</v>
      </c>
      <c r="L28">
        <v>217948.14</v>
      </c>
      <c r="M28">
        <v>0</v>
      </c>
      <c r="N28" t="s">
        <v>1134</v>
      </c>
      <c r="O28">
        <v>1.3239000000000001</v>
      </c>
      <c r="P28">
        <v>286103.03999999998</v>
      </c>
      <c r="Q28">
        <v>13.374925903417299</v>
      </c>
      <c r="R28">
        <v>21.346023113528201</v>
      </c>
      <c r="S28">
        <v>456612.78</v>
      </c>
      <c r="T28">
        <v>164625.82999999999</v>
      </c>
      <c r="U28">
        <v>5883.91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456612.78</v>
      </c>
    </row>
    <row r="29" spans="1:28" x14ac:dyDescent="0.25">
      <c r="A29" t="s">
        <v>1130</v>
      </c>
      <c r="B29" t="s">
        <v>1138</v>
      </c>
      <c r="C29" t="s">
        <v>985</v>
      </c>
      <c r="D29" t="s">
        <v>1163</v>
      </c>
      <c r="E29" t="s">
        <v>1140</v>
      </c>
      <c r="F29" t="s">
        <v>36</v>
      </c>
      <c r="G29">
        <v>1372117</v>
      </c>
      <c r="H29">
        <v>5097730.16</v>
      </c>
      <c r="I29">
        <v>3.71522994030392</v>
      </c>
      <c r="J29">
        <v>3.07</v>
      </c>
      <c r="K29">
        <v>4212399.1900000004</v>
      </c>
      <c r="L29">
        <v>-885330.97</v>
      </c>
      <c r="M29">
        <v>12657.34</v>
      </c>
      <c r="N29" t="s">
        <v>1134</v>
      </c>
      <c r="O29">
        <v>1.3239000000000001</v>
      </c>
      <c r="P29">
        <v>3786742.97</v>
      </c>
      <c r="Q29">
        <v>2.7597813961928899</v>
      </c>
      <c r="R29">
        <v>2.3189062618022498</v>
      </c>
      <c r="S29">
        <v>3181810.7</v>
      </c>
      <c r="T29">
        <v>-668729.49</v>
      </c>
      <c r="U29">
        <v>63797.22</v>
      </c>
      <c r="V29">
        <v>9560.64</v>
      </c>
      <c r="W29">
        <v>0</v>
      </c>
      <c r="X29">
        <v>0</v>
      </c>
      <c r="Y29">
        <v>0</v>
      </c>
      <c r="Z29">
        <v>0</v>
      </c>
      <c r="AA29">
        <v>0</v>
      </c>
      <c r="AB29">
        <v>3191371.34</v>
      </c>
    </row>
    <row r="30" spans="1:28" x14ac:dyDescent="0.25">
      <c r="A30" t="s">
        <v>1130</v>
      </c>
      <c r="B30" t="s">
        <v>1138</v>
      </c>
      <c r="C30" t="s">
        <v>432</v>
      </c>
      <c r="D30" t="s">
        <v>1164</v>
      </c>
      <c r="E30" t="s">
        <v>1140</v>
      </c>
      <c r="F30" t="s">
        <v>28</v>
      </c>
      <c r="G30">
        <v>-10254</v>
      </c>
      <c r="H30">
        <v>-1064111.93</v>
      </c>
      <c r="I30">
        <v>10377.530037058699</v>
      </c>
      <c r="J30">
        <v>9870</v>
      </c>
      <c r="K30">
        <v>-1012069.8</v>
      </c>
      <c r="L30">
        <v>52042.13</v>
      </c>
      <c r="M30">
        <v>0</v>
      </c>
      <c r="N30" t="s">
        <v>1135</v>
      </c>
      <c r="O30">
        <v>1.2746</v>
      </c>
      <c r="P30">
        <v>-1304192.76</v>
      </c>
      <c r="Q30">
        <v>12718.8683440608</v>
      </c>
      <c r="R30">
        <v>12580.302</v>
      </c>
      <c r="S30">
        <v>-1289984.17</v>
      </c>
      <c r="T30">
        <v>66332.899999999994</v>
      </c>
      <c r="U30">
        <v>-52124.31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-1289984.17</v>
      </c>
    </row>
    <row r="31" spans="1:28" x14ac:dyDescent="0.25">
      <c r="A31" t="s">
        <v>1130</v>
      </c>
      <c r="B31" t="s">
        <v>1138</v>
      </c>
      <c r="C31" t="s">
        <v>794</v>
      </c>
      <c r="D31" t="s">
        <v>1165</v>
      </c>
      <c r="E31" t="s">
        <v>1140</v>
      </c>
      <c r="F31" t="s">
        <v>36</v>
      </c>
      <c r="G31">
        <v>1037</v>
      </c>
      <c r="H31">
        <v>459722.75</v>
      </c>
      <c r="I31">
        <v>443.31991321118602</v>
      </c>
      <c r="J31">
        <v>478.5</v>
      </c>
      <c r="K31">
        <v>496204.5</v>
      </c>
      <c r="L31">
        <v>36481.75</v>
      </c>
      <c r="M31">
        <v>0</v>
      </c>
      <c r="N31" t="s">
        <v>1136</v>
      </c>
      <c r="O31">
        <v>10.155749999999999</v>
      </c>
      <c r="P31">
        <v>43798.14</v>
      </c>
      <c r="Q31">
        <v>42.235429122468602</v>
      </c>
      <c r="R31">
        <v>47.116165718927697</v>
      </c>
      <c r="S31">
        <v>48859.46</v>
      </c>
      <c r="T31">
        <v>3592.23</v>
      </c>
      <c r="U31">
        <v>1469.09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48859.46</v>
      </c>
    </row>
    <row r="32" spans="1:28" x14ac:dyDescent="0.25">
      <c r="A32" t="s">
        <v>1130</v>
      </c>
      <c r="B32" t="s">
        <v>1138</v>
      </c>
      <c r="C32" t="s">
        <v>30</v>
      </c>
      <c r="D32" t="s">
        <v>1166</v>
      </c>
      <c r="E32" t="s">
        <v>1140</v>
      </c>
      <c r="F32" t="s">
        <v>28</v>
      </c>
      <c r="G32">
        <v>-36458</v>
      </c>
      <c r="H32">
        <v>-1579282.52</v>
      </c>
      <c r="I32">
        <v>43.317859454714998</v>
      </c>
      <c r="J32">
        <v>63.17</v>
      </c>
      <c r="K32">
        <v>-2303051.86</v>
      </c>
      <c r="L32">
        <v>-723769.34</v>
      </c>
      <c r="M32">
        <v>0</v>
      </c>
      <c r="N32" t="s">
        <v>1137</v>
      </c>
      <c r="O32">
        <v>1</v>
      </c>
      <c r="P32">
        <v>-1579282.52</v>
      </c>
      <c r="Q32">
        <v>43.317859454714998</v>
      </c>
      <c r="R32">
        <v>63.17</v>
      </c>
      <c r="S32">
        <v>-2303051.86</v>
      </c>
      <c r="T32">
        <v>-723769.34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-2303051.86</v>
      </c>
    </row>
    <row r="33" spans="1:28" x14ac:dyDescent="0.25">
      <c r="A33" t="s">
        <v>1130</v>
      </c>
      <c r="B33" t="s">
        <v>1138</v>
      </c>
      <c r="C33" t="s">
        <v>44</v>
      </c>
      <c r="D33" t="s">
        <v>1167</v>
      </c>
      <c r="E33" t="s">
        <v>1140</v>
      </c>
      <c r="F33" t="s">
        <v>28</v>
      </c>
      <c r="G33">
        <v>-12770</v>
      </c>
      <c r="H33">
        <v>-292777.59999999998</v>
      </c>
      <c r="I33">
        <v>22.926985121378198</v>
      </c>
      <c r="J33">
        <v>26.53</v>
      </c>
      <c r="K33">
        <v>-338788.1</v>
      </c>
      <c r="L33">
        <v>-46010.5</v>
      </c>
      <c r="M33">
        <v>0</v>
      </c>
      <c r="N33" t="s">
        <v>1137</v>
      </c>
      <c r="O33">
        <v>1</v>
      </c>
      <c r="P33">
        <v>-292777.59999999998</v>
      </c>
      <c r="Q33">
        <v>22.926985121378198</v>
      </c>
      <c r="R33">
        <v>26.53</v>
      </c>
      <c r="S33">
        <v>-338788.1</v>
      </c>
      <c r="T33">
        <v>-46010.5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-338788.1</v>
      </c>
    </row>
    <row r="34" spans="1:28" x14ac:dyDescent="0.25">
      <c r="A34" t="s">
        <v>1130</v>
      </c>
      <c r="B34" t="s">
        <v>1138</v>
      </c>
      <c r="C34" t="s">
        <v>48</v>
      </c>
      <c r="D34" t="s">
        <v>1168</v>
      </c>
      <c r="E34" t="s">
        <v>1169</v>
      </c>
      <c r="F34" t="s">
        <v>36</v>
      </c>
      <c r="G34">
        <v>18</v>
      </c>
      <c r="H34">
        <v>1239.8900000000001</v>
      </c>
      <c r="I34">
        <v>0.68882777777778004</v>
      </c>
      <c r="J34">
        <v>0.2</v>
      </c>
      <c r="K34">
        <v>360</v>
      </c>
      <c r="L34">
        <v>-879.89</v>
      </c>
      <c r="M34">
        <v>0</v>
      </c>
      <c r="N34" t="s">
        <v>1137</v>
      </c>
      <c r="O34">
        <v>1</v>
      </c>
      <c r="P34">
        <v>1239.8900000000001</v>
      </c>
      <c r="Q34">
        <v>0.68882777777778004</v>
      </c>
      <c r="R34">
        <v>0.2</v>
      </c>
      <c r="S34">
        <v>360</v>
      </c>
      <c r="T34">
        <v>-879.89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360</v>
      </c>
    </row>
    <row r="35" spans="1:28" x14ac:dyDescent="0.25">
      <c r="A35" t="s">
        <v>1130</v>
      </c>
      <c r="B35" t="s">
        <v>1138</v>
      </c>
      <c r="C35" t="s">
        <v>53</v>
      </c>
      <c r="D35" t="s">
        <v>1170</v>
      </c>
      <c r="E35" t="s">
        <v>1169</v>
      </c>
      <c r="F35" t="s">
        <v>36</v>
      </c>
      <c r="G35">
        <v>34</v>
      </c>
      <c r="H35">
        <v>4003.81</v>
      </c>
      <c r="I35">
        <v>1.17759117647059</v>
      </c>
      <c r="J35">
        <v>3.2</v>
      </c>
      <c r="K35">
        <v>10880</v>
      </c>
      <c r="L35">
        <v>6876.19</v>
      </c>
      <c r="M35">
        <v>0</v>
      </c>
      <c r="N35" t="s">
        <v>1137</v>
      </c>
      <c r="O35">
        <v>1</v>
      </c>
      <c r="P35">
        <v>4003.81</v>
      </c>
      <c r="Q35">
        <v>1.17759117647059</v>
      </c>
      <c r="R35">
        <v>3.2</v>
      </c>
      <c r="S35">
        <v>10880</v>
      </c>
      <c r="T35">
        <v>6876.19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10880</v>
      </c>
    </row>
    <row r="36" spans="1:28" x14ac:dyDescent="0.25">
      <c r="A36" t="s">
        <v>1130</v>
      </c>
      <c r="B36" t="s">
        <v>1138</v>
      </c>
      <c r="C36" t="s">
        <v>57</v>
      </c>
      <c r="D36" t="s">
        <v>1171</v>
      </c>
      <c r="E36" t="s">
        <v>1169</v>
      </c>
      <c r="F36" t="s">
        <v>36</v>
      </c>
      <c r="G36">
        <v>30</v>
      </c>
      <c r="H36">
        <v>2755.48</v>
      </c>
      <c r="I36">
        <v>0.91849333333333005</v>
      </c>
      <c r="J36">
        <v>1.4</v>
      </c>
      <c r="K36">
        <v>4200</v>
      </c>
      <c r="L36">
        <v>1444.52</v>
      </c>
      <c r="M36">
        <v>0</v>
      </c>
      <c r="N36" t="s">
        <v>1137</v>
      </c>
      <c r="O36">
        <v>1</v>
      </c>
      <c r="P36">
        <v>2755.48</v>
      </c>
      <c r="Q36">
        <v>0.91849333333333005</v>
      </c>
      <c r="R36">
        <v>1.4</v>
      </c>
      <c r="S36">
        <v>4200</v>
      </c>
      <c r="T36">
        <v>1444.52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4200</v>
      </c>
    </row>
    <row r="37" spans="1:28" x14ac:dyDescent="0.25">
      <c r="A37" t="s">
        <v>1130</v>
      </c>
      <c r="B37" t="s">
        <v>1138</v>
      </c>
      <c r="C37" t="s">
        <v>60</v>
      </c>
      <c r="D37" t="s">
        <v>1172</v>
      </c>
      <c r="E37" t="s">
        <v>1169</v>
      </c>
      <c r="F37" t="s">
        <v>36</v>
      </c>
      <c r="G37">
        <v>11</v>
      </c>
      <c r="H37">
        <v>1766.81</v>
      </c>
      <c r="I37">
        <v>1.6061909090909099</v>
      </c>
      <c r="J37">
        <v>1.75</v>
      </c>
      <c r="K37">
        <v>1925</v>
      </c>
      <c r="L37">
        <v>158.19</v>
      </c>
      <c r="M37">
        <v>0</v>
      </c>
      <c r="N37" t="s">
        <v>1137</v>
      </c>
      <c r="O37">
        <v>1</v>
      </c>
      <c r="P37">
        <v>1766.81</v>
      </c>
      <c r="Q37">
        <v>1.6061909090909099</v>
      </c>
      <c r="R37">
        <v>1.75</v>
      </c>
      <c r="S37">
        <v>1925</v>
      </c>
      <c r="T37">
        <v>158.19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1925</v>
      </c>
    </row>
    <row r="38" spans="1:28" x14ac:dyDescent="0.25">
      <c r="A38" t="s">
        <v>1130</v>
      </c>
      <c r="B38" t="s">
        <v>1138</v>
      </c>
      <c r="C38" t="s">
        <v>64</v>
      </c>
      <c r="D38" t="s">
        <v>1173</v>
      </c>
      <c r="E38" t="s">
        <v>1140</v>
      </c>
      <c r="F38" t="s">
        <v>28</v>
      </c>
      <c r="G38">
        <v>-16905</v>
      </c>
      <c r="H38">
        <v>-270878</v>
      </c>
      <c r="I38">
        <v>16.023543330375599</v>
      </c>
      <c r="J38">
        <v>5.24</v>
      </c>
      <c r="K38">
        <v>-88582.2</v>
      </c>
      <c r="L38">
        <v>182295.8</v>
      </c>
      <c r="M38">
        <v>0</v>
      </c>
      <c r="N38" t="s">
        <v>1137</v>
      </c>
      <c r="O38">
        <v>1</v>
      </c>
      <c r="P38">
        <v>-270878</v>
      </c>
      <c r="Q38">
        <v>16.023543330375599</v>
      </c>
      <c r="R38">
        <v>5.24</v>
      </c>
      <c r="S38">
        <v>-88582.2</v>
      </c>
      <c r="T38">
        <v>182295.8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-88582.2</v>
      </c>
    </row>
    <row r="39" spans="1:28" x14ac:dyDescent="0.25">
      <c r="A39" t="s">
        <v>1130</v>
      </c>
      <c r="B39" t="s">
        <v>1138</v>
      </c>
      <c r="C39" t="s">
        <v>68</v>
      </c>
      <c r="D39" t="s">
        <v>1174</v>
      </c>
      <c r="E39" t="s">
        <v>1140</v>
      </c>
      <c r="F39" t="s">
        <v>36</v>
      </c>
      <c r="G39">
        <v>36426</v>
      </c>
      <c r="H39">
        <v>1932637.86</v>
      </c>
      <c r="I39">
        <v>53.056549168176502</v>
      </c>
      <c r="J39">
        <v>54.85</v>
      </c>
      <c r="K39">
        <v>1997966.1</v>
      </c>
      <c r="L39">
        <v>65328.24</v>
      </c>
      <c r="M39">
        <v>0</v>
      </c>
      <c r="N39" t="s">
        <v>1137</v>
      </c>
      <c r="O39">
        <v>1</v>
      </c>
      <c r="P39">
        <v>1932637.86</v>
      </c>
      <c r="Q39">
        <v>53.056549168176502</v>
      </c>
      <c r="R39">
        <v>54.85</v>
      </c>
      <c r="S39">
        <v>1997966.1</v>
      </c>
      <c r="T39">
        <v>65328.24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1997966.1</v>
      </c>
    </row>
    <row r="40" spans="1:28" x14ac:dyDescent="0.25">
      <c r="A40" t="s">
        <v>1130</v>
      </c>
      <c r="B40" t="s">
        <v>1138</v>
      </c>
      <c r="C40" t="s">
        <v>72</v>
      </c>
      <c r="D40" t="s">
        <v>1175</v>
      </c>
      <c r="E40" t="s">
        <v>1140</v>
      </c>
      <c r="F40" t="s">
        <v>28</v>
      </c>
      <c r="G40">
        <v>-14937</v>
      </c>
      <c r="H40">
        <v>-2026089.7</v>
      </c>
      <c r="I40">
        <v>135.64234451362299</v>
      </c>
      <c r="J40">
        <v>136.13999999999999</v>
      </c>
      <c r="K40">
        <v>-2033523.18</v>
      </c>
      <c r="L40">
        <v>-7433.48</v>
      </c>
      <c r="M40">
        <v>0</v>
      </c>
      <c r="N40" t="s">
        <v>1137</v>
      </c>
      <c r="O40">
        <v>1</v>
      </c>
      <c r="P40">
        <v>-2026089.7</v>
      </c>
      <c r="Q40">
        <v>135.64234451362299</v>
      </c>
      <c r="R40">
        <v>136.13999999999999</v>
      </c>
      <c r="S40">
        <v>-2033523.18</v>
      </c>
      <c r="T40">
        <v>-7433.48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-2033523.18</v>
      </c>
    </row>
    <row r="41" spans="1:28" x14ac:dyDescent="0.25">
      <c r="A41" t="s">
        <v>1130</v>
      </c>
      <c r="B41" t="s">
        <v>1138</v>
      </c>
      <c r="C41" t="s">
        <v>76</v>
      </c>
      <c r="D41" t="s">
        <v>1176</v>
      </c>
      <c r="E41" t="s">
        <v>1140</v>
      </c>
      <c r="F41" t="s">
        <v>36</v>
      </c>
      <c r="G41">
        <v>60818</v>
      </c>
      <c r="H41">
        <v>454588.54</v>
      </c>
      <c r="I41">
        <v>7.4745723305600302</v>
      </c>
      <c r="J41">
        <v>13.47</v>
      </c>
      <c r="K41">
        <v>819218.46</v>
      </c>
      <c r="L41">
        <v>364629.92</v>
      </c>
      <c r="M41">
        <v>0</v>
      </c>
      <c r="N41" t="s">
        <v>1137</v>
      </c>
      <c r="O41">
        <v>1</v>
      </c>
      <c r="P41">
        <v>454588.54</v>
      </c>
      <c r="Q41">
        <v>7.4745723305600302</v>
      </c>
      <c r="R41">
        <v>13.47</v>
      </c>
      <c r="S41">
        <v>819218.46</v>
      </c>
      <c r="T41">
        <v>364629.92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819218.46</v>
      </c>
    </row>
    <row r="42" spans="1:28" x14ac:dyDescent="0.25">
      <c r="A42" t="s">
        <v>1130</v>
      </c>
      <c r="B42" t="s">
        <v>1138</v>
      </c>
      <c r="C42" t="s">
        <v>80</v>
      </c>
      <c r="D42" t="s">
        <v>1177</v>
      </c>
      <c r="E42" t="s">
        <v>1178</v>
      </c>
      <c r="F42" t="s">
        <v>36</v>
      </c>
      <c r="G42">
        <v>89636</v>
      </c>
      <c r="H42">
        <v>896360</v>
      </c>
      <c r="I42">
        <v>10</v>
      </c>
      <c r="J42">
        <v>10.66</v>
      </c>
      <c r="K42">
        <v>955519.76</v>
      </c>
      <c r="L42">
        <v>59159.76</v>
      </c>
      <c r="M42">
        <v>0</v>
      </c>
      <c r="N42" t="s">
        <v>1137</v>
      </c>
      <c r="O42">
        <v>1</v>
      </c>
      <c r="P42">
        <v>896360</v>
      </c>
      <c r="Q42">
        <v>10</v>
      </c>
      <c r="R42">
        <v>10.66</v>
      </c>
      <c r="S42">
        <v>955519.76</v>
      </c>
      <c r="T42">
        <v>59159.76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955519.76</v>
      </c>
    </row>
    <row r="43" spans="1:28" x14ac:dyDescent="0.25">
      <c r="A43" t="s">
        <v>1130</v>
      </c>
      <c r="B43" t="s">
        <v>1138</v>
      </c>
      <c r="C43" t="s">
        <v>84</v>
      </c>
      <c r="D43" t="s">
        <v>1179</v>
      </c>
      <c r="E43" t="s">
        <v>1169</v>
      </c>
      <c r="F43" t="s">
        <v>28</v>
      </c>
      <c r="G43">
        <v>-90</v>
      </c>
      <c r="H43">
        <v>-2794.94</v>
      </c>
      <c r="I43">
        <v>0.31054888888888998</v>
      </c>
      <c r="J43">
        <v>0.55000000000000004</v>
      </c>
      <c r="K43">
        <v>-4950</v>
      </c>
      <c r="L43">
        <v>-2155.06</v>
      </c>
      <c r="M43">
        <v>0</v>
      </c>
      <c r="N43" t="s">
        <v>1137</v>
      </c>
      <c r="O43">
        <v>1</v>
      </c>
      <c r="P43">
        <v>-2794.94</v>
      </c>
      <c r="Q43">
        <v>0.31054888888888998</v>
      </c>
      <c r="R43">
        <v>0.55000000000000004</v>
      </c>
      <c r="S43">
        <v>-4950</v>
      </c>
      <c r="T43">
        <v>-2155.06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-4950</v>
      </c>
    </row>
    <row r="44" spans="1:28" x14ac:dyDescent="0.25">
      <c r="A44" t="s">
        <v>1130</v>
      </c>
      <c r="B44" t="s">
        <v>1138</v>
      </c>
      <c r="C44" t="s">
        <v>88</v>
      </c>
      <c r="D44" t="s">
        <v>1180</v>
      </c>
      <c r="E44" t="s">
        <v>1169</v>
      </c>
      <c r="F44" t="s">
        <v>28</v>
      </c>
      <c r="G44">
        <v>-17</v>
      </c>
      <c r="H44">
        <v>-1047.71</v>
      </c>
      <c r="I44">
        <v>0.61629999999999996</v>
      </c>
      <c r="J44">
        <v>1.4750000000000001</v>
      </c>
      <c r="K44">
        <v>-2507.5</v>
      </c>
      <c r="L44">
        <v>-1459.79</v>
      </c>
      <c r="M44">
        <v>0</v>
      </c>
      <c r="N44" t="s">
        <v>1137</v>
      </c>
      <c r="O44">
        <v>1</v>
      </c>
      <c r="P44">
        <v>-1047.71</v>
      </c>
      <c r="Q44">
        <v>0.61629999999999996</v>
      </c>
      <c r="R44">
        <v>1.4750000000000001</v>
      </c>
      <c r="S44">
        <v>-2507.5</v>
      </c>
      <c r="T44">
        <v>-1459.79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-2507.5</v>
      </c>
    </row>
    <row r="45" spans="1:28" x14ac:dyDescent="0.25">
      <c r="A45" t="s">
        <v>1130</v>
      </c>
      <c r="B45" t="s">
        <v>1138</v>
      </c>
      <c r="C45" t="s">
        <v>92</v>
      </c>
      <c r="D45" t="s">
        <v>1181</v>
      </c>
      <c r="E45" t="s">
        <v>1140</v>
      </c>
      <c r="F45" t="s">
        <v>28</v>
      </c>
      <c r="G45">
        <v>-25203</v>
      </c>
      <c r="H45">
        <v>-223840.73</v>
      </c>
      <c r="I45">
        <v>8.8815113280165097</v>
      </c>
      <c r="J45">
        <v>6.83</v>
      </c>
      <c r="K45">
        <v>-172136.49</v>
      </c>
      <c r="L45">
        <v>51704.24</v>
      </c>
      <c r="M45">
        <v>0</v>
      </c>
      <c r="N45" t="s">
        <v>1137</v>
      </c>
      <c r="O45">
        <v>1</v>
      </c>
      <c r="P45">
        <v>-223840.73</v>
      </c>
      <c r="Q45">
        <v>8.8815113280165097</v>
      </c>
      <c r="R45">
        <v>6.83</v>
      </c>
      <c r="S45">
        <v>-172136.49</v>
      </c>
      <c r="T45">
        <v>51704.24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-172136.49</v>
      </c>
    </row>
    <row r="46" spans="1:28" x14ac:dyDescent="0.25">
      <c r="A46" t="s">
        <v>1130</v>
      </c>
      <c r="B46" t="s">
        <v>1138</v>
      </c>
      <c r="C46" t="s">
        <v>96</v>
      </c>
      <c r="D46" t="s">
        <v>1182</v>
      </c>
      <c r="E46" t="s">
        <v>1140</v>
      </c>
      <c r="F46" t="s">
        <v>28</v>
      </c>
      <c r="G46">
        <v>-45795</v>
      </c>
      <c r="H46">
        <v>-1741384.61</v>
      </c>
      <c r="I46">
        <v>38.025649306692799</v>
      </c>
      <c r="J46">
        <v>6.12</v>
      </c>
      <c r="K46">
        <v>-280265.40000000002</v>
      </c>
      <c r="L46">
        <v>1461119.21</v>
      </c>
      <c r="M46">
        <v>0</v>
      </c>
      <c r="N46" t="s">
        <v>1137</v>
      </c>
      <c r="O46">
        <v>1</v>
      </c>
      <c r="P46">
        <v>-1741384.61</v>
      </c>
      <c r="Q46">
        <v>38.025649306692799</v>
      </c>
      <c r="R46">
        <v>6.12</v>
      </c>
      <c r="S46">
        <v>-280265.40000000002</v>
      </c>
      <c r="T46">
        <v>1461119.21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-280265.40000000002</v>
      </c>
    </row>
    <row r="47" spans="1:28" x14ac:dyDescent="0.25">
      <c r="A47" t="s">
        <v>1130</v>
      </c>
      <c r="B47" t="s">
        <v>1138</v>
      </c>
      <c r="C47" t="s">
        <v>100</v>
      </c>
      <c r="D47" t="s">
        <v>1183</v>
      </c>
      <c r="E47" t="s">
        <v>1140</v>
      </c>
      <c r="F47" t="s">
        <v>28</v>
      </c>
      <c r="G47">
        <v>-76521</v>
      </c>
      <c r="H47">
        <v>-951010.62</v>
      </c>
      <c r="I47">
        <v>12.428099737327001</v>
      </c>
      <c r="J47">
        <v>9.31</v>
      </c>
      <c r="K47">
        <v>-712410.51</v>
      </c>
      <c r="L47">
        <v>238600.11</v>
      </c>
      <c r="M47">
        <v>0</v>
      </c>
      <c r="N47" t="s">
        <v>1137</v>
      </c>
      <c r="O47">
        <v>1</v>
      </c>
      <c r="P47">
        <v>-951010.62</v>
      </c>
      <c r="Q47">
        <v>12.428099737327001</v>
      </c>
      <c r="R47">
        <v>9.31</v>
      </c>
      <c r="S47">
        <v>-712410.51</v>
      </c>
      <c r="T47">
        <v>238600.11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-712410.51</v>
      </c>
    </row>
    <row r="48" spans="1:28" x14ac:dyDescent="0.25">
      <c r="A48" t="s">
        <v>1130</v>
      </c>
      <c r="B48" t="s">
        <v>1138</v>
      </c>
      <c r="C48" t="s">
        <v>104</v>
      </c>
      <c r="D48" t="s">
        <v>1184</v>
      </c>
      <c r="E48" t="s">
        <v>1140</v>
      </c>
      <c r="F48" t="s">
        <v>36</v>
      </c>
      <c r="G48">
        <v>44367</v>
      </c>
      <c r="H48">
        <v>811204.64</v>
      </c>
      <c r="I48">
        <v>18.283964207631801</v>
      </c>
      <c r="J48">
        <v>22.68</v>
      </c>
      <c r="K48">
        <v>1006243.56</v>
      </c>
      <c r="L48">
        <v>195038.92</v>
      </c>
      <c r="M48">
        <v>0</v>
      </c>
      <c r="N48" t="s">
        <v>1137</v>
      </c>
      <c r="O48">
        <v>1</v>
      </c>
      <c r="P48">
        <v>811204.64</v>
      </c>
      <c r="Q48">
        <v>18.283964207631801</v>
      </c>
      <c r="R48">
        <v>22.68</v>
      </c>
      <c r="S48">
        <v>1006243.56</v>
      </c>
      <c r="T48">
        <v>195038.92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1006243.56</v>
      </c>
    </row>
    <row r="49" spans="1:28" x14ac:dyDescent="0.25">
      <c r="A49" t="s">
        <v>1130</v>
      </c>
      <c r="B49" t="s">
        <v>1138</v>
      </c>
      <c r="C49" t="s">
        <v>108</v>
      </c>
      <c r="D49" t="s">
        <v>1185</v>
      </c>
      <c r="E49" t="s">
        <v>1140</v>
      </c>
      <c r="F49" t="s">
        <v>28</v>
      </c>
      <c r="G49">
        <v>-48915</v>
      </c>
      <c r="H49">
        <v>-2123934.61</v>
      </c>
      <c r="I49">
        <v>43.420926300725696</v>
      </c>
      <c r="J49">
        <v>53.41</v>
      </c>
      <c r="K49">
        <v>-2612550.15</v>
      </c>
      <c r="L49">
        <v>-488615.54</v>
      </c>
      <c r="M49">
        <v>0</v>
      </c>
      <c r="N49" t="s">
        <v>1137</v>
      </c>
      <c r="O49">
        <v>1</v>
      </c>
      <c r="P49">
        <v>-2123934.61</v>
      </c>
      <c r="Q49">
        <v>43.420926300725696</v>
      </c>
      <c r="R49">
        <v>53.41</v>
      </c>
      <c r="S49">
        <v>-2612550.15</v>
      </c>
      <c r="T49">
        <v>-488615.54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-2612550.15</v>
      </c>
    </row>
    <row r="50" spans="1:28" x14ac:dyDescent="0.25">
      <c r="A50" t="s">
        <v>1130</v>
      </c>
      <c r="B50" t="s">
        <v>1138</v>
      </c>
      <c r="C50" t="s">
        <v>112</v>
      </c>
      <c r="D50" t="s">
        <v>1186</v>
      </c>
      <c r="E50" t="s">
        <v>1140</v>
      </c>
      <c r="F50" t="s">
        <v>28</v>
      </c>
      <c r="G50">
        <v>-9686</v>
      </c>
      <c r="H50">
        <v>-1567826.73</v>
      </c>
      <c r="I50">
        <v>161.865241585793</v>
      </c>
      <c r="J50">
        <v>192.53</v>
      </c>
      <c r="K50">
        <v>-1864845.58</v>
      </c>
      <c r="L50">
        <v>-297018.84999999998</v>
      </c>
      <c r="M50">
        <v>0</v>
      </c>
      <c r="N50" t="s">
        <v>1137</v>
      </c>
      <c r="O50">
        <v>1</v>
      </c>
      <c r="P50">
        <v>-1567826.73</v>
      </c>
      <c r="Q50">
        <v>161.865241585793</v>
      </c>
      <c r="R50">
        <v>192.53</v>
      </c>
      <c r="S50">
        <v>-1864845.58</v>
      </c>
      <c r="T50">
        <v>-297018.84999999998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-1864845.58</v>
      </c>
    </row>
    <row r="51" spans="1:28" x14ac:dyDescent="0.25">
      <c r="A51" t="s">
        <v>1130</v>
      </c>
      <c r="B51" t="s">
        <v>1138</v>
      </c>
      <c r="C51" t="s">
        <v>116</v>
      </c>
      <c r="D51" t="s">
        <v>1187</v>
      </c>
      <c r="E51" t="s">
        <v>1140</v>
      </c>
      <c r="F51" t="s">
        <v>36</v>
      </c>
      <c r="G51">
        <v>825045</v>
      </c>
      <c r="H51">
        <v>3369666.45</v>
      </c>
      <c r="I51">
        <v>4.0842214061051196</v>
      </c>
      <c r="J51">
        <v>6.74</v>
      </c>
      <c r="K51">
        <v>5560803.2999999998</v>
      </c>
      <c r="L51">
        <v>2191136.85</v>
      </c>
      <c r="M51">
        <v>0</v>
      </c>
      <c r="N51" t="s">
        <v>1137</v>
      </c>
      <c r="O51">
        <v>1</v>
      </c>
      <c r="P51">
        <v>3369666.45</v>
      </c>
      <c r="Q51">
        <v>4.0842214061051196</v>
      </c>
      <c r="R51">
        <v>6.74</v>
      </c>
      <c r="S51">
        <v>5560803.2999999998</v>
      </c>
      <c r="T51">
        <v>2191136.85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5560803.2999999998</v>
      </c>
    </row>
    <row r="52" spans="1:28" x14ac:dyDescent="0.25">
      <c r="A52" t="s">
        <v>1130</v>
      </c>
      <c r="B52" t="s">
        <v>1138</v>
      </c>
      <c r="C52" t="s">
        <v>124</v>
      </c>
      <c r="D52" t="s">
        <v>1188</v>
      </c>
      <c r="E52" t="s">
        <v>1140</v>
      </c>
      <c r="F52" t="s">
        <v>36</v>
      </c>
      <c r="G52">
        <v>9544</v>
      </c>
      <c r="H52">
        <v>1405681.67</v>
      </c>
      <c r="I52">
        <v>147.284332564962</v>
      </c>
      <c r="J52">
        <v>165.94</v>
      </c>
      <c r="K52">
        <v>1583731.36</v>
      </c>
      <c r="L52">
        <v>178049.69</v>
      </c>
      <c r="M52">
        <v>0</v>
      </c>
      <c r="N52" t="s">
        <v>1137</v>
      </c>
      <c r="O52">
        <v>1</v>
      </c>
      <c r="P52">
        <v>1405681.67</v>
      </c>
      <c r="Q52">
        <v>147.284332564962</v>
      </c>
      <c r="R52">
        <v>165.94</v>
      </c>
      <c r="S52">
        <v>1583731.36</v>
      </c>
      <c r="T52">
        <v>178049.69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1583731.36</v>
      </c>
    </row>
    <row r="53" spans="1:28" x14ac:dyDescent="0.25">
      <c r="A53" t="s">
        <v>1130</v>
      </c>
      <c r="B53" t="s">
        <v>1138</v>
      </c>
      <c r="C53" t="s">
        <v>1189</v>
      </c>
      <c r="D53" t="s">
        <v>1190</v>
      </c>
      <c r="E53" t="s">
        <v>1140</v>
      </c>
      <c r="F53" t="s">
        <v>28</v>
      </c>
      <c r="G53">
        <v>-133160</v>
      </c>
      <c r="H53">
        <v>-702504.63</v>
      </c>
      <c r="I53">
        <v>5.2756430609792702</v>
      </c>
      <c r="J53">
        <v>6.14</v>
      </c>
      <c r="K53">
        <v>-817602.4</v>
      </c>
      <c r="L53">
        <v>-115097.77</v>
      </c>
      <c r="M53">
        <v>0</v>
      </c>
      <c r="N53" t="s">
        <v>1137</v>
      </c>
      <c r="O53">
        <v>1</v>
      </c>
      <c r="P53">
        <v>-702504.63</v>
      </c>
      <c r="Q53">
        <v>5.2756430609792702</v>
      </c>
      <c r="R53">
        <v>6.14</v>
      </c>
      <c r="S53">
        <v>-817602.4</v>
      </c>
      <c r="T53">
        <v>-115097.77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-817602.4</v>
      </c>
    </row>
    <row r="54" spans="1:28" x14ac:dyDescent="0.25">
      <c r="A54" t="s">
        <v>1130</v>
      </c>
      <c r="B54" t="s">
        <v>1138</v>
      </c>
      <c r="C54" t="s">
        <v>136</v>
      </c>
      <c r="D54" t="s">
        <v>1191</v>
      </c>
      <c r="E54" t="s">
        <v>137</v>
      </c>
      <c r="F54" t="s">
        <v>28</v>
      </c>
      <c r="G54">
        <v>-3546</v>
      </c>
      <c r="H54">
        <v>-296277.40999999997</v>
      </c>
      <c r="I54">
        <v>83.552569091934501</v>
      </c>
      <c r="J54">
        <v>57.7</v>
      </c>
      <c r="K54">
        <v>-204604.2</v>
      </c>
      <c r="L54">
        <v>91673.21</v>
      </c>
      <c r="M54">
        <v>0</v>
      </c>
      <c r="N54" t="s">
        <v>1137</v>
      </c>
      <c r="O54">
        <v>1</v>
      </c>
      <c r="P54">
        <v>-296277.40999999997</v>
      </c>
      <c r="Q54">
        <v>83.552569091934501</v>
      </c>
      <c r="R54">
        <v>57.7</v>
      </c>
      <c r="S54">
        <v>-204604.2</v>
      </c>
      <c r="T54">
        <v>91673.21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-204604.2</v>
      </c>
    </row>
    <row r="55" spans="1:28" x14ac:dyDescent="0.25">
      <c r="A55" t="s">
        <v>1130</v>
      </c>
      <c r="B55" t="s">
        <v>1138</v>
      </c>
      <c r="C55" t="s">
        <v>141</v>
      </c>
      <c r="D55" t="s">
        <v>1192</v>
      </c>
      <c r="E55" t="s">
        <v>137</v>
      </c>
      <c r="F55" t="s">
        <v>28</v>
      </c>
      <c r="G55">
        <v>-2697</v>
      </c>
      <c r="H55">
        <v>-380497.62</v>
      </c>
      <c r="I55">
        <v>141.08180200222401</v>
      </c>
      <c r="J55">
        <v>52.37</v>
      </c>
      <c r="K55">
        <v>-141241.89000000001</v>
      </c>
      <c r="L55">
        <v>239255.73</v>
      </c>
      <c r="M55">
        <v>0</v>
      </c>
      <c r="N55" t="s">
        <v>1137</v>
      </c>
      <c r="O55">
        <v>1</v>
      </c>
      <c r="P55">
        <v>-380497.62</v>
      </c>
      <c r="Q55">
        <v>141.08180200222401</v>
      </c>
      <c r="R55">
        <v>52.37</v>
      </c>
      <c r="S55">
        <v>-141241.89000000001</v>
      </c>
      <c r="T55">
        <v>239255.73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-141241.89000000001</v>
      </c>
    </row>
    <row r="56" spans="1:28" x14ac:dyDescent="0.25">
      <c r="A56" t="s">
        <v>1130</v>
      </c>
      <c r="B56" t="s">
        <v>1138</v>
      </c>
      <c r="C56" t="s">
        <v>153</v>
      </c>
      <c r="D56" t="s">
        <v>1193</v>
      </c>
      <c r="E56" t="s">
        <v>1140</v>
      </c>
      <c r="F56" t="s">
        <v>28</v>
      </c>
      <c r="G56">
        <v>-13782</v>
      </c>
      <c r="H56">
        <v>-329052.40000000002</v>
      </c>
      <c r="I56">
        <v>23.875518792628</v>
      </c>
      <c r="J56">
        <v>7.01</v>
      </c>
      <c r="K56">
        <v>-96611.82</v>
      </c>
      <c r="L56">
        <v>232440.58</v>
      </c>
      <c r="M56">
        <v>0</v>
      </c>
      <c r="N56" t="s">
        <v>1137</v>
      </c>
      <c r="O56">
        <v>1</v>
      </c>
      <c r="P56">
        <v>-329052.40000000002</v>
      </c>
      <c r="Q56">
        <v>23.875518792628</v>
      </c>
      <c r="R56">
        <v>7.01</v>
      </c>
      <c r="S56">
        <v>-96611.82</v>
      </c>
      <c r="T56">
        <v>232440.58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-96611.82</v>
      </c>
    </row>
    <row r="57" spans="1:28" x14ac:dyDescent="0.25">
      <c r="A57" t="s">
        <v>1130</v>
      </c>
      <c r="B57" t="s">
        <v>1138</v>
      </c>
      <c r="C57" t="s">
        <v>157</v>
      </c>
      <c r="D57" t="s">
        <v>1194</v>
      </c>
      <c r="E57" t="s">
        <v>1140</v>
      </c>
      <c r="F57" t="s">
        <v>28</v>
      </c>
      <c r="G57">
        <v>-5334</v>
      </c>
      <c r="H57">
        <v>-597641.6</v>
      </c>
      <c r="I57">
        <v>112.04379452568401</v>
      </c>
      <c r="J57">
        <v>9.4600000000000009</v>
      </c>
      <c r="K57">
        <v>-50459.64</v>
      </c>
      <c r="L57">
        <v>547181.96</v>
      </c>
      <c r="M57">
        <v>0</v>
      </c>
      <c r="N57" t="s">
        <v>1137</v>
      </c>
      <c r="O57">
        <v>1</v>
      </c>
      <c r="P57">
        <v>-597641.6</v>
      </c>
      <c r="Q57">
        <v>112.04379452568401</v>
      </c>
      <c r="R57">
        <v>9.4600000000000009</v>
      </c>
      <c r="S57">
        <v>-50459.64</v>
      </c>
      <c r="T57">
        <v>547181.96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-50459.64</v>
      </c>
    </row>
    <row r="58" spans="1:28" x14ac:dyDescent="0.25">
      <c r="A58" t="s">
        <v>1130</v>
      </c>
      <c r="B58" t="s">
        <v>1138</v>
      </c>
      <c r="C58" t="s">
        <v>1195</v>
      </c>
      <c r="D58" t="s">
        <v>1196</v>
      </c>
      <c r="E58" t="s">
        <v>162</v>
      </c>
      <c r="F58" t="s">
        <v>36</v>
      </c>
      <c r="G58">
        <v>8319</v>
      </c>
      <c r="H58">
        <v>178102.59</v>
      </c>
      <c r="I58">
        <v>21.4091345113595</v>
      </c>
      <c r="J58">
        <v>21.21</v>
      </c>
      <c r="K58">
        <v>176445.99</v>
      </c>
      <c r="L58">
        <v>-1656.6</v>
      </c>
      <c r="M58">
        <v>0</v>
      </c>
      <c r="N58" t="s">
        <v>1137</v>
      </c>
      <c r="O58">
        <v>1</v>
      </c>
      <c r="P58">
        <v>178102.59</v>
      </c>
      <c r="Q58">
        <v>21.4091345113595</v>
      </c>
      <c r="R58">
        <v>21.21</v>
      </c>
      <c r="S58">
        <v>176445.99</v>
      </c>
      <c r="T58">
        <v>-1656.6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176445.99</v>
      </c>
    </row>
    <row r="59" spans="1:28" x14ac:dyDescent="0.25">
      <c r="A59" t="s">
        <v>1130</v>
      </c>
      <c r="B59" t="s">
        <v>1138</v>
      </c>
      <c r="C59" t="s">
        <v>1195</v>
      </c>
      <c r="D59" t="s">
        <v>1197</v>
      </c>
      <c r="E59" t="s">
        <v>162</v>
      </c>
      <c r="F59" t="s">
        <v>36</v>
      </c>
      <c r="G59">
        <v>583</v>
      </c>
      <c r="H59">
        <v>13900.64</v>
      </c>
      <c r="I59">
        <v>23.8432933104631</v>
      </c>
      <c r="J59">
        <v>24.2</v>
      </c>
      <c r="K59">
        <v>14108.6</v>
      </c>
      <c r="L59">
        <v>207.96</v>
      </c>
      <c r="M59">
        <v>0</v>
      </c>
      <c r="N59" t="s">
        <v>1137</v>
      </c>
      <c r="O59">
        <v>1</v>
      </c>
      <c r="P59">
        <v>13900.64</v>
      </c>
      <c r="Q59">
        <v>23.8432933104631</v>
      </c>
      <c r="R59">
        <v>24.2</v>
      </c>
      <c r="S59">
        <v>14108.6</v>
      </c>
      <c r="T59">
        <v>207.96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14108.6</v>
      </c>
    </row>
    <row r="60" spans="1:28" x14ac:dyDescent="0.25">
      <c r="A60" t="s">
        <v>1130</v>
      </c>
      <c r="B60" t="s">
        <v>1138</v>
      </c>
      <c r="C60" t="s">
        <v>168</v>
      </c>
      <c r="D60" t="s">
        <v>1198</v>
      </c>
      <c r="E60" t="s">
        <v>1140</v>
      </c>
      <c r="F60" t="s">
        <v>36</v>
      </c>
      <c r="G60">
        <v>128646</v>
      </c>
      <c r="H60">
        <v>4078303.41</v>
      </c>
      <c r="I60">
        <v>31.701750617974898</v>
      </c>
      <c r="J60">
        <v>20.99</v>
      </c>
      <c r="K60">
        <v>2700279.54</v>
      </c>
      <c r="L60">
        <v>-1378023.87</v>
      </c>
      <c r="M60">
        <v>0</v>
      </c>
      <c r="N60" t="s">
        <v>1137</v>
      </c>
      <c r="O60">
        <v>1</v>
      </c>
      <c r="P60">
        <v>4078303.41</v>
      </c>
      <c r="Q60">
        <v>31.701750617974898</v>
      </c>
      <c r="R60">
        <v>20.99</v>
      </c>
      <c r="S60">
        <v>2700279.54</v>
      </c>
      <c r="T60">
        <v>-1378023.87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2700279.54</v>
      </c>
    </row>
    <row r="61" spans="1:28" x14ac:dyDescent="0.25">
      <c r="A61" t="s">
        <v>1130</v>
      </c>
      <c r="B61" t="s">
        <v>1138</v>
      </c>
      <c r="C61" t="s">
        <v>172</v>
      </c>
      <c r="D61" t="s">
        <v>1199</v>
      </c>
      <c r="E61" t="s">
        <v>1140</v>
      </c>
      <c r="F61" t="s">
        <v>28</v>
      </c>
      <c r="G61">
        <v>-1700</v>
      </c>
      <c r="H61">
        <v>-50411.07</v>
      </c>
      <c r="I61">
        <v>29.653570588235201</v>
      </c>
      <c r="J61">
        <v>33.67</v>
      </c>
      <c r="K61">
        <v>-57239</v>
      </c>
      <c r="L61">
        <v>-6827.93</v>
      </c>
      <c r="M61">
        <v>0</v>
      </c>
      <c r="N61" t="s">
        <v>1137</v>
      </c>
      <c r="O61">
        <v>1</v>
      </c>
      <c r="P61">
        <v>-50411.07</v>
      </c>
      <c r="Q61">
        <v>29.653570588235201</v>
      </c>
      <c r="R61">
        <v>33.67</v>
      </c>
      <c r="S61">
        <v>-57239</v>
      </c>
      <c r="T61">
        <v>-6827.93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-57239</v>
      </c>
    </row>
    <row r="62" spans="1:28" x14ac:dyDescent="0.25">
      <c r="A62" t="s">
        <v>1130</v>
      </c>
      <c r="B62" t="s">
        <v>1138</v>
      </c>
      <c r="C62" t="s">
        <v>176</v>
      </c>
      <c r="D62" t="s">
        <v>1200</v>
      </c>
      <c r="E62" t="s">
        <v>1140</v>
      </c>
      <c r="F62" t="s">
        <v>36</v>
      </c>
      <c r="G62">
        <v>54607</v>
      </c>
      <c r="H62">
        <v>1447084.32</v>
      </c>
      <c r="I62">
        <v>26.4999783910487</v>
      </c>
      <c r="J62">
        <v>33.79</v>
      </c>
      <c r="K62">
        <v>1845170.53</v>
      </c>
      <c r="L62">
        <v>398086.21</v>
      </c>
      <c r="M62">
        <v>0</v>
      </c>
      <c r="N62" t="s">
        <v>1137</v>
      </c>
      <c r="O62">
        <v>1</v>
      </c>
      <c r="P62">
        <v>1447084.32</v>
      </c>
      <c r="Q62">
        <v>26.4999783910487</v>
      </c>
      <c r="R62">
        <v>33.79</v>
      </c>
      <c r="S62">
        <v>1845170.53</v>
      </c>
      <c r="T62">
        <v>398086.21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1845170.53</v>
      </c>
    </row>
    <row r="63" spans="1:28" x14ac:dyDescent="0.25">
      <c r="A63" t="s">
        <v>1130</v>
      </c>
      <c r="B63" t="s">
        <v>1138</v>
      </c>
      <c r="C63" t="s">
        <v>185</v>
      </c>
      <c r="D63" t="s">
        <v>1201</v>
      </c>
      <c r="E63" t="s">
        <v>1140</v>
      </c>
      <c r="F63" t="s">
        <v>28</v>
      </c>
      <c r="G63">
        <v>-181267</v>
      </c>
      <c r="H63">
        <v>-647284.68000000005</v>
      </c>
      <c r="I63">
        <v>3.5708908957504701</v>
      </c>
      <c r="J63">
        <v>3.39</v>
      </c>
      <c r="K63">
        <v>-614495.13</v>
      </c>
      <c r="L63">
        <v>32789.550000000003</v>
      </c>
      <c r="M63">
        <v>0</v>
      </c>
      <c r="N63" t="s">
        <v>1137</v>
      </c>
      <c r="O63">
        <v>1</v>
      </c>
      <c r="P63">
        <v>-647284.68000000005</v>
      </c>
      <c r="Q63">
        <v>3.5708908957504701</v>
      </c>
      <c r="R63">
        <v>3.39</v>
      </c>
      <c r="S63">
        <v>-614495.13</v>
      </c>
      <c r="T63">
        <v>32789.550000000003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-614495.13</v>
      </c>
    </row>
    <row r="64" spans="1:28" x14ac:dyDescent="0.25">
      <c r="A64" t="s">
        <v>1130</v>
      </c>
      <c r="B64" t="s">
        <v>1138</v>
      </c>
      <c r="C64" t="s">
        <v>189</v>
      </c>
      <c r="D64" t="s">
        <v>1202</v>
      </c>
      <c r="E64" t="s">
        <v>1140</v>
      </c>
      <c r="F64" t="s">
        <v>36</v>
      </c>
      <c r="G64">
        <v>73557</v>
      </c>
      <c r="H64">
        <v>2191427</v>
      </c>
      <c r="I64">
        <v>29.792229155620799</v>
      </c>
      <c r="J64">
        <v>75.12</v>
      </c>
      <c r="K64">
        <v>5525601.8399999999</v>
      </c>
      <c r="L64">
        <v>3334174.84</v>
      </c>
      <c r="M64">
        <v>0</v>
      </c>
      <c r="N64" t="s">
        <v>1137</v>
      </c>
      <c r="O64">
        <v>1</v>
      </c>
      <c r="P64">
        <v>2191427</v>
      </c>
      <c r="Q64">
        <v>29.792229155620799</v>
      </c>
      <c r="R64">
        <v>75.12</v>
      </c>
      <c r="S64">
        <v>5525601.8399999999</v>
      </c>
      <c r="T64">
        <v>3334174.84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5525601.8399999999</v>
      </c>
    </row>
    <row r="65" spans="1:28" x14ac:dyDescent="0.25">
      <c r="A65" t="s">
        <v>1130</v>
      </c>
      <c r="B65" t="s">
        <v>1138</v>
      </c>
      <c r="C65" t="s">
        <v>193</v>
      </c>
      <c r="D65" t="s">
        <v>1203</v>
      </c>
      <c r="E65" t="s">
        <v>1140</v>
      </c>
      <c r="F65" t="s">
        <v>36</v>
      </c>
      <c r="G65">
        <v>16117</v>
      </c>
      <c r="H65">
        <v>669876.29</v>
      </c>
      <c r="I65">
        <v>41.563336228826699</v>
      </c>
      <c r="J65">
        <v>113.31</v>
      </c>
      <c r="K65">
        <v>1826217.27</v>
      </c>
      <c r="L65">
        <v>1156340.98</v>
      </c>
      <c r="M65">
        <v>0</v>
      </c>
      <c r="N65" t="s">
        <v>1137</v>
      </c>
      <c r="O65">
        <v>1</v>
      </c>
      <c r="P65">
        <v>669876.29</v>
      </c>
      <c r="Q65">
        <v>41.563336228826699</v>
      </c>
      <c r="R65">
        <v>113.31</v>
      </c>
      <c r="S65">
        <v>1826217.27</v>
      </c>
      <c r="T65">
        <v>1156340.98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1826217.27</v>
      </c>
    </row>
    <row r="66" spans="1:28" x14ac:dyDescent="0.25">
      <c r="A66" t="s">
        <v>1130</v>
      </c>
      <c r="B66" t="s">
        <v>1138</v>
      </c>
      <c r="C66" t="s">
        <v>197</v>
      </c>
      <c r="D66" t="s">
        <v>1204</v>
      </c>
      <c r="E66" t="s">
        <v>1140</v>
      </c>
      <c r="F66" t="s">
        <v>28</v>
      </c>
      <c r="G66">
        <v>-168821</v>
      </c>
      <c r="H66">
        <v>-846268.91</v>
      </c>
      <c r="I66">
        <v>5.01281777740921</v>
      </c>
      <c r="J66">
        <v>3.63</v>
      </c>
      <c r="K66">
        <v>-612820.23</v>
      </c>
      <c r="L66">
        <v>233448.68</v>
      </c>
      <c r="M66">
        <v>0</v>
      </c>
      <c r="N66" t="s">
        <v>1137</v>
      </c>
      <c r="O66">
        <v>1</v>
      </c>
      <c r="P66">
        <v>-846268.91</v>
      </c>
      <c r="Q66">
        <v>5.01281777740921</v>
      </c>
      <c r="R66">
        <v>3.63</v>
      </c>
      <c r="S66">
        <v>-612820.23</v>
      </c>
      <c r="T66">
        <v>233448.68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-612820.23</v>
      </c>
    </row>
    <row r="67" spans="1:28" x14ac:dyDescent="0.25">
      <c r="A67" t="s">
        <v>1130</v>
      </c>
      <c r="B67" t="s">
        <v>1138</v>
      </c>
      <c r="C67" t="s">
        <v>201</v>
      </c>
      <c r="D67" t="s">
        <v>1205</v>
      </c>
      <c r="E67" t="s">
        <v>1169</v>
      </c>
      <c r="F67" t="s">
        <v>28</v>
      </c>
      <c r="G67">
        <v>-1</v>
      </c>
      <c r="H67">
        <v>-247.37</v>
      </c>
      <c r="I67">
        <v>2.4737</v>
      </c>
      <c r="J67">
        <v>14.5</v>
      </c>
      <c r="K67">
        <v>-1450</v>
      </c>
      <c r="L67">
        <v>-1202.6300000000001</v>
      </c>
      <c r="M67">
        <v>0</v>
      </c>
      <c r="N67" t="s">
        <v>1137</v>
      </c>
      <c r="O67">
        <v>1</v>
      </c>
      <c r="P67">
        <v>-247.37</v>
      </c>
      <c r="Q67">
        <v>2.4737</v>
      </c>
      <c r="R67">
        <v>14.5</v>
      </c>
      <c r="S67">
        <v>-1450</v>
      </c>
      <c r="T67">
        <v>-1202.6300000000001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-1450</v>
      </c>
    </row>
    <row r="68" spans="1:28" x14ac:dyDescent="0.25">
      <c r="A68" t="s">
        <v>1130</v>
      </c>
      <c r="B68" t="s">
        <v>1138</v>
      </c>
      <c r="C68" t="s">
        <v>205</v>
      </c>
      <c r="D68" t="s">
        <v>1206</v>
      </c>
      <c r="E68" t="s">
        <v>1169</v>
      </c>
      <c r="F68" t="s">
        <v>28</v>
      </c>
      <c r="G68">
        <v>-1</v>
      </c>
      <c r="H68">
        <v>-399.37</v>
      </c>
      <c r="I68">
        <v>3.9937</v>
      </c>
      <c r="J68">
        <v>9.5</v>
      </c>
      <c r="K68">
        <v>-950</v>
      </c>
      <c r="L68">
        <v>-550.63</v>
      </c>
      <c r="M68">
        <v>0</v>
      </c>
      <c r="N68" t="s">
        <v>1137</v>
      </c>
      <c r="O68">
        <v>1</v>
      </c>
      <c r="P68">
        <v>-399.37</v>
      </c>
      <c r="Q68">
        <v>3.9937</v>
      </c>
      <c r="R68">
        <v>9.5</v>
      </c>
      <c r="S68">
        <v>-950</v>
      </c>
      <c r="T68">
        <v>-550.63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-950</v>
      </c>
    </row>
    <row r="69" spans="1:28" x14ac:dyDescent="0.25">
      <c r="A69" t="s">
        <v>1130</v>
      </c>
      <c r="B69" t="s">
        <v>1138</v>
      </c>
      <c r="C69" t="s">
        <v>208</v>
      </c>
      <c r="D69" t="s">
        <v>1207</v>
      </c>
      <c r="E69" t="s">
        <v>1169</v>
      </c>
      <c r="F69" t="s">
        <v>28</v>
      </c>
      <c r="G69">
        <v>-1</v>
      </c>
      <c r="H69">
        <v>-289.37</v>
      </c>
      <c r="I69">
        <v>2.8936999999999999</v>
      </c>
      <c r="J69">
        <v>5.65</v>
      </c>
      <c r="K69">
        <v>-565</v>
      </c>
      <c r="L69">
        <v>-275.63</v>
      </c>
      <c r="M69">
        <v>0</v>
      </c>
      <c r="N69" t="s">
        <v>1137</v>
      </c>
      <c r="O69">
        <v>1</v>
      </c>
      <c r="P69">
        <v>-289.37</v>
      </c>
      <c r="Q69">
        <v>2.8936999999999999</v>
      </c>
      <c r="R69">
        <v>5.65</v>
      </c>
      <c r="S69">
        <v>-565</v>
      </c>
      <c r="T69">
        <v>-275.63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-565</v>
      </c>
    </row>
    <row r="70" spans="1:28" x14ac:dyDescent="0.25">
      <c r="A70" t="s">
        <v>1130</v>
      </c>
      <c r="B70" t="s">
        <v>1138</v>
      </c>
      <c r="C70" t="s">
        <v>211</v>
      </c>
      <c r="D70" t="s">
        <v>1208</v>
      </c>
      <c r="E70" t="s">
        <v>1169</v>
      </c>
      <c r="F70" t="s">
        <v>36</v>
      </c>
      <c r="G70">
        <v>-25</v>
      </c>
      <c r="H70">
        <v>-1404.75</v>
      </c>
      <c r="I70">
        <v>0.56189999999999996</v>
      </c>
      <c r="J70">
        <v>0.1</v>
      </c>
      <c r="K70">
        <v>-250</v>
      </c>
      <c r="L70">
        <v>1154.75</v>
      </c>
      <c r="M70">
        <v>0</v>
      </c>
      <c r="N70" t="s">
        <v>1137</v>
      </c>
      <c r="O70">
        <v>1</v>
      </c>
      <c r="P70">
        <v>-1404.75</v>
      </c>
      <c r="Q70">
        <v>0.56189999999999996</v>
      </c>
      <c r="R70">
        <v>0.1</v>
      </c>
      <c r="S70">
        <v>-250</v>
      </c>
      <c r="T70">
        <v>1154.75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-250</v>
      </c>
    </row>
    <row r="71" spans="1:28" x14ac:dyDescent="0.25">
      <c r="A71" t="s">
        <v>1130</v>
      </c>
      <c r="B71" t="s">
        <v>1138</v>
      </c>
      <c r="C71" t="s">
        <v>215</v>
      </c>
      <c r="D71" t="s">
        <v>1209</v>
      </c>
      <c r="E71" t="s">
        <v>1140</v>
      </c>
      <c r="F71" t="s">
        <v>36</v>
      </c>
      <c r="G71">
        <v>6226</v>
      </c>
      <c r="H71">
        <v>22939.49</v>
      </c>
      <c r="I71">
        <v>3.6844667523289401</v>
      </c>
      <c r="J71">
        <v>3.74</v>
      </c>
      <c r="K71">
        <v>23285.24</v>
      </c>
      <c r="L71">
        <v>345.75</v>
      </c>
      <c r="M71">
        <v>0</v>
      </c>
      <c r="N71" t="s">
        <v>1137</v>
      </c>
      <c r="O71">
        <v>1</v>
      </c>
      <c r="P71">
        <v>22939.49</v>
      </c>
      <c r="Q71">
        <v>3.6844667523289401</v>
      </c>
      <c r="R71">
        <v>3.74</v>
      </c>
      <c r="S71">
        <v>23285.24</v>
      </c>
      <c r="T71">
        <v>345.75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23285.24</v>
      </c>
    </row>
    <row r="72" spans="1:28" x14ac:dyDescent="0.25">
      <c r="A72" t="s">
        <v>1130</v>
      </c>
      <c r="B72" t="s">
        <v>1138</v>
      </c>
      <c r="C72" t="s">
        <v>234</v>
      </c>
      <c r="D72" t="s">
        <v>1210</v>
      </c>
      <c r="E72" t="s">
        <v>1140</v>
      </c>
      <c r="F72" t="s">
        <v>28</v>
      </c>
      <c r="G72">
        <v>-34390</v>
      </c>
      <c r="H72">
        <v>-1753836.37</v>
      </c>
      <c r="I72">
        <v>50.998440535039201</v>
      </c>
      <c r="J72">
        <v>57.39</v>
      </c>
      <c r="K72">
        <v>-1973642.1</v>
      </c>
      <c r="L72">
        <v>-219805.73</v>
      </c>
      <c r="M72">
        <v>0</v>
      </c>
      <c r="N72" t="s">
        <v>1137</v>
      </c>
      <c r="O72">
        <v>1</v>
      </c>
      <c r="P72">
        <v>-1753836.37</v>
      </c>
      <c r="Q72">
        <v>50.998440535039201</v>
      </c>
      <c r="R72">
        <v>57.39</v>
      </c>
      <c r="S72">
        <v>-1973642.1</v>
      </c>
      <c r="T72">
        <v>-219805.73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-1973642.1</v>
      </c>
    </row>
    <row r="73" spans="1:28" x14ac:dyDescent="0.25">
      <c r="A73" t="s">
        <v>1130</v>
      </c>
      <c r="B73" t="s">
        <v>1138</v>
      </c>
      <c r="C73" t="s">
        <v>230</v>
      </c>
      <c r="D73" t="s">
        <v>1211</v>
      </c>
      <c r="E73" t="s">
        <v>1169</v>
      </c>
      <c r="F73" t="s">
        <v>36</v>
      </c>
      <c r="G73">
        <v>-67</v>
      </c>
      <c r="H73">
        <v>-3987.18</v>
      </c>
      <c r="I73">
        <v>0.59510149253731004</v>
      </c>
      <c r="J73">
        <v>7.4999999999999997E-2</v>
      </c>
      <c r="K73">
        <v>-502.5</v>
      </c>
      <c r="L73">
        <v>3484.68</v>
      </c>
      <c r="M73">
        <v>0</v>
      </c>
      <c r="N73" t="s">
        <v>1137</v>
      </c>
      <c r="O73">
        <v>1</v>
      </c>
      <c r="P73">
        <v>-3987.18</v>
      </c>
      <c r="Q73">
        <v>0.59510149253731004</v>
      </c>
      <c r="R73">
        <v>7.4999999999999997E-2</v>
      </c>
      <c r="S73">
        <v>-502.5</v>
      </c>
      <c r="T73">
        <v>3484.68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-502.5</v>
      </c>
    </row>
    <row r="74" spans="1:28" x14ac:dyDescent="0.25">
      <c r="A74" t="s">
        <v>1130</v>
      </c>
      <c r="B74" t="s">
        <v>1138</v>
      </c>
      <c r="C74" t="s">
        <v>242</v>
      </c>
      <c r="D74" t="s">
        <v>1212</v>
      </c>
      <c r="E74" t="s">
        <v>1140</v>
      </c>
      <c r="F74" t="s">
        <v>28</v>
      </c>
      <c r="G74">
        <v>-1292134</v>
      </c>
      <c r="H74">
        <v>-2330720.5699999998</v>
      </c>
      <c r="I74">
        <v>1.80377621051687</v>
      </c>
      <c r="J74">
        <v>0.25719999999999998</v>
      </c>
      <c r="K74">
        <v>-332336.86</v>
      </c>
      <c r="L74">
        <v>1998383.71</v>
      </c>
      <c r="M74">
        <v>0</v>
      </c>
      <c r="N74" t="s">
        <v>1137</v>
      </c>
      <c r="O74">
        <v>1</v>
      </c>
      <c r="P74">
        <v>-2330720.5699999998</v>
      </c>
      <c r="Q74">
        <v>1.80377621051687</v>
      </c>
      <c r="R74">
        <v>0.25719999999999998</v>
      </c>
      <c r="S74">
        <v>-332336.86</v>
      </c>
      <c r="T74">
        <v>1998383.71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-332336.86</v>
      </c>
    </row>
    <row r="75" spans="1:28" x14ac:dyDescent="0.25">
      <c r="A75" t="s">
        <v>1130</v>
      </c>
      <c r="B75" t="s">
        <v>1138</v>
      </c>
      <c r="C75" t="s">
        <v>250</v>
      </c>
      <c r="D75" t="s">
        <v>1213</v>
      </c>
      <c r="E75" t="s">
        <v>1140</v>
      </c>
      <c r="F75" t="s">
        <v>36</v>
      </c>
      <c r="G75">
        <v>560912</v>
      </c>
      <c r="H75">
        <v>3277488.75</v>
      </c>
      <c r="I75">
        <v>5.8431425072025602</v>
      </c>
      <c r="J75">
        <v>4.88</v>
      </c>
      <c r="K75">
        <v>2737250.56</v>
      </c>
      <c r="L75">
        <v>-540238.18999999994</v>
      </c>
      <c r="M75">
        <v>0</v>
      </c>
      <c r="N75" t="s">
        <v>1137</v>
      </c>
      <c r="O75">
        <v>1</v>
      </c>
      <c r="P75">
        <v>3277488.75</v>
      </c>
      <c r="Q75">
        <v>5.8431425072025602</v>
      </c>
      <c r="R75">
        <v>4.88</v>
      </c>
      <c r="S75">
        <v>2737250.56</v>
      </c>
      <c r="T75">
        <v>-540238.18999999994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2737250.56</v>
      </c>
    </row>
    <row r="76" spans="1:28" x14ac:dyDescent="0.25">
      <c r="A76" t="s">
        <v>1130</v>
      </c>
      <c r="B76" t="s">
        <v>1138</v>
      </c>
      <c r="C76" t="s">
        <v>258</v>
      </c>
      <c r="D76" t="s">
        <v>1214</v>
      </c>
      <c r="E76" t="s">
        <v>1140</v>
      </c>
      <c r="F76" t="s">
        <v>28</v>
      </c>
      <c r="G76">
        <v>-1215859</v>
      </c>
      <c r="H76">
        <v>-2535055.13</v>
      </c>
      <c r="I76">
        <v>2.08499104748166</v>
      </c>
      <c r="J76">
        <v>2.34</v>
      </c>
      <c r="K76">
        <v>-2845110.06</v>
      </c>
      <c r="L76">
        <v>-310054.93</v>
      </c>
      <c r="M76">
        <v>0</v>
      </c>
      <c r="N76" t="s">
        <v>1137</v>
      </c>
      <c r="O76">
        <v>1</v>
      </c>
      <c r="P76">
        <v>-2535055.13</v>
      </c>
      <c r="Q76">
        <v>2.08499104748166</v>
      </c>
      <c r="R76">
        <v>2.34</v>
      </c>
      <c r="S76">
        <v>-2845110.06</v>
      </c>
      <c r="T76">
        <v>-310054.93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-2845110.06</v>
      </c>
    </row>
    <row r="77" spans="1:28" x14ac:dyDescent="0.25">
      <c r="A77" t="s">
        <v>1130</v>
      </c>
      <c r="B77" t="s">
        <v>1138</v>
      </c>
      <c r="C77" t="s">
        <v>1215</v>
      </c>
      <c r="D77" t="s">
        <v>1216</v>
      </c>
      <c r="E77" t="s">
        <v>1217</v>
      </c>
      <c r="F77" t="s">
        <v>36</v>
      </c>
      <c r="G77">
        <v>30093</v>
      </c>
      <c r="H77">
        <v>790.36</v>
      </c>
      <c r="I77">
        <v>2.626391519623E-2</v>
      </c>
      <c r="J77">
        <v>7.0199999999999999E-2</v>
      </c>
      <c r="K77">
        <v>2112.5300000000002</v>
      </c>
      <c r="L77">
        <v>1322.17</v>
      </c>
      <c r="M77">
        <v>0</v>
      </c>
      <c r="N77" t="s">
        <v>1137</v>
      </c>
      <c r="O77">
        <v>1</v>
      </c>
      <c r="P77">
        <v>790.36</v>
      </c>
      <c r="Q77">
        <v>2.626391519623E-2</v>
      </c>
      <c r="R77">
        <v>7.0199999999999999E-2</v>
      </c>
      <c r="S77">
        <v>2112.5300000000002</v>
      </c>
      <c r="T77">
        <v>1322.17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2112.5300000000002</v>
      </c>
    </row>
    <row r="78" spans="1:28" x14ac:dyDescent="0.25">
      <c r="A78" t="s">
        <v>1130</v>
      </c>
      <c r="B78" t="s">
        <v>1138</v>
      </c>
      <c r="C78" t="s">
        <v>266</v>
      </c>
      <c r="D78" t="s">
        <v>1218</v>
      </c>
      <c r="E78" t="s">
        <v>1140</v>
      </c>
      <c r="F78" t="s">
        <v>28</v>
      </c>
      <c r="G78">
        <v>-3831</v>
      </c>
      <c r="H78">
        <v>-311639.12</v>
      </c>
      <c r="I78">
        <v>81.346677107804695</v>
      </c>
      <c r="J78">
        <v>83.19</v>
      </c>
      <c r="K78">
        <v>-318700.89</v>
      </c>
      <c r="L78">
        <v>-7061.77</v>
      </c>
      <c r="M78">
        <v>0</v>
      </c>
      <c r="N78" t="s">
        <v>1137</v>
      </c>
      <c r="O78">
        <v>1</v>
      </c>
      <c r="P78">
        <v>-311639.12</v>
      </c>
      <c r="Q78">
        <v>81.346677107804695</v>
      </c>
      <c r="R78">
        <v>83.19</v>
      </c>
      <c r="S78">
        <v>-318700.89</v>
      </c>
      <c r="T78">
        <v>-7061.77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-318700.89</v>
      </c>
    </row>
    <row r="79" spans="1:28" x14ac:dyDescent="0.25">
      <c r="A79" t="s">
        <v>1130</v>
      </c>
      <c r="B79" t="s">
        <v>1138</v>
      </c>
      <c r="C79" t="s">
        <v>270</v>
      </c>
      <c r="D79" t="s">
        <v>1219</v>
      </c>
      <c r="E79" t="s">
        <v>1140</v>
      </c>
      <c r="F79" t="s">
        <v>28</v>
      </c>
      <c r="G79">
        <v>-29066</v>
      </c>
      <c r="H79">
        <v>-143089.95000000001</v>
      </c>
      <c r="I79">
        <v>4.9229322920250498</v>
      </c>
      <c r="J79">
        <v>3.83</v>
      </c>
      <c r="K79">
        <v>-111322.78</v>
      </c>
      <c r="L79">
        <v>31767.17</v>
      </c>
      <c r="M79">
        <v>0</v>
      </c>
      <c r="N79" t="s">
        <v>1137</v>
      </c>
      <c r="O79">
        <v>1</v>
      </c>
      <c r="P79">
        <v>-143089.95000000001</v>
      </c>
      <c r="Q79">
        <v>4.9229322920250498</v>
      </c>
      <c r="R79">
        <v>3.83</v>
      </c>
      <c r="S79">
        <v>-111322.78</v>
      </c>
      <c r="T79">
        <v>31767.17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-111322.78</v>
      </c>
    </row>
    <row r="80" spans="1:28" x14ac:dyDescent="0.25">
      <c r="A80" t="s">
        <v>1130</v>
      </c>
      <c r="B80" t="s">
        <v>1138</v>
      </c>
      <c r="C80" t="s">
        <v>274</v>
      </c>
      <c r="D80" t="s">
        <v>1220</v>
      </c>
      <c r="E80" t="s">
        <v>1140</v>
      </c>
      <c r="F80" t="s">
        <v>28</v>
      </c>
      <c r="G80">
        <v>-7143</v>
      </c>
      <c r="H80">
        <v>-802085.37</v>
      </c>
      <c r="I80">
        <v>112.289706005879</v>
      </c>
      <c r="J80">
        <v>173.92</v>
      </c>
      <c r="K80">
        <v>-1242310.56</v>
      </c>
      <c r="L80">
        <v>-440225.19</v>
      </c>
      <c r="M80">
        <v>0</v>
      </c>
      <c r="N80" t="s">
        <v>1137</v>
      </c>
      <c r="O80">
        <v>1</v>
      </c>
      <c r="P80">
        <v>-802085.37</v>
      </c>
      <c r="Q80">
        <v>112.289706005879</v>
      </c>
      <c r="R80">
        <v>173.92</v>
      </c>
      <c r="S80">
        <v>-1242310.56</v>
      </c>
      <c r="T80">
        <v>-440225.19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-1242310.56</v>
      </c>
    </row>
    <row r="81" spans="1:28" x14ac:dyDescent="0.25">
      <c r="A81" t="s">
        <v>1130</v>
      </c>
      <c r="B81" t="s">
        <v>1138</v>
      </c>
      <c r="C81" t="s">
        <v>282</v>
      </c>
      <c r="D81" t="s">
        <v>1221</v>
      </c>
      <c r="E81" t="s">
        <v>1140</v>
      </c>
      <c r="F81" t="s">
        <v>28</v>
      </c>
      <c r="G81">
        <v>-660</v>
      </c>
      <c r="H81">
        <v>-306446.92</v>
      </c>
      <c r="I81">
        <v>464.31351515151499</v>
      </c>
      <c r="J81">
        <v>532.73</v>
      </c>
      <c r="K81">
        <v>-351601.8</v>
      </c>
      <c r="L81">
        <v>-45154.879999999997</v>
      </c>
      <c r="M81">
        <v>0</v>
      </c>
      <c r="N81" t="s">
        <v>1137</v>
      </c>
      <c r="O81">
        <v>1</v>
      </c>
      <c r="P81">
        <v>-306446.92</v>
      </c>
      <c r="Q81">
        <v>464.31351515151499</v>
      </c>
      <c r="R81">
        <v>532.73</v>
      </c>
      <c r="S81">
        <v>-351601.8</v>
      </c>
      <c r="T81">
        <v>-45154.879999999997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-351601.8</v>
      </c>
    </row>
    <row r="82" spans="1:28" x14ac:dyDescent="0.25">
      <c r="A82" t="s">
        <v>1130</v>
      </c>
      <c r="B82" t="s">
        <v>1138</v>
      </c>
      <c r="C82" t="s">
        <v>286</v>
      </c>
      <c r="D82" t="s">
        <v>1222</v>
      </c>
      <c r="E82" t="s">
        <v>1140</v>
      </c>
      <c r="F82" t="s">
        <v>36</v>
      </c>
      <c r="G82">
        <v>253</v>
      </c>
      <c r="H82">
        <v>0</v>
      </c>
      <c r="I82">
        <v>0</v>
      </c>
      <c r="J82">
        <v>6.93</v>
      </c>
      <c r="K82">
        <v>1753.29</v>
      </c>
      <c r="L82">
        <v>1753.29</v>
      </c>
      <c r="M82">
        <v>0</v>
      </c>
      <c r="N82" t="s">
        <v>1137</v>
      </c>
      <c r="O82">
        <v>1</v>
      </c>
      <c r="P82">
        <v>0</v>
      </c>
      <c r="Q82">
        <v>0</v>
      </c>
      <c r="R82">
        <v>6.93</v>
      </c>
      <c r="S82">
        <v>1753.29</v>
      </c>
      <c r="T82">
        <v>1753.29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1753.29</v>
      </c>
    </row>
    <row r="83" spans="1:28" x14ac:dyDescent="0.25">
      <c r="A83" t="s">
        <v>1130</v>
      </c>
      <c r="B83" t="s">
        <v>1138</v>
      </c>
      <c r="C83" t="s">
        <v>286</v>
      </c>
      <c r="D83" t="s">
        <v>1222</v>
      </c>
      <c r="E83" t="s">
        <v>1140</v>
      </c>
      <c r="F83" t="s">
        <v>28</v>
      </c>
      <c r="G83">
        <v>0</v>
      </c>
      <c r="H83">
        <v>0</v>
      </c>
      <c r="I83">
        <v>0</v>
      </c>
      <c r="J83">
        <v>6.93</v>
      </c>
      <c r="K83">
        <v>0</v>
      </c>
      <c r="L83">
        <v>0</v>
      </c>
      <c r="M83">
        <v>-5554.5</v>
      </c>
      <c r="N83" t="s">
        <v>1137</v>
      </c>
      <c r="O83">
        <v>1</v>
      </c>
      <c r="P83">
        <v>0</v>
      </c>
      <c r="Q83">
        <v>0</v>
      </c>
      <c r="R83">
        <v>6.93</v>
      </c>
      <c r="S83">
        <v>0</v>
      </c>
      <c r="T83">
        <v>0</v>
      </c>
      <c r="U83">
        <v>0</v>
      </c>
      <c r="V83">
        <v>-5554.5</v>
      </c>
      <c r="W83">
        <v>0</v>
      </c>
      <c r="X83">
        <v>0</v>
      </c>
      <c r="Y83">
        <v>0</v>
      </c>
      <c r="Z83">
        <v>0</v>
      </c>
      <c r="AA83">
        <v>0</v>
      </c>
      <c r="AB83">
        <v>-5554.5</v>
      </c>
    </row>
    <row r="84" spans="1:28" x14ac:dyDescent="0.25">
      <c r="A84" t="s">
        <v>1130</v>
      </c>
      <c r="B84" t="s">
        <v>1138</v>
      </c>
      <c r="C84" t="s">
        <v>294</v>
      </c>
      <c r="D84" t="s">
        <v>1223</v>
      </c>
      <c r="E84" t="s">
        <v>1140</v>
      </c>
      <c r="F84" t="s">
        <v>28</v>
      </c>
      <c r="G84">
        <v>-2952</v>
      </c>
      <c r="H84">
        <v>-183852.28</v>
      </c>
      <c r="I84">
        <v>62.2805826558265</v>
      </c>
      <c r="J84">
        <v>4.21</v>
      </c>
      <c r="K84">
        <v>-12427.92</v>
      </c>
      <c r="L84">
        <v>171424.36</v>
      </c>
      <c r="M84">
        <v>0</v>
      </c>
      <c r="N84" t="s">
        <v>1137</v>
      </c>
      <c r="O84">
        <v>1</v>
      </c>
      <c r="P84">
        <v>-183852.28</v>
      </c>
      <c r="Q84">
        <v>62.2805826558265</v>
      </c>
      <c r="R84">
        <v>4.21</v>
      </c>
      <c r="S84">
        <v>-12427.92</v>
      </c>
      <c r="T84">
        <v>171424.36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-12427.92</v>
      </c>
    </row>
    <row r="85" spans="1:28" x14ac:dyDescent="0.25">
      <c r="A85" t="s">
        <v>1130</v>
      </c>
      <c r="B85" t="s">
        <v>1138</v>
      </c>
      <c r="C85" t="s">
        <v>299</v>
      </c>
      <c r="D85" t="s">
        <v>1224</v>
      </c>
      <c r="E85" t="s">
        <v>1140</v>
      </c>
      <c r="F85" t="s">
        <v>28</v>
      </c>
      <c r="G85">
        <v>-43310</v>
      </c>
      <c r="H85">
        <v>-674122.05</v>
      </c>
      <c r="I85">
        <v>15.565043869776</v>
      </c>
      <c r="J85">
        <v>20.190000000000001</v>
      </c>
      <c r="K85">
        <v>-874428.9</v>
      </c>
      <c r="L85">
        <v>-200306.85</v>
      </c>
      <c r="M85">
        <v>0</v>
      </c>
      <c r="N85" t="s">
        <v>1137</v>
      </c>
      <c r="O85">
        <v>1</v>
      </c>
      <c r="P85">
        <v>-674122.05</v>
      </c>
      <c r="Q85">
        <v>15.565043869776</v>
      </c>
      <c r="R85">
        <v>20.190000000000001</v>
      </c>
      <c r="S85">
        <v>-874428.9</v>
      </c>
      <c r="T85">
        <v>-200306.85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-874428.9</v>
      </c>
    </row>
    <row r="86" spans="1:28" x14ac:dyDescent="0.25">
      <c r="A86" t="s">
        <v>1130</v>
      </c>
      <c r="B86" t="s">
        <v>1138</v>
      </c>
      <c r="C86" t="s">
        <v>1225</v>
      </c>
      <c r="D86" t="s">
        <v>1226</v>
      </c>
      <c r="E86" t="s">
        <v>1140</v>
      </c>
      <c r="F86" t="s">
        <v>28</v>
      </c>
      <c r="G86">
        <v>-1086156</v>
      </c>
      <c r="H86">
        <v>-2916234.73</v>
      </c>
      <c r="I86">
        <v>2.68491333657412</v>
      </c>
      <c r="J86">
        <v>0.751</v>
      </c>
      <c r="K86">
        <v>-815703.16</v>
      </c>
      <c r="L86">
        <v>2100531.5699999998</v>
      </c>
      <c r="M86">
        <v>0</v>
      </c>
      <c r="N86" t="s">
        <v>1137</v>
      </c>
      <c r="O86">
        <v>1</v>
      </c>
      <c r="P86">
        <v>-2916234.73</v>
      </c>
      <c r="Q86">
        <v>2.68491333657412</v>
      </c>
      <c r="R86">
        <v>0.751</v>
      </c>
      <c r="S86">
        <v>-815703.16</v>
      </c>
      <c r="T86">
        <v>2100531.5699999998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-815703.16</v>
      </c>
    </row>
    <row r="87" spans="1:28" x14ac:dyDescent="0.25">
      <c r="A87" t="s">
        <v>1130</v>
      </c>
      <c r="B87" t="s">
        <v>1138</v>
      </c>
      <c r="C87" t="s">
        <v>311</v>
      </c>
      <c r="D87" t="s">
        <v>1227</v>
      </c>
      <c r="E87" t="s">
        <v>1140</v>
      </c>
      <c r="F87" t="s">
        <v>36</v>
      </c>
      <c r="G87">
        <v>20911</v>
      </c>
      <c r="H87">
        <v>3144990.09</v>
      </c>
      <c r="I87">
        <v>150.398837453971</v>
      </c>
      <c r="J87">
        <v>155.08000000000001</v>
      </c>
      <c r="K87">
        <v>3242877.88</v>
      </c>
      <c r="L87">
        <v>97887.79</v>
      </c>
      <c r="M87">
        <v>0</v>
      </c>
      <c r="N87" t="s">
        <v>1137</v>
      </c>
      <c r="O87">
        <v>1</v>
      </c>
      <c r="P87">
        <v>3144990.09</v>
      </c>
      <c r="Q87">
        <v>150.398837453971</v>
      </c>
      <c r="R87">
        <v>155.08000000000001</v>
      </c>
      <c r="S87">
        <v>3242877.88</v>
      </c>
      <c r="T87">
        <v>97887.79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3242877.88</v>
      </c>
    </row>
    <row r="88" spans="1:28" x14ac:dyDescent="0.25">
      <c r="A88" t="s">
        <v>1130</v>
      </c>
      <c r="B88" t="s">
        <v>1138</v>
      </c>
      <c r="C88" t="s">
        <v>315</v>
      </c>
      <c r="D88" t="s">
        <v>1228</v>
      </c>
      <c r="E88" t="s">
        <v>1140</v>
      </c>
      <c r="F88" t="s">
        <v>28</v>
      </c>
      <c r="G88">
        <v>-71189</v>
      </c>
      <c r="H88">
        <v>-2095295.66</v>
      </c>
      <c r="I88">
        <v>29.432857042520599</v>
      </c>
      <c r="J88">
        <v>36.119999999999997</v>
      </c>
      <c r="K88">
        <v>-2571346.6800000002</v>
      </c>
      <c r="L88">
        <v>-476051.02</v>
      </c>
      <c r="M88">
        <v>0</v>
      </c>
      <c r="N88" t="s">
        <v>1137</v>
      </c>
      <c r="O88">
        <v>1</v>
      </c>
      <c r="P88">
        <v>-2095295.66</v>
      </c>
      <c r="Q88">
        <v>29.432857042520599</v>
      </c>
      <c r="R88">
        <v>36.119999999999997</v>
      </c>
      <c r="S88">
        <v>-2571346.6800000002</v>
      </c>
      <c r="T88">
        <v>-476051.02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-2571346.6800000002</v>
      </c>
    </row>
    <row r="89" spans="1:28" x14ac:dyDescent="0.25">
      <c r="A89" t="s">
        <v>1130</v>
      </c>
      <c r="B89" t="s">
        <v>1138</v>
      </c>
      <c r="C89" t="s">
        <v>319</v>
      </c>
      <c r="D89" t="s">
        <v>1229</v>
      </c>
      <c r="E89" t="s">
        <v>320</v>
      </c>
      <c r="F89" t="s">
        <v>28</v>
      </c>
      <c r="G89">
        <v>-4477</v>
      </c>
      <c r="H89">
        <v>-573772.75</v>
      </c>
      <c r="I89">
        <v>128.16009604645899</v>
      </c>
      <c r="J89">
        <v>134.58000000000001</v>
      </c>
      <c r="K89">
        <v>-602514.66</v>
      </c>
      <c r="L89">
        <v>-28741.91</v>
      </c>
      <c r="M89">
        <v>-7600.6</v>
      </c>
      <c r="N89" t="s">
        <v>1137</v>
      </c>
      <c r="O89">
        <v>1</v>
      </c>
      <c r="P89">
        <v>-573772.75</v>
      </c>
      <c r="Q89">
        <v>128.16009604645899</v>
      </c>
      <c r="R89">
        <v>134.58000000000001</v>
      </c>
      <c r="S89">
        <v>-602514.66</v>
      </c>
      <c r="T89">
        <v>-28741.91</v>
      </c>
      <c r="U89">
        <v>0</v>
      </c>
      <c r="V89">
        <v>-7600.6</v>
      </c>
      <c r="W89">
        <v>0</v>
      </c>
      <c r="X89">
        <v>0</v>
      </c>
      <c r="Y89">
        <v>0</v>
      </c>
      <c r="Z89">
        <v>0</v>
      </c>
      <c r="AA89">
        <v>0</v>
      </c>
      <c r="AB89">
        <v>-610115.26</v>
      </c>
    </row>
    <row r="90" spans="1:28" x14ac:dyDescent="0.25">
      <c r="A90" t="s">
        <v>1130</v>
      </c>
      <c r="B90" t="s">
        <v>1138</v>
      </c>
      <c r="C90" t="s">
        <v>324</v>
      </c>
      <c r="D90" t="s">
        <v>1230</v>
      </c>
      <c r="E90" t="s">
        <v>1169</v>
      </c>
      <c r="F90" t="s">
        <v>28</v>
      </c>
      <c r="G90">
        <v>976</v>
      </c>
      <c r="H90">
        <v>10374.93</v>
      </c>
      <c r="I90">
        <v>0.10630051229508</v>
      </c>
      <c r="J90">
        <v>0.35</v>
      </c>
      <c r="K90">
        <v>34160</v>
      </c>
      <c r="L90">
        <v>23785.07</v>
      </c>
      <c r="M90">
        <v>0</v>
      </c>
      <c r="N90" t="s">
        <v>1137</v>
      </c>
      <c r="O90">
        <v>1</v>
      </c>
      <c r="P90">
        <v>10374.93</v>
      </c>
      <c r="Q90">
        <v>0.10630051229508</v>
      </c>
      <c r="R90">
        <v>0.35</v>
      </c>
      <c r="S90">
        <v>34160</v>
      </c>
      <c r="T90">
        <v>23785.07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34160</v>
      </c>
    </row>
    <row r="91" spans="1:28" x14ac:dyDescent="0.25">
      <c r="A91" t="s">
        <v>1130</v>
      </c>
      <c r="B91" t="s">
        <v>1138</v>
      </c>
      <c r="C91" t="s">
        <v>328</v>
      </c>
      <c r="D91" t="s">
        <v>1231</v>
      </c>
      <c r="E91" t="s">
        <v>1169</v>
      </c>
      <c r="F91" t="s">
        <v>28</v>
      </c>
      <c r="G91">
        <v>1539</v>
      </c>
      <c r="H91">
        <v>8664.9500000000007</v>
      </c>
      <c r="I91">
        <v>5.6302469135799997E-2</v>
      </c>
      <c r="J91">
        <v>0.27500000000000002</v>
      </c>
      <c r="K91">
        <v>42322.5</v>
      </c>
      <c r="L91">
        <v>33657.550000000003</v>
      </c>
      <c r="M91">
        <v>0</v>
      </c>
      <c r="N91" t="s">
        <v>1137</v>
      </c>
      <c r="O91">
        <v>1</v>
      </c>
      <c r="P91">
        <v>8664.9500000000007</v>
      </c>
      <c r="Q91">
        <v>5.6302469135799997E-2</v>
      </c>
      <c r="R91">
        <v>0.27500000000000002</v>
      </c>
      <c r="S91">
        <v>42322.5</v>
      </c>
      <c r="T91">
        <v>33657.550000000003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42322.5</v>
      </c>
    </row>
    <row r="92" spans="1:28" x14ac:dyDescent="0.25">
      <c r="A92" t="s">
        <v>1130</v>
      </c>
      <c r="B92" t="s">
        <v>1138</v>
      </c>
      <c r="C92" t="s">
        <v>332</v>
      </c>
      <c r="D92" t="s">
        <v>1232</v>
      </c>
      <c r="E92" t="s">
        <v>1169</v>
      </c>
      <c r="F92" t="s">
        <v>28</v>
      </c>
      <c r="G92">
        <v>4225</v>
      </c>
      <c r="H92">
        <v>43263.57</v>
      </c>
      <c r="I92">
        <v>0.10239898224852</v>
      </c>
      <c r="J92">
        <v>0.3</v>
      </c>
      <c r="K92">
        <v>126750</v>
      </c>
      <c r="L92">
        <v>83486.429999999993</v>
      </c>
      <c r="M92">
        <v>0</v>
      </c>
      <c r="N92" t="s">
        <v>1137</v>
      </c>
      <c r="O92">
        <v>1</v>
      </c>
      <c r="P92">
        <v>43263.57</v>
      </c>
      <c r="Q92">
        <v>0.10239898224852</v>
      </c>
      <c r="R92">
        <v>0.3</v>
      </c>
      <c r="S92">
        <v>126750</v>
      </c>
      <c r="T92">
        <v>83486.429999999993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126750</v>
      </c>
    </row>
    <row r="93" spans="1:28" x14ac:dyDescent="0.25">
      <c r="A93" t="s">
        <v>1130</v>
      </c>
      <c r="B93" t="s">
        <v>1138</v>
      </c>
      <c r="C93" t="s">
        <v>336</v>
      </c>
      <c r="D93" t="s">
        <v>1233</v>
      </c>
      <c r="E93" t="s">
        <v>1140</v>
      </c>
      <c r="F93" t="s">
        <v>28</v>
      </c>
      <c r="G93">
        <v>-4945</v>
      </c>
      <c r="H93">
        <v>-387150.92</v>
      </c>
      <c r="I93">
        <v>78.291389282103097</v>
      </c>
      <c r="J93">
        <v>98.89</v>
      </c>
      <c r="K93">
        <v>-489011.05</v>
      </c>
      <c r="L93">
        <v>-101860.13</v>
      </c>
      <c r="M93">
        <v>0</v>
      </c>
      <c r="N93" t="s">
        <v>1137</v>
      </c>
      <c r="O93">
        <v>1</v>
      </c>
      <c r="P93">
        <v>-387150.92</v>
      </c>
      <c r="Q93">
        <v>78.291389282103097</v>
      </c>
      <c r="R93">
        <v>98.89</v>
      </c>
      <c r="S93">
        <v>-489011.05</v>
      </c>
      <c r="T93">
        <v>-101860.13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-489011.05</v>
      </c>
    </row>
    <row r="94" spans="1:28" x14ac:dyDescent="0.25">
      <c r="A94" t="s">
        <v>1130</v>
      </c>
      <c r="B94" t="s">
        <v>1138</v>
      </c>
      <c r="C94" t="s">
        <v>350</v>
      </c>
      <c r="D94" t="s">
        <v>1234</v>
      </c>
      <c r="E94" t="s">
        <v>1140</v>
      </c>
      <c r="F94" t="s">
        <v>28</v>
      </c>
      <c r="G94">
        <v>-7780</v>
      </c>
      <c r="H94">
        <v>-650288.74</v>
      </c>
      <c r="I94">
        <v>83.584670951156795</v>
      </c>
      <c r="J94">
        <v>1.83</v>
      </c>
      <c r="K94">
        <v>-14237.4</v>
      </c>
      <c r="L94">
        <v>636051.34</v>
      </c>
      <c r="M94">
        <v>0</v>
      </c>
      <c r="N94" t="s">
        <v>1137</v>
      </c>
      <c r="O94">
        <v>1</v>
      </c>
      <c r="P94">
        <v>-650288.74</v>
      </c>
      <c r="Q94">
        <v>83.584670951156795</v>
      </c>
      <c r="R94">
        <v>1.83</v>
      </c>
      <c r="S94">
        <v>-14237.4</v>
      </c>
      <c r="T94">
        <v>636051.34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-14237.4</v>
      </c>
    </row>
    <row r="95" spans="1:28" x14ac:dyDescent="0.25">
      <c r="A95" t="s">
        <v>1130</v>
      </c>
      <c r="B95" t="s">
        <v>1138</v>
      </c>
      <c r="C95" t="s">
        <v>355</v>
      </c>
      <c r="D95" t="s">
        <v>1235</v>
      </c>
      <c r="E95" t="s">
        <v>1140</v>
      </c>
      <c r="F95" t="s">
        <v>36</v>
      </c>
      <c r="G95">
        <v>113679</v>
      </c>
      <c r="H95">
        <v>1067502.1000000001</v>
      </c>
      <c r="I95">
        <v>9.3904951662136398</v>
      </c>
      <c r="J95">
        <v>13.8</v>
      </c>
      <c r="K95">
        <v>1568770.2</v>
      </c>
      <c r="L95">
        <v>501268.1</v>
      </c>
      <c r="M95">
        <v>0</v>
      </c>
      <c r="N95" t="s">
        <v>1137</v>
      </c>
      <c r="O95">
        <v>1</v>
      </c>
      <c r="P95">
        <v>1067502.1000000001</v>
      </c>
      <c r="Q95">
        <v>9.3904951662136398</v>
      </c>
      <c r="R95">
        <v>13.8</v>
      </c>
      <c r="S95">
        <v>1568770.2</v>
      </c>
      <c r="T95">
        <v>501268.1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1568770.2</v>
      </c>
    </row>
    <row r="96" spans="1:28" x14ac:dyDescent="0.25">
      <c r="A96" t="s">
        <v>1130</v>
      </c>
      <c r="B96" t="s">
        <v>1138</v>
      </c>
      <c r="C96" t="s">
        <v>360</v>
      </c>
      <c r="D96" t="s">
        <v>1236</v>
      </c>
      <c r="E96" t="s">
        <v>1140</v>
      </c>
      <c r="F96" t="s">
        <v>28</v>
      </c>
      <c r="G96">
        <v>-4010</v>
      </c>
      <c r="H96">
        <v>-399536.87</v>
      </c>
      <c r="I96">
        <v>99.635129675810404</v>
      </c>
      <c r="J96">
        <v>132.13999999999999</v>
      </c>
      <c r="K96">
        <v>-529881.4</v>
      </c>
      <c r="L96">
        <v>-130344.53</v>
      </c>
      <c r="M96">
        <v>0</v>
      </c>
      <c r="N96" t="s">
        <v>1137</v>
      </c>
      <c r="O96">
        <v>1</v>
      </c>
      <c r="P96">
        <v>-399536.87</v>
      </c>
      <c r="Q96">
        <v>99.635129675810404</v>
      </c>
      <c r="R96">
        <v>132.13999999999999</v>
      </c>
      <c r="S96">
        <v>-529881.4</v>
      </c>
      <c r="T96">
        <v>-130344.53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-529881.4</v>
      </c>
    </row>
    <row r="97" spans="1:28" x14ac:dyDescent="0.25">
      <c r="A97" t="s">
        <v>1130</v>
      </c>
      <c r="B97" t="s">
        <v>1138</v>
      </c>
      <c r="C97" t="s">
        <v>364</v>
      </c>
      <c r="D97" t="s">
        <v>1237</v>
      </c>
      <c r="E97" t="s">
        <v>1140</v>
      </c>
      <c r="F97" t="s">
        <v>28</v>
      </c>
      <c r="G97">
        <v>-18078</v>
      </c>
      <c r="H97">
        <v>-672344.93</v>
      </c>
      <c r="I97">
        <v>37.191333665228399</v>
      </c>
      <c r="J97">
        <v>44.65</v>
      </c>
      <c r="K97">
        <v>-807182.7</v>
      </c>
      <c r="L97">
        <v>-134837.76999999999</v>
      </c>
      <c r="M97">
        <v>0</v>
      </c>
      <c r="N97" t="s">
        <v>1137</v>
      </c>
      <c r="O97">
        <v>1</v>
      </c>
      <c r="P97">
        <v>-672344.93</v>
      </c>
      <c r="Q97">
        <v>37.191333665228399</v>
      </c>
      <c r="R97">
        <v>44.65</v>
      </c>
      <c r="S97">
        <v>-807182.7</v>
      </c>
      <c r="T97">
        <v>-134837.76999999999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-807182.7</v>
      </c>
    </row>
    <row r="98" spans="1:28" x14ac:dyDescent="0.25">
      <c r="A98" t="s">
        <v>1130</v>
      </c>
      <c r="B98" t="s">
        <v>1138</v>
      </c>
      <c r="C98" t="s">
        <v>376</v>
      </c>
      <c r="D98" t="s">
        <v>1238</v>
      </c>
      <c r="E98" t="s">
        <v>320</v>
      </c>
      <c r="F98" t="s">
        <v>28</v>
      </c>
      <c r="G98">
        <v>-1237</v>
      </c>
      <c r="H98">
        <v>-863258.99</v>
      </c>
      <c r="I98">
        <v>697.86498787388803</v>
      </c>
      <c r="J98">
        <v>805.39</v>
      </c>
      <c r="K98">
        <v>-996267.43</v>
      </c>
      <c r="L98">
        <v>-133008.44</v>
      </c>
      <c r="M98">
        <v>0</v>
      </c>
      <c r="N98" t="s">
        <v>1137</v>
      </c>
      <c r="O98">
        <v>1</v>
      </c>
      <c r="P98">
        <v>-863258.99</v>
      </c>
      <c r="Q98">
        <v>697.86498787388803</v>
      </c>
      <c r="R98">
        <v>805.39</v>
      </c>
      <c r="S98">
        <v>-996267.43</v>
      </c>
      <c r="T98">
        <v>-133008.44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-996267.43</v>
      </c>
    </row>
    <row r="99" spans="1:28" x14ac:dyDescent="0.25">
      <c r="A99" t="s">
        <v>1130</v>
      </c>
      <c r="B99" t="s">
        <v>1138</v>
      </c>
      <c r="C99" t="s">
        <v>380</v>
      </c>
      <c r="D99" t="s">
        <v>1239</v>
      </c>
      <c r="E99" t="s">
        <v>1140</v>
      </c>
      <c r="F99" t="s">
        <v>36</v>
      </c>
      <c r="G99">
        <v>33882</v>
      </c>
      <c r="H99">
        <v>63220.02</v>
      </c>
      <c r="I99">
        <v>1.8658880821675199</v>
      </c>
      <c r="J99">
        <v>2.13</v>
      </c>
      <c r="K99">
        <v>72168.66</v>
      </c>
      <c r="L99">
        <v>8948.64</v>
      </c>
      <c r="M99">
        <v>0</v>
      </c>
      <c r="N99" t="s">
        <v>1137</v>
      </c>
      <c r="O99">
        <v>1</v>
      </c>
      <c r="P99">
        <v>63220.02</v>
      </c>
      <c r="Q99">
        <v>1.8658880821675199</v>
      </c>
      <c r="R99">
        <v>2.13</v>
      </c>
      <c r="S99">
        <v>72168.66</v>
      </c>
      <c r="T99">
        <v>8948.64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72168.66</v>
      </c>
    </row>
    <row r="100" spans="1:28" x14ac:dyDescent="0.25">
      <c r="A100" t="s">
        <v>1130</v>
      </c>
      <c r="B100" t="s">
        <v>1138</v>
      </c>
      <c r="C100" t="s">
        <v>384</v>
      </c>
      <c r="D100" t="s">
        <v>1240</v>
      </c>
      <c r="E100" t="s">
        <v>1140</v>
      </c>
      <c r="F100" t="s">
        <v>28</v>
      </c>
      <c r="G100">
        <v>-893</v>
      </c>
      <c r="H100">
        <v>-308635.65999999997</v>
      </c>
      <c r="I100">
        <v>345.616640537514</v>
      </c>
      <c r="J100">
        <v>146.25</v>
      </c>
      <c r="K100">
        <v>-130601.25</v>
      </c>
      <c r="L100">
        <v>178034.41</v>
      </c>
      <c r="M100">
        <v>0</v>
      </c>
      <c r="N100" t="s">
        <v>1137</v>
      </c>
      <c r="O100">
        <v>1</v>
      </c>
      <c r="P100">
        <v>-308635.65999999997</v>
      </c>
      <c r="Q100">
        <v>345.616640537514</v>
      </c>
      <c r="R100">
        <v>146.25</v>
      </c>
      <c r="S100">
        <v>-130601.25</v>
      </c>
      <c r="T100">
        <v>178034.41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-130601.25</v>
      </c>
    </row>
    <row r="101" spans="1:28" x14ac:dyDescent="0.25">
      <c r="A101" t="s">
        <v>1130</v>
      </c>
      <c r="B101" t="s">
        <v>1138</v>
      </c>
      <c r="C101" t="s">
        <v>388</v>
      </c>
      <c r="D101" t="s">
        <v>1241</v>
      </c>
      <c r="E101" t="s">
        <v>137</v>
      </c>
      <c r="F101" t="s">
        <v>36</v>
      </c>
      <c r="G101">
        <v>119095</v>
      </c>
      <c r="H101">
        <v>1507199.76</v>
      </c>
      <c r="I101">
        <v>12.655441118434799</v>
      </c>
      <c r="J101">
        <v>10</v>
      </c>
      <c r="K101">
        <v>1190950</v>
      </c>
      <c r="L101">
        <v>-316249.76</v>
      </c>
      <c r="M101">
        <v>0</v>
      </c>
      <c r="N101" t="s">
        <v>1137</v>
      </c>
      <c r="O101">
        <v>1</v>
      </c>
      <c r="P101">
        <v>1507199.76</v>
      </c>
      <c r="Q101">
        <v>12.655441118434799</v>
      </c>
      <c r="R101">
        <v>10</v>
      </c>
      <c r="S101">
        <v>1190950</v>
      </c>
      <c r="T101">
        <v>-316249.76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1190950</v>
      </c>
    </row>
    <row r="102" spans="1:28" x14ac:dyDescent="0.25">
      <c r="A102" t="s">
        <v>1130</v>
      </c>
      <c r="B102" t="s">
        <v>1138</v>
      </c>
      <c r="C102" t="s">
        <v>392</v>
      </c>
      <c r="D102" t="s">
        <v>1242</v>
      </c>
      <c r="E102" t="s">
        <v>1140</v>
      </c>
      <c r="F102" t="s">
        <v>28</v>
      </c>
      <c r="G102">
        <v>-3577</v>
      </c>
      <c r="H102">
        <v>-114046.28</v>
      </c>
      <c r="I102">
        <v>31.8832205759015</v>
      </c>
      <c r="J102">
        <v>23.73</v>
      </c>
      <c r="K102">
        <v>-84882.21</v>
      </c>
      <c r="L102">
        <v>29164.07</v>
      </c>
      <c r="M102">
        <v>0</v>
      </c>
      <c r="N102" t="s">
        <v>1137</v>
      </c>
      <c r="O102">
        <v>1</v>
      </c>
      <c r="P102">
        <v>-114046.28</v>
      </c>
      <c r="Q102">
        <v>31.8832205759015</v>
      </c>
      <c r="R102">
        <v>23.73</v>
      </c>
      <c r="S102">
        <v>-84882.21</v>
      </c>
      <c r="T102">
        <v>29164.07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-84882.21</v>
      </c>
    </row>
    <row r="103" spans="1:28" x14ac:dyDescent="0.25">
      <c r="A103" t="s">
        <v>1130</v>
      </c>
      <c r="B103" t="s">
        <v>1138</v>
      </c>
      <c r="C103" t="s">
        <v>396</v>
      </c>
      <c r="D103" t="s">
        <v>1243</v>
      </c>
      <c r="E103" t="s">
        <v>1140</v>
      </c>
      <c r="F103" t="s">
        <v>28</v>
      </c>
      <c r="G103">
        <v>-367026</v>
      </c>
      <c r="H103">
        <v>-1703487.4</v>
      </c>
      <c r="I103">
        <v>4.64132622756971</v>
      </c>
      <c r="J103">
        <v>6.51</v>
      </c>
      <c r="K103">
        <v>-2389339.2599999998</v>
      </c>
      <c r="L103">
        <v>-685851.86</v>
      </c>
      <c r="M103">
        <v>0</v>
      </c>
      <c r="N103" t="s">
        <v>1137</v>
      </c>
      <c r="O103">
        <v>1</v>
      </c>
      <c r="P103">
        <v>-1703487.4</v>
      </c>
      <c r="Q103">
        <v>4.64132622756971</v>
      </c>
      <c r="R103">
        <v>6.51</v>
      </c>
      <c r="S103">
        <v>-2389339.2599999998</v>
      </c>
      <c r="T103">
        <v>-685851.86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-2389339.2599999998</v>
      </c>
    </row>
    <row r="104" spans="1:28" x14ac:dyDescent="0.25">
      <c r="A104" t="s">
        <v>1130</v>
      </c>
      <c r="B104" t="s">
        <v>1138</v>
      </c>
      <c r="C104" t="s">
        <v>404</v>
      </c>
      <c r="D104" t="s">
        <v>1244</v>
      </c>
      <c r="E104" t="s">
        <v>1140</v>
      </c>
      <c r="F104" t="s">
        <v>28</v>
      </c>
      <c r="G104">
        <v>-268731</v>
      </c>
      <c r="H104">
        <v>-1842121.03</v>
      </c>
      <c r="I104">
        <v>6.8548884572304596</v>
      </c>
      <c r="J104">
        <v>1.75</v>
      </c>
      <c r="K104">
        <v>-470279.25</v>
      </c>
      <c r="L104">
        <v>1371841.78</v>
      </c>
      <c r="M104">
        <v>0</v>
      </c>
      <c r="N104" t="s">
        <v>1137</v>
      </c>
      <c r="O104">
        <v>1</v>
      </c>
      <c r="P104">
        <v>-1842121.03</v>
      </c>
      <c r="Q104">
        <v>6.8548884572304596</v>
      </c>
      <c r="R104">
        <v>1.75</v>
      </c>
      <c r="S104">
        <v>-470279.25</v>
      </c>
      <c r="T104">
        <v>1371841.78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-470279.25</v>
      </c>
    </row>
    <row r="105" spans="1:28" x14ac:dyDescent="0.25">
      <c r="A105" t="s">
        <v>1130</v>
      </c>
      <c r="B105" t="s">
        <v>1138</v>
      </c>
      <c r="C105" t="s">
        <v>408</v>
      </c>
      <c r="D105" t="s">
        <v>1245</v>
      </c>
      <c r="E105" t="s">
        <v>1140</v>
      </c>
      <c r="F105" t="s">
        <v>28</v>
      </c>
      <c r="G105">
        <v>-9433</v>
      </c>
      <c r="H105">
        <v>-1077469.02</v>
      </c>
      <c r="I105">
        <v>114.22336690342399</v>
      </c>
      <c r="J105">
        <v>111.56</v>
      </c>
      <c r="K105">
        <v>-1052345.48</v>
      </c>
      <c r="L105">
        <v>25123.54</v>
      </c>
      <c r="M105">
        <v>0</v>
      </c>
      <c r="N105" t="s">
        <v>1137</v>
      </c>
      <c r="O105">
        <v>1</v>
      </c>
      <c r="P105">
        <v>-1077469.02</v>
      </c>
      <c r="Q105">
        <v>114.22336690342399</v>
      </c>
      <c r="R105">
        <v>111.56</v>
      </c>
      <c r="S105">
        <v>-1052345.48</v>
      </c>
      <c r="T105">
        <v>25123.54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-1052345.48</v>
      </c>
    </row>
    <row r="106" spans="1:28" x14ac:dyDescent="0.25">
      <c r="A106" t="s">
        <v>1130</v>
      </c>
      <c r="B106" t="s">
        <v>1138</v>
      </c>
      <c r="C106" t="s">
        <v>412</v>
      </c>
      <c r="D106" t="s">
        <v>1246</v>
      </c>
      <c r="E106" t="s">
        <v>1140</v>
      </c>
      <c r="F106" t="s">
        <v>28</v>
      </c>
      <c r="G106">
        <v>-92270</v>
      </c>
      <c r="H106">
        <v>-1950474.74</v>
      </c>
      <c r="I106">
        <v>21.1387746829955</v>
      </c>
      <c r="J106">
        <v>23.85</v>
      </c>
      <c r="K106">
        <v>-2200639.5</v>
      </c>
      <c r="L106">
        <v>-250164.76</v>
      </c>
      <c r="M106">
        <v>0</v>
      </c>
      <c r="N106" t="s">
        <v>1137</v>
      </c>
      <c r="O106">
        <v>1</v>
      </c>
      <c r="P106">
        <v>-1950474.74</v>
      </c>
      <c r="Q106">
        <v>21.1387746829955</v>
      </c>
      <c r="R106">
        <v>23.85</v>
      </c>
      <c r="S106">
        <v>-2200639.5</v>
      </c>
      <c r="T106">
        <v>-250164.76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-2200639.5</v>
      </c>
    </row>
    <row r="107" spans="1:28" x14ac:dyDescent="0.25">
      <c r="A107" t="s">
        <v>1130</v>
      </c>
      <c r="B107" t="s">
        <v>1138</v>
      </c>
      <c r="C107" t="s">
        <v>416</v>
      </c>
      <c r="D107" t="s">
        <v>1247</v>
      </c>
      <c r="E107" t="s">
        <v>1140</v>
      </c>
      <c r="F107" t="s">
        <v>28</v>
      </c>
      <c r="G107">
        <v>-87243</v>
      </c>
      <c r="H107">
        <v>-737652.3</v>
      </c>
      <c r="I107">
        <v>8.4551459715965809</v>
      </c>
      <c r="J107">
        <v>1.46</v>
      </c>
      <c r="K107">
        <v>-127374.78</v>
      </c>
      <c r="L107">
        <v>610277.52</v>
      </c>
      <c r="M107">
        <v>0</v>
      </c>
      <c r="N107" t="s">
        <v>1137</v>
      </c>
      <c r="O107">
        <v>1</v>
      </c>
      <c r="P107">
        <v>-737652.3</v>
      </c>
      <c r="Q107">
        <v>8.4551459715965809</v>
      </c>
      <c r="R107">
        <v>1.46</v>
      </c>
      <c r="S107">
        <v>-127374.78</v>
      </c>
      <c r="T107">
        <v>610277.52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-127374.78</v>
      </c>
    </row>
    <row r="108" spans="1:28" x14ac:dyDescent="0.25">
      <c r="A108" t="s">
        <v>1130</v>
      </c>
      <c r="B108" t="s">
        <v>1138</v>
      </c>
      <c r="C108" t="s">
        <v>420</v>
      </c>
      <c r="D108" t="s">
        <v>1248</v>
      </c>
      <c r="E108" t="s">
        <v>1140</v>
      </c>
      <c r="F108" t="s">
        <v>28</v>
      </c>
      <c r="G108">
        <v>-6820</v>
      </c>
      <c r="H108">
        <v>-482001</v>
      </c>
      <c r="I108">
        <v>70.674633431084999</v>
      </c>
      <c r="J108">
        <v>80.599999999999994</v>
      </c>
      <c r="K108">
        <v>-549692</v>
      </c>
      <c r="L108">
        <v>-67691</v>
      </c>
      <c r="M108">
        <v>0</v>
      </c>
      <c r="N108" t="s">
        <v>1137</v>
      </c>
      <c r="O108">
        <v>1</v>
      </c>
      <c r="P108">
        <v>-482001</v>
      </c>
      <c r="Q108">
        <v>70.674633431084999</v>
      </c>
      <c r="R108">
        <v>80.599999999999994</v>
      </c>
      <c r="S108">
        <v>-549692</v>
      </c>
      <c r="T108">
        <v>-67691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-549692</v>
      </c>
    </row>
    <row r="109" spans="1:28" x14ac:dyDescent="0.25">
      <c r="A109" t="s">
        <v>1130</v>
      </c>
      <c r="B109" t="s">
        <v>1138</v>
      </c>
      <c r="C109" t="s">
        <v>424</v>
      </c>
      <c r="D109" t="s">
        <v>1249</v>
      </c>
      <c r="E109" t="s">
        <v>1140</v>
      </c>
      <c r="F109" t="s">
        <v>28</v>
      </c>
      <c r="G109">
        <v>-75424</v>
      </c>
      <c r="H109">
        <v>-970569.96</v>
      </c>
      <c r="I109">
        <v>12.868184662706801</v>
      </c>
      <c r="J109">
        <v>1.6</v>
      </c>
      <c r="K109">
        <v>-120678.39999999999</v>
      </c>
      <c r="L109">
        <v>849891.56</v>
      </c>
      <c r="M109">
        <v>0</v>
      </c>
      <c r="N109" t="s">
        <v>1137</v>
      </c>
      <c r="O109">
        <v>1</v>
      </c>
      <c r="P109">
        <v>-970569.96</v>
      </c>
      <c r="Q109">
        <v>12.868184662706801</v>
      </c>
      <c r="R109">
        <v>1.6</v>
      </c>
      <c r="S109">
        <v>-120678.39999999999</v>
      </c>
      <c r="T109">
        <v>849891.56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-120678.39999999999</v>
      </c>
    </row>
    <row r="110" spans="1:28" x14ac:dyDescent="0.25">
      <c r="A110" t="s">
        <v>1130</v>
      </c>
      <c r="B110" t="s">
        <v>1138</v>
      </c>
      <c r="C110" t="s">
        <v>428</v>
      </c>
      <c r="D110" t="s">
        <v>1250</v>
      </c>
      <c r="E110" t="s">
        <v>1140</v>
      </c>
      <c r="F110" t="s">
        <v>28</v>
      </c>
      <c r="G110">
        <v>-210693</v>
      </c>
      <c r="H110">
        <v>-1467932.41</v>
      </c>
      <c r="I110">
        <v>6.9671626964350999</v>
      </c>
      <c r="J110">
        <v>7.73</v>
      </c>
      <c r="K110">
        <v>-1628656.89</v>
      </c>
      <c r="L110">
        <v>-160724.48000000001</v>
      </c>
      <c r="M110">
        <v>0</v>
      </c>
      <c r="N110" t="s">
        <v>1137</v>
      </c>
      <c r="O110">
        <v>1</v>
      </c>
      <c r="P110">
        <v>-1467932.41</v>
      </c>
      <c r="Q110">
        <v>6.9671626964350999</v>
      </c>
      <c r="R110">
        <v>7.73</v>
      </c>
      <c r="S110">
        <v>-1628656.89</v>
      </c>
      <c r="T110">
        <v>-160724.48000000001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-1628656.89</v>
      </c>
    </row>
    <row r="111" spans="1:28" x14ac:dyDescent="0.25">
      <c r="A111" t="s">
        <v>1130</v>
      </c>
      <c r="B111" t="s">
        <v>1138</v>
      </c>
      <c r="C111" t="s">
        <v>436</v>
      </c>
      <c r="D111" t="s">
        <v>1251</v>
      </c>
      <c r="E111" t="s">
        <v>1140</v>
      </c>
      <c r="F111" t="s">
        <v>28</v>
      </c>
      <c r="G111">
        <v>-40488</v>
      </c>
      <c r="H111">
        <v>-1306322.08</v>
      </c>
      <c r="I111">
        <v>32.2644260027662</v>
      </c>
      <c r="J111">
        <v>17.53</v>
      </c>
      <c r="K111">
        <v>-709754.64</v>
      </c>
      <c r="L111">
        <v>596567.43999999994</v>
      </c>
      <c r="M111">
        <v>0</v>
      </c>
      <c r="N111" t="s">
        <v>1137</v>
      </c>
      <c r="O111">
        <v>1</v>
      </c>
      <c r="P111">
        <v>-1306322.08</v>
      </c>
      <c r="Q111">
        <v>32.2644260027662</v>
      </c>
      <c r="R111">
        <v>17.53</v>
      </c>
      <c r="S111">
        <v>-709754.64</v>
      </c>
      <c r="T111">
        <v>596567.43999999994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-709754.64</v>
      </c>
    </row>
    <row r="112" spans="1:28" x14ac:dyDescent="0.25">
      <c r="A112" t="s">
        <v>1130</v>
      </c>
      <c r="B112" t="s">
        <v>1138</v>
      </c>
      <c r="C112" t="s">
        <v>440</v>
      </c>
      <c r="D112" t="s">
        <v>1252</v>
      </c>
      <c r="E112" t="s">
        <v>1253</v>
      </c>
      <c r="F112" t="s">
        <v>28</v>
      </c>
      <c r="G112">
        <v>-7997</v>
      </c>
      <c r="H112">
        <v>-422799.9</v>
      </c>
      <c r="I112">
        <v>52.869813680130001</v>
      </c>
      <c r="J112">
        <v>9.1199999999999992</v>
      </c>
      <c r="K112">
        <v>-72932.639999999999</v>
      </c>
      <c r="L112">
        <v>349867.26</v>
      </c>
      <c r="M112">
        <v>0</v>
      </c>
      <c r="N112" t="s">
        <v>1137</v>
      </c>
      <c r="O112">
        <v>1</v>
      </c>
      <c r="P112">
        <v>-422799.9</v>
      </c>
      <c r="Q112">
        <v>52.869813680130001</v>
      </c>
      <c r="R112">
        <v>9.1199999999999992</v>
      </c>
      <c r="S112">
        <v>-72932.639999999999</v>
      </c>
      <c r="T112">
        <v>349867.26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-72932.639999999999</v>
      </c>
    </row>
    <row r="113" spans="1:28" x14ac:dyDescent="0.25">
      <c r="A113" t="s">
        <v>1130</v>
      </c>
      <c r="B113" t="s">
        <v>1138</v>
      </c>
      <c r="C113" t="s">
        <v>446</v>
      </c>
      <c r="D113" t="s">
        <v>1254</v>
      </c>
      <c r="E113" t="s">
        <v>1169</v>
      </c>
      <c r="F113" t="s">
        <v>36</v>
      </c>
      <c r="G113">
        <v>25</v>
      </c>
      <c r="H113">
        <v>540.48</v>
      </c>
      <c r="I113">
        <v>0.216192</v>
      </c>
      <c r="J113">
        <v>0.09</v>
      </c>
      <c r="K113">
        <v>225</v>
      </c>
      <c r="L113">
        <v>-315.48</v>
      </c>
      <c r="M113">
        <v>0</v>
      </c>
      <c r="N113" t="s">
        <v>1137</v>
      </c>
      <c r="O113">
        <v>1</v>
      </c>
      <c r="P113">
        <v>540.48</v>
      </c>
      <c r="Q113">
        <v>0.216192</v>
      </c>
      <c r="R113">
        <v>0.09</v>
      </c>
      <c r="S113">
        <v>225</v>
      </c>
      <c r="T113">
        <v>-315.48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225</v>
      </c>
    </row>
    <row r="114" spans="1:28" x14ac:dyDescent="0.25">
      <c r="A114" t="s">
        <v>1130</v>
      </c>
      <c r="B114" t="s">
        <v>1138</v>
      </c>
      <c r="C114" t="s">
        <v>450</v>
      </c>
      <c r="D114" t="s">
        <v>1255</v>
      </c>
      <c r="E114" t="s">
        <v>1169</v>
      </c>
      <c r="F114" t="s">
        <v>36</v>
      </c>
      <c r="G114">
        <v>22</v>
      </c>
      <c r="H114">
        <v>1417.44</v>
      </c>
      <c r="I114">
        <v>0.64429090909091002</v>
      </c>
      <c r="J114">
        <v>0.64500000000000002</v>
      </c>
      <c r="K114">
        <v>1419</v>
      </c>
      <c r="L114">
        <v>1.56</v>
      </c>
      <c r="M114">
        <v>0</v>
      </c>
      <c r="N114" t="s">
        <v>1137</v>
      </c>
      <c r="O114">
        <v>1</v>
      </c>
      <c r="P114">
        <v>1417.44</v>
      </c>
      <c r="Q114">
        <v>0.64429090909091002</v>
      </c>
      <c r="R114">
        <v>0.64500000000000002</v>
      </c>
      <c r="S114">
        <v>1419</v>
      </c>
      <c r="T114">
        <v>1.56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1419</v>
      </c>
    </row>
    <row r="115" spans="1:28" x14ac:dyDescent="0.25">
      <c r="A115" t="s">
        <v>1130</v>
      </c>
      <c r="B115" t="s">
        <v>1138</v>
      </c>
      <c r="C115" t="s">
        <v>454</v>
      </c>
      <c r="D115" t="s">
        <v>1256</v>
      </c>
      <c r="E115" t="s">
        <v>1169</v>
      </c>
      <c r="F115" t="s">
        <v>36</v>
      </c>
      <c r="G115">
        <v>30</v>
      </c>
      <c r="H115">
        <v>1598.06</v>
      </c>
      <c r="I115">
        <v>0.53268666666666997</v>
      </c>
      <c r="J115">
        <v>0.49</v>
      </c>
      <c r="K115">
        <v>1470</v>
      </c>
      <c r="L115">
        <v>-128.06</v>
      </c>
      <c r="M115">
        <v>0</v>
      </c>
      <c r="N115" t="s">
        <v>1137</v>
      </c>
      <c r="O115">
        <v>1</v>
      </c>
      <c r="P115">
        <v>1598.06</v>
      </c>
      <c r="Q115">
        <v>0.53268666666666997</v>
      </c>
      <c r="R115">
        <v>0.49</v>
      </c>
      <c r="S115">
        <v>1470</v>
      </c>
      <c r="T115">
        <v>-128.06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1470</v>
      </c>
    </row>
    <row r="116" spans="1:28" x14ac:dyDescent="0.25">
      <c r="A116" t="s">
        <v>1130</v>
      </c>
      <c r="B116" t="s">
        <v>1138</v>
      </c>
      <c r="C116" t="s">
        <v>457</v>
      </c>
      <c r="D116" t="s">
        <v>1257</v>
      </c>
      <c r="E116" t="s">
        <v>1169</v>
      </c>
      <c r="F116" t="s">
        <v>36</v>
      </c>
      <c r="G116">
        <v>22</v>
      </c>
      <c r="H116">
        <v>733.9</v>
      </c>
      <c r="I116">
        <v>0.33359090909090999</v>
      </c>
      <c r="J116">
        <v>0.375</v>
      </c>
      <c r="K116">
        <v>825</v>
      </c>
      <c r="L116">
        <v>91.1</v>
      </c>
      <c r="M116">
        <v>0</v>
      </c>
      <c r="N116" t="s">
        <v>1137</v>
      </c>
      <c r="O116">
        <v>1</v>
      </c>
      <c r="P116">
        <v>733.9</v>
      </c>
      <c r="Q116">
        <v>0.33359090909090999</v>
      </c>
      <c r="R116">
        <v>0.375</v>
      </c>
      <c r="S116">
        <v>825</v>
      </c>
      <c r="T116">
        <v>91.1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825</v>
      </c>
    </row>
    <row r="117" spans="1:28" x14ac:dyDescent="0.25">
      <c r="A117" t="s">
        <v>1130</v>
      </c>
      <c r="B117" t="s">
        <v>1138</v>
      </c>
      <c r="C117" t="s">
        <v>460</v>
      </c>
      <c r="D117" t="s">
        <v>1258</v>
      </c>
      <c r="E117" t="s">
        <v>1169</v>
      </c>
      <c r="F117" t="s">
        <v>36</v>
      </c>
      <c r="G117">
        <v>6</v>
      </c>
      <c r="H117">
        <v>699.72</v>
      </c>
      <c r="I117">
        <v>1.1661999999999999</v>
      </c>
      <c r="J117">
        <v>1.085</v>
      </c>
      <c r="K117">
        <v>651</v>
      </c>
      <c r="L117">
        <v>-48.72</v>
      </c>
      <c r="M117">
        <v>0</v>
      </c>
      <c r="N117" t="s">
        <v>1137</v>
      </c>
      <c r="O117">
        <v>1</v>
      </c>
      <c r="P117">
        <v>699.72</v>
      </c>
      <c r="Q117">
        <v>1.1661999999999999</v>
      </c>
      <c r="R117">
        <v>1.085</v>
      </c>
      <c r="S117">
        <v>651</v>
      </c>
      <c r="T117">
        <v>-48.72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651</v>
      </c>
    </row>
    <row r="118" spans="1:28" x14ac:dyDescent="0.25">
      <c r="A118" t="s">
        <v>1130</v>
      </c>
      <c r="B118" t="s">
        <v>1138</v>
      </c>
      <c r="C118" t="s">
        <v>464</v>
      </c>
      <c r="D118" t="s">
        <v>1259</v>
      </c>
      <c r="E118" t="s">
        <v>1169</v>
      </c>
      <c r="F118" t="s">
        <v>36</v>
      </c>
      <c r="G118">
        <v>8</v>
      </c>
      <c r="H118">
        <v>1832</v>
      </c>
      <c r="I118">
        <v>2.29</v>
      </c>
      <c r="J118">
        <v>2.5249999999999999</v>
      </c>
      <c r="K118">
        <v>2020</v>
      </c>
      <c r="L118">
        <v>188</v>
      </c>
      <c r="M118">
        <v>0</v>
      </c>
      <c r="N118" t="s">
        <v>1137</v>
      </c>
      <c r="O118">
        <v>1</v>
      </c>
      <c r="P118">
        <v>1832</v>
      </c>
      <c r="Q118">
        <v>2.29</v>
      </c>
      <c r="R118">
        <v>2.5249999999999999</v>
      </c>
      <c r="S118">
        <v>2020</v>
      </c>
      <c r="T118">
        <v>188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2020</v>
      </c>
    </row>
    <row r="119" spans="1:28" x14ac:dyDescent="0.25">
      <c r="A119" t="s">
        <v>1130</v>
      </c>
      <c r="B119" t="s">
        <v>1138</v>
      </c>
      <c r="C119" t="s">
        <v>468</v>
      </c>
      <c r="D119" t="s">
        <v>1260</v>
      </c>
      <c r="E119" t="s">
        <v>1169</v>
      </c>
      <c r="F119" t="s">
        <v>36</v>
      </c>
      <c r="G119">
        <v>143</v>
      </c>
      <c r="H119">
        <v>51389.2</v>
      </c>
      <c r="I119">
        <v>3.5936503496503498</v>
      </c>
      <c r="J119">
        <v>0.995</v>
      </c>
      <c r="K119">
        <v>14228.5</v>
      </c>
      <c r="L119">
        <v>-37160.699999999997</v>
      </c>
      <c r="M119">
        <v>0</v>
      </c>
      <c r="N119" t="s">
        <v>1137</v>
      </c>
      <c r="O119">
        <v>1</v>
      </c>
      <c r="P119">
        <v>51389.2</v>
      </c>
      <c r="Q119">
        <v>3.5936503496503498</v>
      </c>
      <c r="R119">
        <v>0.995</v>
      </c>
      <c r="S119">
        <v>14228.5</v>
      </c>
      <c r="T119">
        <v>-37160.699999999997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14228.5</v>
      </c>
    </row>
    <row r="120" spans="1:28" x14ac:dyDescent="0.25">
      <c r="A120" t="s">
        <v>1130</v>
      </c>
      <c r="B120" t="s">
        <v>1138</v>
      </c>
      <c r="C120" t="s">
        <v>471</v>
      </c>
      <c r="D120" t="s">
        <v>1261</v>
      </c>
      <c r="E120" t="s">
        <v>1169</v>
      </c>
      <c r="F120" t="s">
        <v>36</v>
      </c>
      <c r="G120">
        <v>8</v>
      </c>
      <c r="H120">
        <v>307.75</v>
      </c>
      <c r="I120">
        <v>0.38468750000000002</v>
      </c>
      <c r="J120">
        <v>8.5000000000000006E-2</v>
      </c>
      <c r="K120">
        <v>68</v>
      </c>
      <c r="L120">
        <v>-239.75</v>
      </c>
      <c r="M120">
        <v>0</v>
      </c>
      <c r="N120" t="s">
        <v>1137</v>
      </c>
      <c r="O120">
        <v>1</v>
      </c>
      <c r="P120">
        <v>307.75</v>
      </c>
      <c r="Q120">
        <v>0.38468750000000002</v>
      </c>
      <c r="R120">
        <v>8.5000000000000006E-2</v>
      </c>
      <c r="S120">
        <v>68</v>
      </c>
      <c r="T120">
        <v>-239.75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68</v>
      </c>
    </row>
    <row r="121" spans="1:28" x14ac:dyDescent="0.25">
      <c r="A121" t="s">
        <v>1130</v>
      </c>
      <c r="B121" t="s">
        <v>1138</v>
      </c>
      <c r="C121" t="s">
        <v>475</v>
      </c>
      <c r="D121" t="s">
        <v>1262</v>
      </c>
      <c r="E121" t="s">
        <v>1169</v>
      </c>
      <c r="F121" t="s">
        <v>36</v>
      </c>
      <c r="G121">
        <v>71</v>
      </c>
      <c r="H121">
        <v>11084.45</v>
      </c>
      <c r="I121">
        <v>1.5611901408450699</v>
      </c>
      <c r="J121">
        <v>0.19</v>
      </c>
      <c r="K121">
        <v>1349</v>
      </c>
      <c r="L121">
        <v>-9735.4500000000007</v>
      </c>
      <c r="M121">
        <v>0</v>
      </c>
      <c r="N121" t="s">
        <v>1137</v>
      </c>
      <c r="O121">
        <v>1</v>
      </c>
      <c r="P121">
        <v>11084.45</v>
      </c>
      <c r="Q121">
        <v>1.5611901408450699</v>
      </c>
      <c r="R121">
        <v>0.19</v>
      </c>
      <c r="S121">
        <v>1349</v>
      </c>
      <c r="T121">
        <v>-9735.4500000000007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1349</v>
      </c>
    </row>
    <row r="122" spans="1:28" x14ac:dyDescent="0.25">
      <c r="A122" t="s">
        <v>1130</v>
      </c>
      <c r="B122" t="s">
        <v>1138</v>
      </c>
      <c r="C122" t="s">
        <v>478</v>
      </c>
      <c r="D122" t="s">
        <v>1263</v>
      </c>
      <c r="E122" t="s">
        <v>1169</v>
      </c>
      <c r="F122" t="s">
        <v>36</v>
      </c>
      <c r="G122">
        <v>8</v>
      </c>
      <c r="H122">
        <v>676.95</v>
      </c>
      <c r="I122">
        <v>0.84618749999999998</v>
      </c>
      <c r="J122">
        <v>2.5150000000000001</v>
      </c>
      <c r="K122">
        <v>2012</v>
      </c>
      <c r="L122">
        <v>1335.05</v>
      </c>
      <c r="M122">
        <v>0</v>
      </c>
      <c r="N122" t="s">
        <v>1137</v>
      </c>
      <c r="O122">
        <v>1</v>
      </c>
      <c r="P122">
        <v>676.95</v>
      </c>
      <c r="Q122">
        <v>0.84618749999999998</v>
      </c>
      <c r="R122">
        <v>2.5150000000000001</v>
      </c>
      <c r="S122">
        <v>2012</v>
      </c>
      <c r="T122">
        <v>1335.05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2012</v>
      </c>
    </row>
    <row r="123" spans="1:28" x14ac:dyDescent="0.25">
      <c r="A123" t="s">
        <v>1130</v>
      </c>
      <c r="B123" t="s">
        <v>1138</v>
      </c>
      <c r="C123" t="s">
        <v>482</v>
      </c>
      <c r="D123" t="s">
        <v>1264</v>
      </c>
      <c r="E123" t="s">
        <v>1140</v>
      </c>
      <c r="F123" t="s">
        <v>36</v>
      </c>
      <c r="G123">
        <v>288774</v>
      </c>
      <c r="H123">
        <v>2726907.59</v>
      </c>
      <c r="I123">
        <v>9.44305093256318</v>
      </c>
      <c r="J123">
        <v>19.82</v>
      </c>
      <c r="K123">
        <v>5723500.6799999997</v>
      </c>
      <c r="L123">
        <v>2996593.09</v>
      </c>
      <c r="M123">
        <v>0</v>
      </c>
      <c r="N123" t="s">
        <v>1137</v>
      </c>
      <c r="O123">
        <v>1</v>
      </c>
      <c r="P123">
        <v>2726907.59</v>
      </c>
      <c r="Q123">
        <v>9.44305093256318</v>
      </c>
      <c r="R123">
        <v>19.82</v>
      </c>
      <c r="S123">
        <v>5723500.6799999997</v>
      </c>
      <c r="T123">
        <v>2996593.09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5723500.6799999997</v>
      </c>
    </row>
    <row r="124" spans="1:28" x14ac:dyDescent="0.25">
      <c r="A124" t="s">
        <v>1130</v>
      </c>
      <c r="B124" t="s">
        <v>1138</v>
      </c>
      <c r="C124" t="s">
        <v>482</v>
      </c>
      <c r="D124" t="s">
        <v>1264</v>
      </c>
      <c r="E124" t="s">
        <v>1140</v>
      </c>
      <c r="F124" t="s">
        <v>28</v>
      </c>
      <c r="G124">
        <v>-10505</v>
      </c>
      <c r="H124">
        <v>-208625.53</v>
      </c>
      <c r="I124">
        <v>19.859641123274599</v>
      </c>
      <c r="J124">
        <v>19.82</v>
      </c>
      <c r="K124">
        <v>-208209.1</v>
      </c>
      <c r="L124">
        <v>416.43</v>
      </c>
      <c r="M124">
        <v>0</v>
      </c>
      <c r="N124" t="s">
        <v>1137</v>
      </c>
      <c r="O124">
        <v>1</v>
      </c>
      <c r="P124">
        <v>-208625.53</v>
      </c>
      <c r="Q124">
        <v>19.859641123274599</v>
      </c>
      <c r="R124">
        <v>19.82</v>
      </c>
      <c r="S124">
        <v>-208209.1</v>
      </c>
      <c r="T124">
        <v>416.43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-208209.1</v>
      </c>
    </row>
    <row r="125" spans="1:28" x14ac:dyDescent="0.25">
      <c r="A125" t="s">
        <v>1130</v>
      </c>
      <c r="B125" t="s">
        <v>1138</v>
      </c>
      <c r="C125" t="s">
        <v>488</v>
      </c>
      <c r="D125" t="s">
        <v>1265</v>
      </c>
      <c r="E125" t="s">
        <v>137</v>
      </c>
      <c r="F125" t="s">
        <v>28</v>
      </c>
      <c r="G125">
        <v>-18600</v>
      </c>
      <c r="H125">
        <v>-663223.42000000004</v>
      </c>
      <c r="I125">
        <v>35.657173118279502</v>
      </c>
      <c r="J125">
        <v>37.5</v>
      </c>
      <c r="K125">
        <v>-697500</v>
      </c>
      <c r="L125">
        <v>-34276.58</v>
      </c>
      <c r="M125">
        <v>-7267.54</v>
      </c>
      <c r="N125" t="s">
        <v>1137</v>
      </c>
      <c r="O125">
        <v>1</v>
      </c>
      <c r="P125">
        <v>-663223.42000000004</v>
      </c>
      <c r="Q125">
        <v>35.657173118279502</v>
      </c>
      <c r="R125">
        <v>37.5</v>
      </c>
      <c r="S125">
        <v>-697500</v>
      </c>
      <c r="T125">
        <v>-34276.58</v>
      </c>
      <c r="U125">
        <v>0</v>
      </c>
      <c r="V125">
        <v>-7267.54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-704767.54</v>
      </c>
    </row>
    <row r="126" spans="1:28" x14ac:dyDescent="0.25">
      <c r="A126" t="s">
        <v>1130</v>
      </c>
      <c r="B126" t="s">
        <v>1138</v>
      </c>
      <c r="C126" t="s">
        <v>1266</v>
      </c>
      <c r="D126" t="s">
        <v>1267</v>
      </c>
      <c r="E126" t="s">
        <v>1169</v>
      </c>
      <c r="F126" t="s">
        <v>36</v>
      </c>
      <c r="G126">
        <v>-5</v>
      </c>
      <c r="H126">
        <v>-421.85</v>
      </c>
      <c r="I126">
        <v>0.84370000000000001</v>
      </c>
      <c r="J126">
        <v>0.4</v>
      </c>
      <c r="K126">
        <v>-200</v>
      </c>
      <c r="L126">
        <v>221.85</v>
      </c>
      <c r="M126">
        <v>0</v>
      </c>
      <c r="N126" t="s">
        <v>1137</v>
      </c>
      <c r="O126">
        <v>1</v>
      </c>
      <c r="P126">
        <v>-421.85</v>
      </c>
      <c r="Q126">
        <v>0.84370000000000001</v>
      </c>
      <c r="R126">
        <v>0.4</v>
      </c>
      <c r="S126">
        <v>-200</v>
      </c>
      <c r="T126">
        <v>221.85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-200</v>
      </c>
    </row>
    <row r="127" spans="1:28" x14ac:dyDescent="0.25">
      <c r="A127" t="s">
        <v>1130</v>
      </c>
      <c r="B127" t="s">
        <v>1138</v>
      </c>
      <c r="C127" t="s">
        <v>496</v>
      </c>
      <c r="D127" t="s">
        <v>1268</v>
      </c>
      <c r="E127" t="s">
        <v>1140</v>
      </c>
      <c r="F127" t="s">
        <v>28</v>
      </c>
      <c r="G127">
        <v>-8912</v>
      </c>
      <c r="H127">
        <v>-501580.91</v>
      </c>
      <c r="I127">
        <v>56.281520421902997</v>
      </c>
      <c r="J127">
        <v>51.94</v>
      </c>
      <c r="K127">
        <v>-462889.28</v>
      </c>
      <c r="L127">
        <v>38691.629999999997</v>
      </c>
      <c r="M127">
        <v>0</v>
      </c>
      <c r="N127" t="s">
        <v>1137</v>
      </c>
      <c r="O127">
        <v>1</v>
      </c>
      <c r="P127">
        <v>-501580.91</v>
      </c>
      <c r="Q127">
        <v>56.281520421902997</v>
      </c>
      <c r="R127">
        <v>51.94</v>
      </c>
      <c r="S127">
        <v>-462889.28</v>
      </c>
      <c r="T127">
        <v>38691.629999999997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-462889.28</v>
      </c>
    </row>
    <row r="128" spans="1:28" x14ac:dyDescent="0.25">
      <c r="A128" t="s">
        <v>1130</v>
      </c>
      <c r="B128" t="s">
        <v>1138</v>
      </c>
      <c r="C128" t="s">
        <v>500</v>
      </c>
      <c r="D128" t="s">
        <v>1269</v>
      </c>
      <c r="E128" t="s">
        <v>1140</v>
      </c>
      <c r="F128" t="s">
        <v>28</v>
      </c>
      <c r="G128">
        <v>-8529</v>
      </c>
      <c r="H128">
        <v>-453247.59</v>
      </c>
      <c r="I128">
        <v>53.141938093563098</v>
      </c>
      <c r="J128">
        <v>6.71</v>
      </c>
      <c r="K128">
        <v>-57229.59</v>
      </c>
      <c r="L128">
        <v>396018</v>
      </c>
      <c r="M128">
        <v>0</v>
      </c>
      <c r="N128" t="s">
        <v>1137</v>
      </c>
      <c r="O128">
        <v>1</v>
      </c>
      <c r="P128">
        <v>-453247.59</v>
      </c>
      <c r="Q128">
        <v>53.141938093563098</v>
      </c>
      <c r="R128">
        <v>6.71</v>
      </c>
      <c r="S128">
        <v>-57229.59</v>
      </c>
      <c r="T128">
        <v>396018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-57229.59</v>
      </c>
    </row>
    <row r="129" spans="1:28" x14ac:dyDescent="0.25">
      <c r="A129" t="s">
        <v>1130</v>
      </c>
      <c r="B129" t="s">
        <v>1138</v>
      </c>
      <c r="C129" t="s">
        <v>1270</v>
      </c>
      <c r="D129" t="s">
        <v>1271</v>
      </c>
      <c r="E129" t="s">
        <v>1169</v>
      </c>
      <c r="F129" t="s">
        <v>28</v>
      </c>
      <c r="G129">
        <v>-45</v>
      </c>
      <c r="H129">
        <v>-1097.1199999999999</v>
      </c>
      <c r="I129">
        <v>0.24380444444443999</v>
      </c>
      <c r="J129">
        <v>0.35</v>
      </c>
      <c r="K129">
        <v>-1575</v>
      </c>
      <c r="L129">
        <v>-477.88</v>
      </c>
      <c r="M129">
        <v>0</v>
      </c>
      <c r="N129" t="s">
        <v>1137</v>
      </c>
      <c r="O129">
        <v>1</v>
      </c>
      <c r="P129">
        <v>-1097.1199999999999</v>
      </c>
      <c r="Q129">
        <v>0.24380444444443999</v>
      </c>
      <c r="R129">
        <v>0.35</v>
      </c>
      <c r="S129">
        <v>-1575</v>
      </c>
      <c r="T129">
        <v>-477.88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-1575</v>
      </c>
    </row>
    <row r="130" spans="1:28" x14ac:dyDescent="0.25">
      <c r="A130" t="s">
        <v>1130</v>
      </c>
      <c r="B130" t="s">
        <v>1138</v>
      </c>
      <c r="C130" t="s">
        <v>504</v>
      </c>
      <c r="D130" t="s">
        <v>1272</v>
      </c>
      <c r="E130" t="s">
        <v>1140</v>
      </c>
      <c r="F130" t="s">
        <v>28</v>
      </c>
      <c r="G130">
        <v>-6827</v>
      </c>
      <c r="H130">
        <v>-111071.85</v>
      </c>
      <c r="I130">
        <v>16.269496118353601</v>
      </c>
      <c r="J130">
        <v>14.24</v>
      </c>
      <c r="K130">
        <v>-97216.48</v>
      </c>
      <c r="L130">
        <v>13855.37</v>
      </c>
      <c r="M130">
        <v>0</v>
      </c>
      <c r="N130" t="s">
        <v>1137</v>
      </c>
      <c r="O130">
        <v>1</v>
      </c>
      <c r="P130">
        <v>-111071.85</v>
      </c>
      <c r="Q130">
        <v>16.269496118353601</v>
      </c>
      <c r="R130">
        <v>14.24</v>
      </c>
      <c r="S130">
        <v>-97216.48</v>
      </c>
      <c r="T130">
        <v>13855.37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-97216.48</v>
      </c>
    </row>
    <row r="131" spans="1:28" x14ac:dyDescent="0.25">
      <c r="A131" t="s">
        <v>1130</v>
      </c>
      <c r="B131" t="s">
        <v>1138</v>
      </c>
      <c r="C131" t="s">
        <v>508</v>
      </c>
      <c r="D131" t="s">
        <v>1273</v>
      </c>
      <c r="E131" t="s">
        <v>1140</v>
      </c>
      <c r="F131" t="s">
        <v>28</v>
      </c>
      <c r="G131">
        <v>-1554</v>
      </c>
      <c r="H131">
        <v>-479966.75</v>
      </c>
      <c r="I131">
        <v>308.85891248391198</v>
      </c>
      <c r="J131">
        <v>346.55</v>
      </c>
      <c r="K131">
        <v>-538538.69999999995</v>
      </c>
      <c r="L131">
        <v>-58571.95</v>
      </c>
      <c r="M131">
        <v>0</v>
      </c>
      <c r="N131" t="s">
        <v>1137</v>
      </c>
      <c r="O131">
        <v>1</v>
      </c>
      <c r="P131">
        <v>-479966.75</v>
      </c>
      <c r="Q131">
        <v>308.85891248391198</v>
      </c>
      <c r="R131">
        <v>346.55</v>
      </c>
      <c r="S131">
        <v>-538538.69999999995</v>
      </c>
      <c r="T131">
        <v>-58571.95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-538538.69999999995</v>
      </c>
    </row>
    <row r="132" spans="1:28" x14ac:dyDescent="0.25">
      <c r="A132" t="s">
        <v>1130</v>
      </c>
      <c r="B132" t="s">
        <v>1138</v>
      </c>
      <c r="C132" t="s">
        <v>512</v>
      </c>
      <c r="D132" t="s">
        <v>1274</v>
      </c>
      <c r="E132" t="s">
        <v>1140</v>
      </c>
      <c r="F132" t="s">
        <v>36</v>
      </c>
      <c r="G132">
        <v>186538</v>
      </c>
      <c r="H132">
        <v>945038.24</v>
      </c>
      <c r="I132">
        <v>5.0661969143016403</v>
      </c>
      <c r="J132">
        <v>5.52</v>
      </c>
      <c r="K132">
        <v>1029689.76</v>
      </c>
      <c r="L132">
        <v>84651.520000000004</v>
      </c>
      <c r="M132">
        <v>0</v>
      </c>
      <c r="N132" t="s">
        <v>1137</v>
      </c>
      <c r="O132">
        <v>1</v>
      </c>
      <c r="P132">
        <v>945038.24</v>
      </c>
      <c r="Q132">
        <v>5.0661969143016403</v>
      </c>
      <c r="R132">
        <v>5.52</v>
      </c>
      <c r="S132">
        <v>1029689.76</v>
      </c>
      <c r="T132">
        <v>84651.520000000004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1029689.76</v>
      </c>
    </row>
    <row r="133" spans="1:28" x14ac:dyDescent="0.25">
      <c r="A133" t="s">
        <v>1130</v>
      </c>
      <c r="B133" t="s">
        <v>1138</v>
      </c>
      <c r="C133" t="s">
        <v>516</v>
      </c>
      <c r="D133" t="s">
        <v>1275</v>
      </c>
      <c r="E133" t="s">
        <v>137</v>
      </c>
      <c r="F133" t="s">
        <v>28</v>
      </c>
      <c r="G133">
        <v>-16406</v>
      </c>
      <c r="H133">
        <v>-1704230.99</v>
      </c>
      <c r="I133">
        <v>103.878519444105</v>
      </c>
      <c r="J133">
        <v>113.99</v>
      </c>
      <c r="K133">
        <v>-1870119.94</v>
      </c>
      <c r="L133">
        <v>-165888.95000000001</v>
      </c>
      <c r="M133">
        <v>0</v>
      </c>
      <c r="N133" t="s">
        <v>1137</v>
      </c>
      <c r="O133">
        <v>1</v>
      </c>
      <c r="P133">
        <v>-1704230.99</v>
      </c>
      <c r="Q133">
        <v>103.878519444105</v>
      </c>
      <c r="R133">
        <v>113.99</v>
      </c>
      <c r="S133">
        <v>-1870119.94</v>
      </c>
      <c r="T133">
        <v>-165888.95000000001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-1870119.94</v>
      </c>
    </row>
    <row r="134" spans="1:28" x14ac:dyDescent="0.25">
      <c r="A134" t="s">
        <v>1130</v>
      </c>
      <c r="B134" t="s">
        <v>1138</v>
      </c>
      <c r="C134" t="s">
        <v>520</v>
      </c>
      <c r="D134" t="s">
        <v>1276</v>
      </c>
      <c r="E134" t="s">
        <v>137</v>
      </c>
      <c r="F134" t="s">
        <v>28</v>
      </c>
      <c r="G134">
        <v>-6271</v>
      </c>
      <c r="H134">
        <v>-2237133.81</v>
      </c>
      <c r="I134">
        <v>356.74275394673799</v>
      </c>
      <c r="J134">
        <v>409.52</v>
      </c>
      <c r="K134">
        <v>-2568099.92</v>
      </c>
      <c r="L134">
        <v>-330966.11</v>
      </c>
      <c r="M134">
        <v>-1353.53</v>
      </c>
      <c r="N134" t="s">
        <v>1137</v>
      </c>
      <c r="O134">
        <v>1</v>
      </c>
      <c r="P134">
        <v>-2237133.81</v>
      </c>
      <c r="Q134">
        <v>356.74275394673799</v>
      </c>
      <c r="R134">
        <v>409.52</v>
      </c>
      <c r="S134">
        <v>-2568099.92</v>
      </c>
      <c r="T134">
        <v>-330966.11</v>
      </c>
      <c r="U134">
        <v>0</v>
      </c>
      <c r="V134">
        <v>-1353.53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-2569453.4500000002</v>
      </c>
    </row>
    <row r="135" spans="1:28" x14ac:dyDescent="0.25">
      <c r="A135" t="s">
        <v>1130</v>
      </c>
      <c r="B135" t="s">
        <v>1138</v>
      </c>
      <c r="C135" t="s">
        <v>1277</v>
      </c>
      <c r="D135" t="s">
        <v>1278</v>
      </c>
      <c r="E135" t="s">
        <v>137</v>
      </c>
      <c r="F135" t="s">
        <v>28</v>
      </c>
      <c r="G135">
        <v>-7045</v>
      </c>
      <c r="H135">
        <v>-996481.09</v>
      </c>
      <c r="I135">
        <v>141.44515117104299</v>
      </c>
      <c r="J135">
        <v>157.80000000000001</v>
      </c>
      <c r="K135">
        <v>-1111701</v>
      </c>
      <c r="L135">
        <v>-115219.91</v>
      </c>
      <c r="M135">
        <v>0</v>
      </c>
      <c r="N135" t="s">
        <v>1137</v>
      </c>
      <c r="O135">
        <v>1</v>
      </c>
      <c r="P135">
        <v>-996481.09</v>
      </c>
      <c r="Q135">
        <v>141.44515117104299</v>
      </c>
      <c r="R135">
        <v>157.80000000000001</v>
      </c>
      <c r="S135">
        <v>-1111701</v>
      </c>
      <c r="T135">
        <v>-115219.91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-1111701</v>
      </c>
    </row>
    <row r="136" spans="1:28" x14ac:dyDescent="0.25">
      <c r="A136" t="s">
        <v>1130</v>
      </c>
      <c r="B136" t="s">
        <v>1138</v>
      </c>
      <c r="C136" t="s">
        <v>528</v>
      </c>
      <c r="D136" t="s">
        <v>1279</v>
      </c>
      <c r="E136" t="s">
        <v>1140</v>
      </c>
      <c r="F136" t="s">
        <v>28</v>
      </c>
      <c r="G136">
        <v>-102117</v>
      </c>
      <c r="H136">
        <v>-518067.55</v>
      </c>
      <c r="I136">
        <v>5.07327428342</v>
      </c>
      <c r="J136">
        <v>12.39</v>
      </c>
      <c r="K136">
        <v>-1265229.6299999999</v>
      </c>
      <c r="L136">
        <v>-747162.08</v>
      </c>
      <c r="M136">
        <v>0</v>
      </c>
      <c r="N136" t="s">
        <v>1137</v>
      </c>
      <c r="O136">
        <v>1</v>
      </c>
      <c r="P136">
        <v>-518067.55</v>
      </c>
      <c r="Q136">
        <v>5.07327428342</v>
      </c>
      <c r="R136">
        <v>12.39</v>
      </c>
      <c r="S136">
        <v>-1265229.6299999999</v>
      </c>
      <c r="T136">
        <v>-747162.08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-1265229.6299999999</v>
      </c>
    </row>
    <row r="137" spans="1:28" x14ac:dyDescent="0.25">
      <c r="A137" t="s">
        <v>1130</v>
      </c>
      <c r="B137" t="s">
        <v>1138</v>
      </c>
      <c r="C137" t="s">
        <v>1280</v>
      </c>
      <c r="D137" t="s">
        <v>1281</v>
      </c>
      <c r="E137" t="s">
        <v>137</v>
      </c>
      <c r="F137" t="s">
        <v>28</v>
      </c>
      <c r="G137">
        <v>-6626</v>
      </c>
      <c r="H137">
        <v>-571774.47</v>
      </c>
      <c r="I137">
        <v>86.292555086024706</v>
      </c>
      <c r="J137">
        <v>98.88</v>
      </c>
      <c r="K137">
        <v>-655178.88</v>
      </c>
      <c r="L137">
        <v>-83404.41</v>
      </c>
      <c r="M137">
        <v>0</v>
      </c>
      <c r="N137" t="s">
        <v>1137</v>
      </c>
      <c r="O137">
        <v>1</v>
      </c>
      <c r="P137">
        <v>-571774.47</v>
      </c>
      <c r="Q137">
        <v>86.292555086024706</v>
      </c>
      <c r="R137">
        <v>98.88</v>
      </c>
      <c r="S137">
        <v>-655178.88</v>
      </c>
      <c r="T137">
        <v>-83404.41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-655178.88</v>
      </c>
    </row>
    <row r="138" spans="1:28" x14ac:dyDescent="0.25">
      <c r="A138" t="s">
        <v>1130</v>
      </c>
      <c r="B138" t="s">
        <v>1138</v>
      </c>
      <c r="C138" t="s">
        <v>1282</v>
      </c>
      <c r="D138" t="s">
        <v>1283</v>
      </c>
      <c r="E138" t="s">
        <v>137</v>
      </c>
      <c r="F138" t="s">
        <v>28</v>
      </c>
      <c r="G138">
        <v>-107989</v>
      </c>
      <c r="H138">
        <v>-7961639.4199999999</v>
      </c>
      <c r="I138">
        <v>73.726392688144102</v>
      </c>
      <c r="J138">
        <v>77.39</v>
      </c>
      <c r="K138">
        <v>-8357268.71</v>
      </c>
      <c r="L138">
        <v>-395629.29</v>
      </c>
      <c r="M138">
        <v>0</v>
      </c>
      <c r="N138" t="s">
        <v>1137</v>
      </c>
      <c r="O138">
        <v>1</v>
      </c>
      <c r="P138">
        <v>-7961639.4199999999</v>
      </c>
      <c r="Q138">
        <v>73.726392688144102</v>
      </c>
      <c r="R138">
        <v>77.39</v>
      </c>
      <c r="S138">
        <v>-8357268.71</v>
      </c>
      <c r="T138">
        <v>-395629.29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-8357268.71</v>
      </c>
    </row>
    <row r="139" spans="1:28" x14ac:dyDescent="0.25">
      <c r="A139" t="s">
        <v>1130</v>
      </c>
      <c r="B139" t="s">
        <v>1138</v>
      </c>
      <c r="C139" t="s">
        <v>540</v>
      </c>
      <c r="D139" t="s">
        <v>1284</v>
      </c>
      <c r="E139" t="s">
        <v>137</v>
      </c>
      <c r="F139" t="s">
        <v>28</v>
      </c>
      <c r="G139">
        <v>-17738</v>
      </c>
      <c r="H139">
        <v>-447546.38</v>
      </c>
      <c r="I139">
        <v>25.2309380989965</v>
      </c>
      <c r="J139">
        <v>24.34</v>
      </c>
      <c r="K139">
        <v>-431742.92</v>
      </c>
      <c r="L139">
        <v>15803.46</v>
      </c>
      <c r="M139">
        <v>0</v>
      </c>
      <c r="N139" t="s">
        <v>1137</v>
      </c>
      <c r="O139">
        <v>1</v>
      </c>
      <c r="P139">
        <v>-447546.38</v>
      </c>
      <c r="Q139">
        <v>25.2309380989965</v>
      </c>
      <c r="R139">
        <v>24.34</v>
      </c>
      <c r="S139">
        <v>-431742.92</v>
      </c>
      <c r="T139">
        <v>15803.46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-431742.92</v>
      </c>
    </row>
    <row r="140" spans="1:28" x14ac:dyDescent="0.25">
      <c r="A140" t="s">
        <v>1130</v>
      </c>
      <c r="B140" t="s">
        <v>1138</v>
      </c>
      <c r="C140" t="s">
        <v>548</v>
      </c>
      <c r="D140" t="s">
        <v>1285</v>
      </c>
      <c r="E140" t="s">
        <v>137</v>
      </c>
      <c r="F140" t="s">
        <v>28</v>
      </c>
      <c r="G140">
        <v>-1161</v>
      </c>
      <c r="H140">
        <v>-209285.99</v>
      </c>
      <c r="I140">
        <v>180.263557278208</v>
      </c>
      <c r="J140">
        <v>200.71</v>
      </c>
      <c r="K140">
        <v>-233024.31</v>
      </c>
      <c r="L140">
        <v>-23738.32</v>
      </c>
      <c r="M140">
        <v>0</v>
      </c>
      <c r="N140" t="s">
        <v>1137</v>
      </c>
      <c r="O140">
        <v>1</v>
      </c>
      <c r="P140">
        <v>-209285.99</v>
      </c>
      <c r="Q140">
        <v>180.263557278208</v>
      </c>
      <c r="R140">
        <v>200.71</v>
      </c>
      <c r="S140">
        <v>-233024.31</v>
      </c>
      <c r="T140">
        <v>-23738.32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-233024.31</v>
      </c>
    </row>
    <row r="141" spans="1:28" x14ac:dyDescent="0.25">
      <c r="A141" t="s">
        <v>1130</v>
      </c>
      <c r="B141" t="s">
        <v>1138</v>
      </c>
      <c r="C141" t="s">
        <v>552</v>
      </c>
      <c r="D141" t="s">
        <v>1286</v>
      </c>
      <c r="E141" t="s">
        <v>137</v>
      </c>
      <c r="F141" t="s">
        <v>28</v>
      </c>
      <c r="G141">
        <v>-576</v>
      </c>
      <c r="H141">
        <v>-173487.5</v>
      </c>
      <c r="I141">
        <v>301.193576388888</v>
      </c>
      <c r="J141">
        <v>252.22</v>
      </c>
      <c r="K141">
        <v>-145278.72</v>
      </c>
      <c r="L141">
        <v>28208.78</v>
      </c>
      <c r="M141">
        <v>0</v>
      </c>
      <c r="N141" t="s">
        <v>1137</v>
      </c>
      <c r="O141">
        <v>1</v>
      </c>
      <c r="P141">
        <v>-173487.5</v>
      </c>
      <c r="Q141">
        <v>301.193576388888</v>
      </c>
      <c r="R141">
        <v>252.22</v>
      </c>
      <c r="S141">
        <v>-145278.72</v>
      </c>
      <c r="T141">
        <v>28208.78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-145278.72</v>
      </c>
    </row>
    <row r="142" spans="1:28" x14ac:dyDescent="0.25">
      <c r="A142" t="s">
        <v>1130</v>
      </c>
      <c r="B142" t="s">
        <v>1138</v>
      </c>
      <c r="C142" t="s">
        <v>560</v>
      </c>
      <c r="D142" t="s">
        <v>1287</v>
      </c>
      <c r="E142" t="s">
        <v>1169</v>
      </c>
      <c r="F142" t="s">
        <v>36</v>
      </c>
      <c r="G142">
        <v>23</v>
      </c>
      <c r="H142">
        <v>1049.24</v>
      </c>
      <c r="I142">
        <v>0.45619130434783001</v>
      </c>
      <c r="J142">
        <v>0.66500000000000004</v>
      </c>
      <c r="K142">
        <v>1529.5</v>
      </c>
      <c r="L142">
        <v>480.26</v>
      </c>
      <c r="M142">
        <v>0</v>
      </c>
      <c r="N142" t="s">
        <v>1137</v>
      </c>
      <c r="O142">
        <v>1</v>
      </c>
      <c r="P142">
        <v>1049.24</v>
      </c>
      <c r="Q142">
        <v>0.45619130434783001</v>
      </c>
      <c r="R142">
        <v>0.66500000000000004</v>
      </c>
      <c r="S142">
        <v>1529.5</v>
      </c>
      <c r="T142">
        <v>480.26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1529.5</v>
      </c>
    </row>
    <row r="143" spans="1:28" x14ac:dyDescent="0.25">
      <c r="A143" t="s">
        <v>1130</v>
      </c>
      <c r="B143" t="s">
        <v>1138</v>
      </c>
      <c r="C143" t="s">
        <v>564</v>
      </c>
      <c r="D143" t="s">
        <v>1288</v>
      </c>
      <c r="E143" t="s">
        <v>1169</v>
      </c>
      <c r="F143" t="s">
        <v>36</v>
      </c>
      <c r="G143">
        <v>99</v>
      </c>
      <c r="H143">
        <v>2499.8000000000002</v>
      </c>
      <c r="I143">
        <v>0.25250505050505001</v>
      </c>
      <c r="J143">
        <v>0.26500000000000001</v>
      </c>
      <c r="K143">
        <v>2623.5</v>
      </c>
      <c r="L143">
        <v>123.7</v>
      </c>
      <c r="M143">
        <v>0</v>
      </c>
      <c r="N143" t="s">
        <v>1137</v>
      </c>
      <c r="O143">
        <v>1</v>
      </c>
      <c r="P143">
        <v>2499.8000000000002</v>
      </c>
      <c r="Q143">
        <v>0.25250505050505001</v>
      </c>
      <c r="R143">
        <v>0.26500000000000001</v>
      </c>
      <c r="S143">
        <v>2623.5</v>
      </c>
      <c r="T143">
        <v>123.7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2623.5</v>
      </c>
    </row>
    <row r="144" spans="1:28" x14ac:dyDescent="0.25">
      <c r="A144" t="s">
        <v>1130</v>
      </c>
      <c r="B144" t="s">
        <v>1138</v>
      </c>
      <c r="C144" t="s">
        <v>568</v>
      </c>
      <c r="D144" t="s">
        <v>1289</v>
      </c>
      <c r="E144" t="s">
        <v>1140</v>
      </c>
      <c r="F144" t="s">
        <v>36</v>
      </c>
      <c r="G144">
        <v>89978</v>
      </c>
      <c r="H144">
        <v>938034.09</v>
      </c>
      <c r="I144">
        <v>10.425149369845901</v>
      </c>
      <c r="J144">
        <v>15.05</v>
      </c>
      <c r="K144">
        <v>1354168.9</v>
      </c>
      <c r="L144">
        <v>416134.81</v>
      </c>
      <c r="M144">
        <v>0</v>
      </c>
      <c r="N144" t="s">
        <v>1137</v>
      </c>
      <c r="O144">
        <v>1</v>
      </c>
      <c r="P144">
        <v>938034.09</v>
      </c>
      <c r="Q144">
        <v>10.425149369845901</v>
      </c>
      <c r="R144">
        <v>15.05</v>
      </c>
      <c r="S144">
        <v>1354168.9</v>
      </c>
      <c r="T144">
        <v>416134.81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1354168.9</v>
      </c>
    </row>
    <row r="145" spans="1:28" x14ac:dyDescent="0.25">
      <c r="A145" t="s">
        <v>1130</v>
      </c>
      <c r="B145" t="s">
        <v>1138</v>
      </c>
      <c r="C145" t="s">
        <v>573</v>
      </c>
      <c r="D145" t="s">
        <v>1290</v>
      </c>
      <c r="E145" t="s">
        <v>1140</v>
      </c>
      <c r="F145" t="s">
        <v>28</v>
      </c>
      <c r="G145">
        <v>-4029</v>
      </c>
      <c r="H145">
        <v>-201247.24</v>
      </c>
      <c r="I145">
        <v>49.949674857284599</v>
      </c>
      <c r="J145">
        <v>57.65</v>
      </c>
      <c r="K145">
        <v>-232271.85</v>
      </c>
      <c r="L145">
        <v>-31024.61</v>
      </c>
      <c r="M145">
        <v>0</v>
      </c>
      <c r="N145" t="s">
        <v>1137</v>
      </c>
      <c r="O145">
        <v>1</v>
      </c>
      <c r="P145">
        <v>-201247.24</v>
      </c>
      <c r="Q145">
        <v>49.949674857284599</v>
      </c>
      <c r="R145">
        <v>57.65</v>
      </c>
      <c r="S145">
        <v>-232271.85</v>
      </c>
      <c r="T145">
        <v>-31024.61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-232271.85</v>
      </c>
    </row>
    <row r="146" spans="1:28" x14ac:dyDescent="0.25">
      <c r="A146" t="s">
        <v>1130</v>
      </c>
      <c r="B146" t="s">
        <v>1138</v>
      </c>
      <c r="C146" t="s">
        <v>577</v>
      </c>
      <c r="D146" t="s">
        <v>1291</v>
      </c>
      <c r="E146" t="s">
        <v>1140</v>
      </c>
      <c r="F146" t="s">
        <v>28</v>
      </c>
      <c r="G146">
        <v>-18452</v>
      </c>
      <c r="H146">
        <v>-1322317.49</v>
      </c>
      <c r="I146">
        <v>71.662556362453898</v>
      </c>
      <c r="J146">
        <v>76</v>
      </c>
      <c r="K146">
        <v>-1402352</v>
      </c>
      <c r="L146">
        <v>-80034.509999999995</v>
      </c>
      <c r="M146">
        <v>0</v>
      </c>
      <c r="N146" t="s">
        <v>1137</v>
      </c>
      <c r="O146">
        <v>1</v>
      </c>
      <c r="P146">
        <v>-1322317.49</v>
      </c>
      <c r="Q146">
        <v>71.662556362453898</v>
      </c>
      <c r="R146">
        <v>76</v>
      </c>
      <c r="S146">
        <v>-1402352</v>
      </c>
      <c r="T146">
        <v>-80034.509999999995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-1402352</v>
      </c>
    </row>
    <row r="147" spans="1:28" x14ac:dyDescent="0.25">
      <c r="A147" t="s">
        <v>1130</v>
      </c>
      <c r="B147" t="s">
        <v>1138</v>
      </c>
      <c r="C147" t="s">
        <v>581</v>
      </c>
      <c r="D147" t="s">
        <v>1292</v>
      </c>
      <c r="E147" t="s">
        <v>1140</v>
      </c>
      <c r="F147" t="s">
        <v>36</v>
      </c>
      <c r="G147">
        <v>323648</v>
      </c>
      <c r="H147">
        <v>2541131.09</v>
      </c>
      <c r="I147">
        <v>7.8515272456495904</v>
      </c>
      <c r="J147">
        <v>13.14</v>
      </c>
      <c r="K147">
        <v>4252734.72</v>
      </c>
      <c r="L147">
        <v>1711603.63</v>
      </c>
      <c r="M147">
        <v>0</v>
      </c>
      <c r="N147" t="s">
        <v>1137</v>
      </c>
      <c r="O147">
        <v>1</v>
      </c>
      <c r="P147">
        <v>2541131.09</v>
      </c>
      <c r="Q147">
        <v>7.8515272456495904</v>
      </c>
      <c r="R147">
        <v>13.14</v>
      </c>
      <c r="S147">
        <v>4252734.72</v>
      </c>
      <c r="T147">
        <v>1711603.63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4252734.72</v>
      </c>
    </row>
    <row r="148" spans="1:28" x14ac:dyDescent="0.25">
      <c r="A148" t="s">
        <v>1130</v>
      </c>
      <c r="B148" t="s">
        <v>1138</v>
      </c>
      <c r="C148" t="s">
        <v>585</v>
      </c>
      <c r="D148" t="s">
        <v>1293</v>
      </c>
      <c r="E148" t="s">
        <v>1140</v>
      </c>
      <c r="F148" t="s">
        <v>36</v>
      </c>
      <c r="G148">
        <v>190941</v>
      </c>
      <c r="H148">
        <v>2785672.3</v>
      </c>
      <c r="I148">
        <v>14.5891783325739</v>
      </c>
      <c r="J148">
        <v>7.05</v>
      </c>
      <c r="K148">
        <v>1346134.05</v>
      </c>
      <c r="L148">
        <v>-1439538.25</v>
      </c>
      <c r="M148">
        <v>0</v>
      </c>
      <c r="N148" t="s">
        <v>1137</v>
      </c>
      <c r="O148">
        <v>1</v>
      </c>
      <c r="P148">
        <v>2785672.3</v>
      </c>
      <c r="Q148">
        <v>14.5891783325739</v>
      </c>
      <c r="R148">
        <v>7.05</v>
      </c>
      <c r="S148">
        <v>1346134.05</v>
      </c>
      <c r="T148">
        <v>-1439538.25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1346134.05</v>
      </c>
    </row>
    <row r="149" spans="1:28" x14ac:dyDescent="0.25">
      <c r="A149" t="s">
        <v>1130</v>
      </c>
      <c r="B149" t="s">
        <v>1138</v>
      </c>
      <c r="C149" t="s">
        <v>589</v>
      </c>
      <c r="D149" t="s">
        <v>1294</v>
      </c>
      <c r="E149" t="s">
        <v>1140</v>
      </c>
      <c r="F149" t="s">
        <v>28</v>
      </c>
      <c r="G149">
        <v>-227979</v>
      </c>
      <c r="H149">
        <v>-1585973.05</v>
      </c>
      <c r="I149">
        <v>6.9566628943894004</v>
      </c>
      <c r="J149">
        <v>4.9800000000000004</v>
      </c>
      <c r="K149">
        <v>-1135335.42</v>
      </c>
      <c r="L149">
        <v>450637.63</v>
      </c>
      <c r="M149">
        <v>0</v>
      </c>
      <c r="N149" t="s">
        <v>1137</v>
      </c>
      <c r="O149">
        <v>1</v>
      </c>
      <c r="P149">
        <v>-1585973.05</v>
      </c>
      <c r="Q149">
        <v>6.9566628943894004</v>
      </c>
      <c r="R149">
        <v>4.9800000000000004</v>
      </c>
      <c r="S149">
        <v>-1135335.42</v>
      </c>
      <c r="T149">
        <v>450637.63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-1135335.42</v>
      </c>
    </row>
    <row r="150" spans="1:28" x14ac:dyDescent="0.25">
      <c r="A150" t="s">
        <v>1130</v>
      </c>
      <c r="B150" t="s">
        <v>1138</v>
      </c>
      <c r="C150" t="s">
        <v>593</v>
      </c>
      <c r="D150" t="s">
        <v>1295</v>
      </c>
      <c r="E150" t="s">
        <v>1140</v>
      </c>
      <c r="F150" t="s">
        <v>28</v>
      </c>
      <c r="G150">
        <v>-1839</v>
      </c>
      <c r="H150">
        <v>-489201.87</v>
      </c>
      <c r="I150">
        <v>266.01515497552998</v>
      </c>
      <c r="J150">
        <v>329.28</v>
      </c>
      <c r="K150">
        <v>-605545.92000000004</v>
      </c>
      <c r="L150">
        <v>-116344.05</v>
      </c>
      <c r="M150">
        <v>0</v>
      </c>
      <c r="N150" t="s">
        <v>1137</v>
      </c>
      <c r="O150">
        <v>1</v>
      </c>
      <c r="P150">
        <v>-489201.87</v>
      </c>
      <c r="Q150">
        <v>266.01515497552998</v>
      </c>
      <c r="R150">
        <v>329.28</v>
      </c>
      <c r="S150">
        <v>-605545.92000000004</v>
      </c>
      <c r="T150">
        <v>-116344.05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-605545.92000000004</v>
      </c>
    </row>
    <row r="151" spans="1:28" x14ac:dyDescent="0.25">
      <c r="A151" t="s">
        <v>1130</v>
      </c>
      <c r="B151" t="s">
        <v>1138</v>
      </c>
      <c r="C151" t="s">
        <v>597</v>
      </c>
      <c r="D151" t="s">
        <v>1296</v>
      </c>
      <c r="E151" t="s">
        <v>1140</v>
      </c>
      <c r="F151" t="s">
        <v>28</v>
      </c>
      <c r="G151">
        <v>-124881</v>
      </c>
      <c r="H151">
        <v>-879252.63</v>
      </c>
      <c r="I151">
        <v>7.0407238090662299</v>
      </c>
      <c r="J151">
        <v>3.78</v>
      </c>
      <c r="K151">
        <v>-472050.18</v>
      </c>
      <c r="L151">
        <v>407202.45</v>
      </c>
      <c r="M151">
        <v>0</v>
      </c>
      <c r="N151" t="s">
        <v>1137</v>
      </c>
      <c r="O151">
        <v>1</v>
      </c>
      <c r="P151">
        <v>-879252.63</v>
      </c>
      <c r="Q151">
        <v>7.0407238090662299</v>
      </c>
      <c r="R151">
        <v>3.78</v>
      </c>
      <c r="S151">
        <v>-472050.18</v>
      </c>
      <c r="T151">
        <v>407202.45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-472050.18</v>
      </c>
    </row>
    <row r="152" spans="1:28" x14ac:dyDescent="0.25">
      <c r="A152" t="s">
        <v>1130</v>
      </c>
      <c r="B152" t="s">
        <v>1138</v>
      </c>
      <c r="C152" t="s">
        <v>601</v>
      </c>
      <c r="D152" t="s">
        <v>1297</v>
      </c>
      <c r="E152" t="s">
        <v>1140</v>
      </c>
      <c r="F152" t="s">
        <v>28</v>
      </c>
      <c r="G152">
        <v>-3732</v>
      </c>
      <c r="H152">
        <v>-720246.16</v>
      </c>
      <c r="I152">
        <v>192.99200428724501</v>
      </c>
      <c r="J152">
        <v>222.55</v>
      </c>
      <c r="K152">
        <v>-830556.6</v>
      </c>
      <c r="L152">
        <v>-110310.44</v>
      </c>
      <c r="M152">
        <v>0</v>
      </c>
      <c r="N152" t="s">
        <v>1137</v>
      </c>
      <c r="O152">
        <v>1</v>
      </c>
      <c r="P152">
        <v>-720246.16</v>
      </c>
      <c r="Q152">
        <v>192.99200428724501</v>
      </c>
      <c r="R152">
        <v>222.55</v>
      </c>
      <c r="S152">
        <v>-830556.6</v>
      </c>
      <c r="T152">
        <v>-110310.44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-830556.6</v>
      </c>
    </row>
    <row r="153" spans="1:28" x14ac:dyDescent="0.25">
      <c r="A153" t="s">
        <v>1130</v>
      </c>
      <c r="B153" t="s">
        <v>1138</v>
      </c>
      <c r="C153" t="s">
        <v>605</v>
      </c>
      <c r="D153" t="s">
        <v>1298</v>
      </c>
      <c r="E153" t="s">
        <v>1140</v>
      </c>
      <c r="F153" t="s">
        <v>28</v>
      </c>
      <c r="G153">
        <v>-308494</v>
      </c>
      <c r="H153">
        <v>-4507823.3600000003</v>
      </c>
      <c r="I153">
        <v>14.612353433129901</v>
      </c>
      <c r="J153">
        <v>4.21</v>
      </c>
      <c r="K153">
        <v>-1298759.74</v>
      </c>
      <c r="L153">
        <v>3209063.62</v>
      </c>
      <c r="M153">
        <v>0</v>
      </c>
      <c r="N153" t="s">
        <v>1137</v>
      </c>
      <c r="O153">
        <v>1</v>
      </c>
      <c r="P153">
        <v>-4507823.3600000003</v>
      </c>
      <c r="Q153">
        <v>14.612353433129901</v>
      </c>
      <c r="R153">
        <v>4.21</v>
      </c>
      <c r="S153">
        <v>-1298759.74</v>
      </c>
      <c r="T153">
        <v>3209063.62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-1298759.74</v>
      </c>
    </row>
    <row r="154" spans="1:28" x14ac:dyDescent="0.25">
      <c r="A154" t="s">
        <v>1130</v>
      </c>
      <c r="B154" t="s">
        <v>1138</v>
      </c>
      <c r="C154" t="s">
        <v>1299</v>
      </c>
      <c r="D154" t="s">
        <v>1300</v>
      </c>
      <c r="E154" t="s">
        <v>1140</v>
      </c>
      <c r="F154" t="s">
        <v>36</v>
      </c>
      <c r="G154">
        <v>222800</v>
      </c>
      <c r="H154">
        <v>4200202.22</v>
      </c>
      <c r="I154">
        <v>18.851895062836601</v>
      </c>
      <c r="J154">
        <v>16.489999999999998</v>
      </c>
      <c r="K154">
        <v>3673972</v>
      </c>
      <c r="L154">
        <v>-526230.22</v>
      </c>
      <c r="M154">
        <v>0</v>
      </c>
      <c r="N154" t="s">
        <v>1137</v>
      </c>
      <c r="O154">
        <v>1</v>
      </c>
      <c r="P154">
        <v>4200202.22</v>
      </c>
      <c r="Q154">
        <v>18.851895062836601</v>
      </c>
      <c r="R154">
        <v>16.489999999999998</v>
      </c>
      <c r="S154">
        <v>3673972</v>
      </c>
      <c r="T154">
        <v>-526230.22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3673972</v>
      </c>
    </row>
    <row r="155" spans="1:28" x14ac:dyDescent="0.25">
      <c r="A155" t="s">
        <v>1130</v>
      </c>
      <c r="B155" t="s">
        <v>1138</v>
      </c>
      <c r="C155" t="s">
        <v>1301</v>
      </c>
      <c r="D155" t="s">
        <v>1302</v>
      </c>
      <c r="E155" t="s">
        <v>1140</v>
      </c>
      <c r="F155" t="s">
        <v>28</v>
      </c>
      <c r="G155">
        <v>-9163</v>
      </c>
      <c r="H155">
        <v>-631305.92000000004</v>
      </c>
      <c r="I155">
        <v>68.897295645530903</v>
      </c>
      <c r="J155">
        <v>92.95</v>
      </c>
      <c r="K155">
        <v>-851700.85</v>
      </c>
      <c r="L155">
        <v>-220394.93</v>
      </c>
      <c r="M155">
        <v>0</v>
      </c>
      <c r="N155" t="s">
        <v>1137</v>
      </c>
      <c r="O155">
        <v>1</v>
      </c>
      <c r="P155">
        <v>-631305.92000000004</v>
      </c>
      <c r="Q155">
        <v>68.897295645530903</v>
      </c>
      <c r="R155">
        <v>92.95</v>
      </c>
      <c r="S155">
        <v>-851700.85</v>
      </c>
      <c r="T155">
        <v>-220394.93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-851700.85</v>
      </c>
    </row>
    <row r="156" spans="1:28" x14ac:dyDescent="0.25">
      <c r="A156" t="s">
        <v>1130</v>
      </c>
      <c r="B156" t="s">
        <v>1138</v>
      </c>
      <c r="C156" t="s">
        <v>613</v>
      </c>
      <c r="D156" t="s">
        <v>1303</v>
      </c>
      <c r="E156" t="s">
        <v>1140</v>
      </c>
      <c r="F156" t="s">
        <v>28</v>
      </c>
      <c r="G156">
        <v>-217438</v>
      </c>
      <c r="H156">
        <v>-3102312.98</v>
      </c>
      <c r="I156">
        <v>14.267575032882901</v>
      </c>
      <c r="J156">
        <v>7.17</v>
      </c>
      <c r="K156">
        <v>-1559030.46</v>
      </c>
      <c r="L156">
        <v>1543282.52</v>
      </c>
      <c r="M156">
        <v>0</v>
      </c>
      <c r="N156" t="s">
        <v>1137</v>
      </c>
      <c r="O156">
        <v>1</v>
      </c>
      <c r="P156">
        <v>-3102312.98</v>
      </c>
      <c r="Q156">
        <v>14.267575032882901</v>
      </c>
      <c r="R156">
        <v>7.17</v>
      </c>
      <c r="S156">
        <v>-1559030.46</v>
      </c>
      <c r="T156">
        <v>1543282.52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-1559030.46</v>
      </c>
    </row>
    <row r="157" spans="1:28" x14ac:dyDescent="0.25">
      <c r="A157" t="s">
        <v>1130</v>
      </c>
      <c r="B157" t="s">
        <v>1138</v>
      </c>
      <c r="C157" t="s">
        <v>618</v>
      </c>
      <c r="D157" t="s">
        <v>1304</v>
      </c>
      <c r="E157" t="s">
        <v>1140</v>
      </c>
      <c r="F157" t="s">
        <v>28</v>
      </c>
      <c r="G157">
        <v>-15821</v>
      </c>
      <c r="H157">
        <v>-452887.25</v>
      </c>
      <c r="I157">
        <v>28.625703179318599</v>
      </c>
      <c r="J157">
        <v>23.77</v>
      </c>
      <c r="K157">
        <v>-376065.17</v>
      </c>
      <c r="L157">
        <v>76822.080000000002</v>
      </c>
      <c r="M157">
        <v>0</v>
      </c>
      <c r="N157" t="s">
        <v>1137</v>
      </c>
      <c r="O157">
        <v>1</v>
      </c>
      <c r="P157">
        <v>-452887.25</v>
      </c>
      <c r="Q157">
        <v>28.625703179318599</v>
      </c>
      <c r="R157">
        <v>23.77</v>
      </c>
      <c r="S157">
        <v>-376065.17</v>
      </c>
      <c r="T157">
        <v>76822.080000000002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-376065.17</v>
      </c>
    </row>
    <row r="158" spans="1:28" x14ac:dyDescent="0.25">
      <c r="A158" t="s">
        <v>1130</v>
      </c>
      <c r="B158" t="s">
        <v>1138</v>
      </c>
      <c r="C158" t="s">
        <v>622</v>
      </c>
      <c r="D158" t="s">
        <v>1305</v>
      </c>
      <c r="E158" t="s">
        <v>1169</v>
      </c>
      <c r="F158" t="s">
        <v>28</v>
      </c>
      <c r="G158">
        <v>-11</v>
      </c>
      <c r="H158">
        <v>-323.19</v>
      </c>
      <c r="I158">
        <v>0.29380909090909002</v>
      </c>
      <c r="J158">
        <v>0.72499999999999998</v>
      </c>
      <c r="K158">
        <v>-797.5</v>
      </c>
      <c r="L158">
        <v>-474.31</v>
      </c>
      <c r="M158">
        <v>0</v>
      </c>
      <c r="N158" t="s">
        <v>1137</v>
      </c>
      <c r="O158">
        <v>1</v>
      </c>
      <c r="P158">
        <v>-323.19</v>
      </c>
      <c r="Q158">
        <v>0.29380909090909002</v>
      </c>
      <c r="R158">
        <v>0.72499999999999998</v>
      </c>
      <c r="S158">
        <v>-797.5</v>
      </c>
      <c r="T158">
        <v>-474.31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-797.5</v>
      </c>
    </row>
    <row r="159" spans="1:28" x14ac:dyDescent="0.25">
      <c r="A159" t="s">
        <v>1130</v>
      </c>
      <c r="B159" t="s">
        <v>1138</v>
      </c>
      <c r="C159" t="s">
        <v>626</v>
      </c>
      <c r="D159" t="s">
        <v>1306</v>
      </c>
      <c r="E159" t="s">
        <v>1140</v>
      </c>
      <c r="F159" t="s">
        <v>28</v>
      </c>
      <c r="G159">
        <v>-23060</v>
      </c>
      <c r="H159">
        <v>-2347599.16</v>
      </c>
      <c r="I159">
        <v>101.80395316565399</v>
      </c>
      <c r="J159">
        <v>98.52</v>
      </c>
      <c r="K159">
        <v>-2271871.2000000002</v>
      </c>
      <c r="L159">
        <v>75727.960000000006</v>
      </c>
      <c r="M159">
        <v>0</v>
      </c>
      <c r="N159" t="s">
        <v>1137</v>
      </c>
      <c r="O159">
        <v>1</v>
      </c>
      <c r="P159">
        <v>-2347599.16</v>
      </c>
      <c r="Q159">
        <v>101.80395316565399</v>
      </c>
      <c r="R159">
        <v>98.52</v>
      </c>
      <c r="S159">
        <v>-2271871.2000000002</v>
      </c>
      <c r="T159">
        <v>75727.960000000006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-2271871.2000000002</v>
      </c>
    </row>
    <row r="160" spans="1:28" x14ac:dyDescent="0.25">
      <c r="A160" t="s">
        <v>1130</v>
      </c>
      <c r="B160" t="s">
        <v>1138</v>
      </c>
      <c r="C160" t="s">
        <v>630</v>
      </c>
      <c r="D160" t="s">
        <v>1307</v>
      </c>
      <c r="E160" t="s">
        <v>1140</v>
      </c>
      <c r="F160" t="s">
        <v>28</v>
      </c>
      <c r="G160">
        <v>-114734</v>
      </c>
      <c r="H160">
        <v>-891047.88</v>
      </c>
      <c r="I160">
        <v>7.7662060069377903</v>
      </c>
      <c r="J160">
        <v>2.66</v>
      </c>
      <c r="K160">
        <v>-305192.44</v>
      </c>
      <c r="L160">
        <v>585855.43999999994</v>
      </c>
      <c r="M160">
        <v>0</v>
      </c>
      <c r="N160" t="s">
        <v>1137</v>
      </c>
      <c r="O160">
        <v>1</v>
      </c>
      <c r="P160">
        <v>-891047.88</v>
      </c>
      <c r="Q160">
        <v>7.7662060069377903</v>
      </c>
      <c r="R160">
        <v>2.66</v>
      </c>
      <c r="S160">
        <v>-305192.44</v>
      </c>
      <c r="T160">
        <v>585855.43999999994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-305192.44</v>
      </c>
    </row>
    <row r="161" spans="1:28" x14ac:dyDescent="0.25">
      <c r="A161" t="s">
        <v>1130</v>
      </c>
      <c r="B161" t="s">
        <v>1138</v>
      </c>
      <c r="C161" t="s">
        <v>638</v>
      </c>
      <c r="D161" t="s">
        <v>1308</v>
      </c>
      <c r="E161" t="s">
        <v>1140</v>
      </c>
      <c r="F161" t="s">
        <v>28</v>
      </c>
      <c r="G161">
        <v>-33791</v>
      </c>
      <c r="H161">
        <v>-1094181.3600000001</v>
      </c>
      <c r="I161">
        <v>32.380851706075497</v>
      </c>
      <c r="J161">
        <v>34.25</v>
      </c>
      <c r="K161">
        <v>-1157341.75</v>
      </c>
      <c r="L161">
        <v>-63160.39</v>
      </c>
      <c r="M161">
        <v>0</v>
      </c>
      <c r="N161" t="s">
        <v>1137</v>
      </c>
      <c r="O161">
        <v>1</v>
      </c>
      <c r="P161">
        <v>-1094181.3600000001</v>
      </c>
      <c r="Q161">
        <v>32.380851706075497</v>
      </c>
      <c r="R161">
        <v>34.25</v>
      </c>
      <c r="S161">
        <v>-1157341.75</v>
      </c>
      <c r="T161">
        <v>-63160.39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-1157341.75</v>
      </c>
    </row>
    <row r="162" spans="1:28" x14ac:dyDescent="0.25">
      <c r="A162" t="s">
        <v>1130</v>
      </c>
      <c r="B162" t="s">
        <v>1138</v>
      </c>
      <c r="C162" t="s">
        <v>642</v>
      </c>
      <c r="D162" t="s">
        <v>1309</v>
      </c>
      <c r="E162" t="s">
        <v>1140</v>
      </c>
      <c r="F162" t="s">
        <v>36</v>
      </c>
      <c r="G162">
        <v>365846</v>
      </c>
      <c r="H162">
        <v>2323796.21</v>
      </c>
      <c r="I162">
        <v>6.3518426059052198</v>
      </c>
      <c r="J162">
        <v>7</v>
      </c>
      <c r="K162">
        <v>2560922</v>
      </c>
      <c r="L162">
        <v>237125.79</v>
      </c>
      <c r="M162">
        <v>0</v>
      </c>
      <c r="N162" t="s">
        <v>1137</v>
      </c>
      <c r="O162">
        <v>1</v>
      </c>
      <c r="P162">
        <v>2323796.21</v>
      </c>
      <c r="Q162">
        <v>6.3518426059052198</v>
      </c>
      <c r="R162">
        <v>7</v>
      </c>
      <c r="S162">
        <v>2560922</v>
      </c>
      <c r="T162">
        <v>237125.79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2560922</v>
      </c>
    </row>
    <row r="163" spans="1:28" x14ac:dyDescent="0.25">
      <c r="A163" t="s">
        <v>1130</v>
      </c>
      <c r="B163" t="s">
        <v>1138</v>
      </c>
      <c r="C163" t="s">
        <v>646</v>
      </c>
      <c r="D163" t="s">
        <v>1310</v>
      </c>
      <c r="E163" t="s">
        <v>1140</v>
      </c>
      <c r="F163" t="s">
        <v>28</v>
      </c>
      <c r="G163">
        <v>-1117929</v>
      </c>
      <c r="H163">
        <v>-7080268.79</v>
      </c>
      <c r="I163">
        <v>6.3333796600678598</v>
      </c>
      <c r="J163">
        <v>0.87480000000000002</v>
      </c>
      <c r="K163">
        <v>-977964.29</v>
      </c>
      <c r="L163">
        <v>6102304.5</v>
      </c>
      <c r="M163">
        <v>0</v>
      </c>
      <c r="N163" t="s">
        <v>1137</v>
      </c>
      <c r="O163">
        <v>1</v>
      </c>
      <c r="P163">
        <v>-7080268.79</v>
      </c>
      <c r="Q163">
        <v>6.3333796600678598</v>
      </c>
      <c r="R163">
        <v>0.87480000000000002</v>
      </c>
      <c r="S163">
        <v>-977964.29</v>
      </c>
      <c r="T163">
        <v>6102304.5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-977964.29</v>
      </c>
    </row>
    <row r="164" spans="1:28" x14ac:dyDescent="0.25">
      <c r="A164" t="s">
        <v>1130</v>
      </c>
      <c r="B164" t="s">
        <v>1138</v>
      </c>
      <c r="C164" t="s">
        <v>650</v>
      </c>
      <c r="D164" t="s">
        <v>1311</v>
      </c>
      <c r="E164" t="s">
        <v>1169</v>
      </c>
      <c r="F164" t="s">
        <v>28</v>
      </c>
      <c r="G164">
        <v>30</v>
      </c>
      <c r="H164">
        <v>918.9</v>
      </c>
      <c r="I164">
        <v>0.30630000000000002</v>
      </c>
      <c r="J164">
        <v>0.185</v>
      </c>
      <c r="K164">
        <v>555</v>
      </c>
      <c r="L164">
        <v>-363.9</v>
      </c>
      <c r="M164">
        <v>0</v>
      </c>
      <c r="N164" t="s">
        <v>1137</v>
      </c>
      <c r="O164">
        <v>1</v>
      </c>
      <c r="P164">
        <v>918.9</v>
      </c>
      <c r="Q164">
        <v>0.30630000000000002</v>
      </c>
      <c r="R164">
        <v>0.185</v>
      </c>
      <c r="S164">
        <v>555</v>
      </c>
      <c r="T164">
        <v>-363.9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555</v>
      </c>
    </row>
    <row r="165" spans="1:28" x14ac:dyDescent="0.25">
      <c r="A165" t="s">
        <v>1130</v>
      </c>
      <c r="B165" t="s">
        <v>1138</v>
      </c>
      <c r="C165" t="s">
        <v>654</v>
      </c>
      <c r="D165" t="s">
        <v>1312</v>
      </c>
      <c r="E165" t="s">
        <v>1169</v>
      </c>
      <c r="F165" t="s">
        <v>36</v>
      </c>
      <c r="G165">
        <v>-509</v>
      </c>
      <c r="H165">
        <v>-87613.440000000002</v>
      </c>
      <c r="I165">
        <v>1.7212856581532401</v>
      </c>
      <c r="J165">
        <v>1.89</v>
      </c>
      <c r="K165">
        <v>-96201</v>
      </c>
      <c r="L165">
        <v>-8587.56</v>
      </c>
      <c r="M165">
        <v>0</v>
      </c>
      <c r="N165" t="s">
        <v>1137</v>
      </c>
      <c r="O165">
        <v>1</v>
      </c>
      <c r="P165">
        <v>-87613.440000000002</v>
      </c>
      <c r="Q165">
        <v>1.7212856581532401</v>
      </c>
      <c r="R165">
        <v>1.89</v>
      </c>
      <c r="S165">
        <v>-96201</v>
      </c>
      <c r="T165">
        <v>-8587.56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-96201</v>
      </c>
    </row>
    <row r="166" spans="1:28" x14ac:dyDescent="0.25">
      <c r="A166" t="s">
        <v>1130</v>
      </c>
      <c r="B166" t="s">
        <v>1138</v>
      </c>
      <c r="C166" t="s">
        <v>657</v>
      </c>
      <c r="D166" t="s">
        <v>1313</v>
      </c>
      <c r="E166" t="s">
        <v>1140</v>
      </c>
      <c r="F166" t="s">
        <v>28</v>
      </c>
      <c r="G166">
        <v>-133</v>
      </c>
      <c r="H166">
        <v>-40656.82</v>
      </c>
      <c r="I166">
        <v>305.69037593984899</v>
      </c>
      <c r="J166">
        <v>495.22</v>
      </c>
      <c r="K166">
        <v>-65864.259999999995</v>
      </c>
      <c r="L166">
        <v>-25207.439999999999</v>
      </c>
      <c r="M166">
        <v>0</v>
      </c>
      <c r="N166" t="s">
        <v>1137</v>
      </c>
      <c r="O166">
        <v>1</v>
      </c>
      <c r="P166">
        <v>-40656.82</v>
      </c>
      <c r="Q166">
        <v>305.69037593984899</v>
      </c>
      <c r="R166">
        <v>495.22</v>
      </c>
      <c r="S166">
        <v>-65864.259999999995</v>
      </c>
      <c r="T166">
        <v>-25207.439999999999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-65864.259999999995</v>
      </c>
    </row>
    <row r="167" spans="1:28" x14ac:dyDescent="0.25">
      <c r="A167" t="s">
        <v>1130</v>
      </c>
      <c r="B167" t="s">
        <v>1138</v>
      </c>
      <c r="C167" t="s">
        <v>661</v>
      </c>
      <c r="D167" t="s">
        <v>1314</v>
      </c>
      <c r="E167" t="s">
        <v>1140</v>
      </c>
      <c r="F167" t="s">
        <v>28</v>
      </c>
      <c r="G167">
        <v>-210109</v>
      </c>
      <c r="H167">
        <v>-1577474.74</v>
      </c>
      <c r="I167">
        <v>7.5078875250465202</v>
      </c>
      <c r="J167">
        <v>0.57499999999999996</v>
      </c>
      <c r="K167">
        <v>-120812.68</v>
      </c>
      <c r="L167">
        <v>1456662.06</v>
      </c>
      <c r="M167">
        <v>0</v>
      </c>
      <c r="N167" t="s">
        <v>1137</v>
      </c>
      <c r="O167">
        <v>1</v>
      </c>
      <c r="P167">
        <v>-1577474.74</v>
      </c>
      <c r="Q167">
        <v>7.5078875250465202</v>
      </c>
      <c r="R167">
        <v>0.57499999999999996</v>
      </c>
      <c r="S167">
        <v>-120812.68</v>
      </c>
      <c r="T167">
        <v>1456662.06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-120812.68</v>
      </c>
    </row>
    <row r="168" spans="1:28" x14ac:dyDescent="0.25">
      <c r="A168" t="s">
        <v>1130</v>
      </c>
      <c r="B168" t="s">
        <v>1138</v>
      </c>
      <c r="C168" t="s">
        <v>665</v>
      </c>
      <c r="D168" t="s">
        <v>1315</v>
      </c>
      <c r="E168" t="s">
        <v>1140</v>
      </c>
      <c r="F168" t="s">
        <v>28</v>
      </c>
      <c r="G168">
        <v>-3516</v>
      </c>
      <c r="H168">
        <v>-18549.32</v>
      </c>
      <c r="I168">
        <v>5.2756882821387903</v>
      </c>
      <c r="J168">
        <v>6.79</v>
      </c>
      <c r="K168">
        <v>-23873.64</v>
      </c>
      <c r="L168">
        <v>-5324.32</v>
      </c>
      <c r="M168">
        <v>0</v>
      </c>
      <c r="N168" t="s">
        <v>1137</v>
      </c>
      <c r="O168">
        <v>1</v>
      </c>
      <c r="P168">
        <v>-18549.32</v>
      </c>
      <c r="Q168">
        <v>5.2756882821387903</v>
      </c>
      <c r="R168">
        <v>6.79</v>
      </c>
      <c r="S168">
        <v>-23873.64</v>
      </c>
      <c r="T168">
        <v>-5324.32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-23873.64</v>
      </c>
    </row>
    <row r="169" spans="1:28" x14ac:dyDescent="0.25">
      <c r="A169" t="s">
        <v>1130</v>
      </c>
      <c r="B169" t="s">
        <v>1138</v>
      </c>
      <c r="C169" t="s">
        <v>673</v>
      </c>
      <c r="D169" t="s">
        <v>1316</v>
      </c>
      <c r="E169" t="s">
        <v>1140</v>
      </c>
      <c r="F169" t="s">
        <v>36</v>
      </c>
      <c r="G169">
        <v>144187</v>
      </c>
      <c r="H169">
        <v>1066306.4099999999</v>
      </c>
      <c r="I169">
        <v>7.3953020036480401</v>
      </c>
      <c r="J169">
        <v>6.12</v>
      </c>
      <c r="K169">
        <v>882424.44</v>
      </c>
      <c r="L169">
        <v>-183881.97</v>
      </c>
      <c r="M169">
        <v>0</v>
      </c>
      <c r="N169" t="s">
        <v>1137</v>
      </c>
      <c r="O169">
        <v>1</v>
      </c>
      <c r="P169">
        <v>1066306.4099999999</v>
      </c>
      <c r="Q169">
        <v>7.3953020036480401</v>
      </c>
      <c r="R169">
        <v>6.12</v>
      </c>
      <c r="S169">
        <v>882424.44</v>
      </c>
      <c r="T169">
        <v>-183881.97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882424.44</v>
      </c>
    </row>
    <row r="170" spans="1:28" x14ac:dyDescent="0.25">
      <c r="A170" t="s">
        <v>1130</v>
      </c>
      <c r="B170" t="s">
        <v>1138</v>
      </c>
      <c r="C170" t="s">
        <v>677</v>
      </c>
      <c r="D170" t="s">
        <v>1317</v>
      </c>
      <c r="E170" t="s">
        <v>1140</v>
      </c>
      <c r="F170" t="s">
        <v>36</v>
      </c>
      <c r="G170">
        <v>188872</v>
      </c>
      <c r="H170">
        <v>3226756.9</v>
      </c>
      <c r="I170">
        <v>17.084358189673399</v>
      </c>
      <c r="J170">
        <v>27.73</v>
      </c>
      <c r="K170">
        <v>5237420.5599999996</v>
      </c>
      <c r="L170">
        <v>2010663.66</v>
      </c>
      <c r="M170">
        <v>3565.8</v>
      </c>
      <c r="N170" t="s">
        <v>1137</v>
      </c>
      <c r="O170">
        <v>1</v>
      </c>
      <c r="P170">
        <v>3226756.9</v>
      </c>
      <c r="Q170">
        <v>17.084358189673399</v>
      </c>
      <c r="R170">
        <v>27.73</v>
      </c>
      <c r="S170">
        <v>5237420.5599999996</v>
      </c>
      <c r="T170">
        <v>2010663.66</v>
      </c>
      <c r="U170">
        <v>0</v>
      </c>
      <c r="V170">
        <v>3565.8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5240986.3600000003</v>
      </c>
    </row>
    <row r="171" spans="1:28" x14ac:dyDescent="0.25">
      <c r="A171" t="s">
        <v>1130</v>
      </c>
      <c r="B171" t="s">
        <v>1138</v>
      </c>
      <c r="C171" t="s">
        <v>682</v>
      </c>
      <c r="D171" t="s">
        <v>1318</v>
      </c>
      <c r="E171" t="s">
        <v>1140</v>
      </c>
      <c r="F171" t="s">
        <v>28</v>
      </c>
      <c r="G171">
        <v>-9159</v>
      </c>
      <c r="H171">
        <v>-461976.69</v>
      </c>
      <c r="I171">
        <v>50.439642974123799</v>
      </c>
      <c r="J171">
        <v>32.51</v>
      </c>
      <c r="K171">
        <v>-297759.09000000003</v>
      </c>
      <c r="L171">
        <v>164217.60000000001</v>
      </c>
      <c r="M171">
        <v>0</v>
      </c>
      <c r="N171" t="s">
        <v>1137</v>
      </c>
      <c r="O171">
        <v>1</v>
      </c>
      <c r="P171">
        <v>-461976.69</v>
      </c>
      <c r="Q171">
        <v>50.439642974123799</v>
      </c>
      <c r="R171">
        <v>32.51</v>
      </c>
      <c r="S171">
        <v>-297759.09000000003</v>
      </c>
      <c r="T171">
        <v>164217.60000000001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-297759.09000000003</v>
      </c>
    </row>
    <row r="172" spans="1:28" x14ac:dyDescent="0.25">
      <c r="A172" t="s">
        <v>1130</v>
      </c>
      <c r="B172" t="s">
        <v>1138</v>
      </c>
      <c r="C172" t="s">
        <v>694</v>
      </c>
      <c r="D172" t="s">
        <v>1319</v>
      </c>
      <c r="E172" t="s">
        <v>1169</v>
      </c>
      <c r="F172" t="s">
        <v>28</v>
      </c>
      <c r="G172">
        <v>1228</v>
      </c>
      <c r="H172">
        <v>19180.439999999999</v>
      </c>
      <c r="I172">
        <v>0.15619250814332</v>
      </c>
      <c r="J172">
        <v>0.25</v>
      </c>
      <c r="K172">
        <v>30700</v>
      </c>
      <c r="L172">
        <v>11519.56</v>
      </c>
      <c r="M172">
        <v>0</v>
      </c>
      <c r="N172" t="s">
        <v>1137</v>
      </c>
      <c r="O172">
        <v>1</v>
      </c>
      <c r="P172">
        <v>19180.439999999999</v>
      </c>
      <c r="Q172">
        <v>0.15619250814332</v>
      </c>
      <c r="R172">
        <v>0.25</v>
      </c>
      <c r="S172">
        <v>30700</v>
      </c>
      <c r="T172">
        <v>11519.56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30700</v>
      </c>
    </row>
    <row r="173" spans="1:28" x14ac:dyDescent="0.25">
      <c r="A173" t="s">
        <v>1130</v>
      </c>
      <c r="B173" t="s">
        <v>1138</v>
      </c>
      <c r="C173" t="s">
        <v>698</v>
      </c>
      <c r="D173" t="s">
        <v>1320</v>
      </c>
      <c r="E173" t="s">
        <v>1140</v>
      </c>
      <c r="F173" t="s">
        <v>36</v>
      </c>
      <c r="G173">
        <v>39476</v>
      </c>
      <c r="H173">
        <v>194370.49</v>
      </c>
      <c r="I173">
        <v>4.9237635525382499</v>
      </c>
      <c r="J173">
        <v>3.17</v>
      </c>
      <c r="K173">
        <v>125138.92</v>
      </c>
      <c r="L173">
        <v>-69231.570000000007</v>
      </c>
      <c r="M173">
        <v>0</v>
      </c>
      <c r="N173" t="s">
        <v>1137</v>
      </c>
      <c r="O173">
        <v>1</v>
      </c>
      <c r="P173">
        <v>194370.49</v>
      </c>
      <c r="Q173">
        <v>4.9237635525382499</v>
      </c>
      <c r="R173">
        <v>3.17</v>
      </c>
      <c r="S173">
        <v>125138.92</v>
      </c>
      <c r="T173">
        <v>-69231.570000000007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125138.92</v>
      </c>
    </row>
    <row r="174" spans="1:28" x14ac:dyDescent="0.25">
      <c r="A174" t="s">
        <v>1130</v>
      </c>
      <c r="B174" t="s">
        <v>1138</v>
      </c>
      <c r="C174" t="s">
        <v>702</v>
      </c>
      <c r="D174" t="s">
        <v>1321</v>
      </c>
      <c r="E174" t="s">
        <v>1140</v>
      </c>
      <c r="F174" t="s">
        <v>28</v>
      </c>
      <c r="G174">
        <v>-2100</v>
      </c>
      <c r="H174">
        <v>-277390.67</v>
      </c>
      <c r="I174">
        <v>132.09079523809501</v>
      </c>
      <c r="J174">
        <v>154.85</v>
      </c>
      <c r="K174">
        <v>-325185</v>
      </c>
      <c r="L174">
        <v>-47794.33</v>
      </c>
      <c r="M174">
        <v>0</v>
      </c>
      <c r="N174" t="s">
        <v>1137</v>
      </c>
      <c r="O174">
        <v>1</v>
      </c>
      <c r="P174">
        <v>-277390.67</v>
      </c>
      <c r="Q174">
        <v>132.09079523809501</v>
      </c>
      <c r="R174">
        <v>154.85</v>
      </c>
      <c r="S174">
        <v>-325185</v>
      </c>
      <c r="T174">
        <v>-47794.33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-325185</v>
      </c>
    </row>
    <row r="175" spans="1:28" x14ac:dyDescent="0.25">
      <c r="A175" t="s">
        <v>1130</v>
      </c>
      <c r="B175" t="s">
        <v>1138</v>
      </c>
      <c r="C175" t="s">
        <v>706</v>
      </c>
      <c r="D175" t="s">
        <v>1322</v>
      </c>
      <c r="E175" t="s">
        <v>1140</v>
      </c>
      <c r="F175" t="s">
        <v>28</v>
      </c>
      <c r="G175">
        <v>-2222</v>
      </c>
      <c r="H175">
        <v>-788718.99</v>
      </c>
      <c r="I175">
        <v>354.95904140414001</v>
      </c>
      <c r="J175">
        <v>398.71</v>
      </c>
      <c r="K175">
        <v>-885933.62</v>
      </c>
      <c r="L175">
        <v>-97214.63</v>
      </c>
      <c r="M175">
        <v>0</v>
      </c>
      <c r="N175" t="s">
        <v>1137</v>
      </c>
      <c r="O175">
        <v>1</v>
      </c>
      <c r="P175">
        <v>-788718.99</v>
      </c>
      <c r="Q175">
        <v>354.95904140414001</v>
      </c>
      <c r="R175">
        <v>398.71</v>
      </c>
      <c r="S175">
        <v>-885933.62</v>
      </c>
      <c r="T175">
        <v>-97214.63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-885933.62</v>
      </c>
    </row>
    <row r="176" spans="1:28" x14ac:dyDescent="0.25">
      <c r="A176" t="s">
        <v>1130</v>
      </c>
      <c r="B176" t="s">
        <v>1138</v>
      </c>
      <c r="C176" t="s">
        <v>710</v>
      </c>
      <c r="D176" t="s">
        <v>1323</v>
      </c>
      <c r="E176" t="s">
        <v>1140</v>
      </c>
      <c r="F176" t="s">
        <v>28</v>
      </c>
      <c r="G176">
        <v>-164779</v>
      </c>
      <c r="H176">
        <v>-1700756.69</v>
      </c>
      <c r="I176">
        <v>10.3214407782545</v>
      </c>
      <c r="J176">
        <v>8.3800000000000008</v>
      </c>
      <c r="K176">
        <v>-1380848.02</v>
      </c>
      <c r="L176">
        <v>319908.67</v>
      </c>
      <c r="M176">
        <v>0</v>
      </c>
      <c r="N176" t="s">
        <v>1137</v>
      </c>
      <c r="O176">
        <v>1</v>
      </c>
      <c r="P176">
        <v>-1700756.69</v>
      </c>
      <c r="Q176">
        <v>10.3214407782545</v>
      </c>
      <c r="R176">
        <v>8.3800000000000008</v>
      </c>
      <c r="S176">
        <v>-1380848.02</v>
      </c>
      <c r="T176">
        <v>319908.67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-1380848.02</v>
      </c>
    </row>
    <row r="177" spans="1:28" x14ac:dyDescent="0.25">
      <c r="A177" t="s">
        <v>1130</v>
      </c>
      <c r="B177" t="s">
        <v>1138</v>
      </c>
      <c r="C177" t="s">
        <v>1324</v>
      </c>
      <c r="D177" t="s">
        <v>1325</v>
      </c>
      <c r="E177" t="s">
        <v>1140</v>
      </c>
      <c r="F177" t="s">
        <v>36</v>
      </c>
      <c r="G177">
        <v>3</v>
      </c>
      <c r="H177">
        <v>29.42</v>
      </c>
      <c r="I177">
        <v>9.8066666666666702</v>
      </c>
      <c r="J177">
        <v>0.98019999999999996</v>
      </c>
      <c r="K177">
        <v>2.94</v>
      </c>
      <c r="L177">
        <v>-26.48</v>
      </c>
      <c r="M177">
        <v>0</v>
      </c>
      <c r="N177" t="s">
        <v>1137</v>
      </c>
      <c r="O177">
        <v>1</v>
      </c>
      <c r="P177">
        <v>29.42</v>
      </c>
      <c r="Q177">
        <v>9.8066666666666702</v>
      </c>
      <c r="R177">
        <v>0.98019999999999996</v>
      </c>
      <c r="S177">
        <v>2.94</v>
      </c>
      <c r="T177">
        <v>-26.48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2.94</v>
      </c>
    </row>
    <row r="178" spans="1:28" x14ac:dyDescent="0.25">
      <c r="A178" t="s">
        <v>1130</v>
      </c>
      <c r="B178" t="s">
        <v>1138</v>
      </c>
      <c r="C178" t="s">
        <v>1326</v>
      </c>
      <c r="D178" t="s">
        <v>1327</v>
      </c>
      <c r="E178" t="s">
        <v>1140</v>
      </c>
      <c r="F178" t="s">
        <v>36</v>
      </c>
      <c r="G178">
        <v>2</v>
      </c>
      <c r="H178">
        <v>19.440000000000001</v>
      </c>
      <c r="I178">
        <v>9.7200000000000006</v>
      </c>
      <c r="J178">
        <v>5.24</v>
      </c>
      <c r="K178">
        <v>10.48</v>
      </c>
      <c r="L178">
        <v>-8.9600000000000009</v>
      </c>
      <c r="M178">
        <v>0</v>
      </c>
      <c r="N178" t="s">
        <v>1137</v>
      </c>
      <c r="O178">
        <v>1</v>
      </c>
      <c r="P178">
        <v>19.440000000000001</v>
      </c>
      <c r="Q178">
        <v>9.7200000000000006</v>
      </c>
      <c r="R178">
        <v>5.24</v>
      </c>
      <c r="S178">
        <v>10.48</v>
      </c>
      <c r="T178">
        <v>-8.9600000000000009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10.48</v>
      </c>
    </row>
    <row r="179" spans="1:28" x14ac:dyDescent="0.25">
      <c r="A179" t="s">
        <v>1130</v>
      </c>
      <c r="B179" t="s">
        <v>1138</v>
      </c>
      <c r="C179" t="s">
        <v>718</v>
      </c>
      <c r="D179" t="s">
        <v>1328</v>
      </c>
      <c r="E179" t="s">
        <v>1140</v>
      </c>
      <c r="F179" t="s">
        <v>28</v>
      </c>
      <c r="G179">
        <v>-156566</v>
      </c>
      <c r="H179">
        <v>-1291240.5900000001</v>
      </c>
      <c r="I179">
        <v>8.2472605163317692</v>
      </c>
      <c r="J179">
        <v>4.05</v>
      </c>
      <c r="K179">
        <v>-634092.30000000005</v>
      </c>
      <c r="L179">
        <v>657148.29</v>
      </c>
      <c r="M179">
        <v>0</v>
      </c>
      <c r="N179" t="s">
        <v>1137</v>
      </c>
      <c r="O179">
        <v>1</v>
      </c>
      <c r="P179">
        <v>-1291240.5900000001</v>
      </c>
      <c r="Q179">
        <v>8.2472605163317692</v>
      </c>
      <c r="R179">
        <v>4.05</v>
      </c>
      <c r="S179">
        <v>-634092.30000000005</v>
      </c>
      <c r="T179">
        <v>657148.29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-634092.30000000005</v>
      </c>
    </row>
    <row r="180" spans="1:28" x14ac:dyDescent="0.25">
      <c r="A180" t="s">
        <v>1130</v>
      </c>
      <c r="B180" t="s">
        <v>1138</v>
      </c>
      <c r="C180" t="s">
        <v>722</v>
      </c>
      <c r="D180" t="s">
        <v>1329</v>
      </c>
      <c r="E180" t="s">
        <v>1169</v>
      </c>
      <c r="F180" t="s">
        <v>28</v>
      </c>
      <c r="G180">
        <v>6</v>
      </c>
      <c r="H180">
        <v>591.72</v>
      </c>
      <c r="I180">
        <v>0.98619999999999997</v>
      </c>
      <c r="J180">
        <v>0.23499999999999999</v>
      </c>
      <c r="K180">
        <v>141</v>
      </c>
      <c r="L180">
        <v>-450.72</v>
      </c>
      <c r="M180">
        <v>0</v>
      </c>
      <c r="N180" t="s">
        <v>1137</v>
      </c>
      <c r="O180">
        <v>1</v>
      </c>
      <c r="P180">
        <v>591.72</v>
      </c>
      <c r="Q180">
        <v>0.98619999999999997</v>
      </c>
      <c r="R180">
        <v>0.23499999999999999</v>
      </c>
      <c r="S180">
        <v>141</v>
      </c>
      <c r="T180">
        <v>-450.72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141</v>
      </c>
    </row>
    <row r="181" spans="1:28" x14ac:dyDescent="0.25">
      <c r="A181" t="s">
        <v>1130</v>
      </c>
      <c r="B181" t="s">
        <v>1138</v>
      </c>
      <c r="C181" t="s">
        <v>727</v>
      </c>
      <c r="D181" t="s">
        <v>1330</v>
      </c>
      <c r="E181" t="s">
        <v>1169</v>
      </c>
      <c r="F181" t="s">
        <v>28</v>
      </c>
      <c r="G181">
        <v>3</v>
      </c>
      <c r="H181">
        <v>1585.08</v>
      </c>
      <c r="I181">
        <v>5.2835999999999999</v>
      </c>
      <c r="J181">
        <v>1.31</v>
      </c>
      <c r="K181">
        <v>393</v>
      </c>
      <c r="L181">
        <v>-1192.08</v>
      </c>
      <c r="M181">
        <v>0</v>
      </c>
      <c r="N181" t="s">
        <v>1137</v>
      </c>
      <c r="O181">
        <v>1</v>
      </c>
      <c r="P181">
        <v>1585.08</v>
      </c>
      <c r="Q181">
        <v>5.2835999999999999</v>
      </c>
      <c r="R181">
        <v>1.31</v>
      </c>
      <c r="S181">
        <v>393</v>
      </c>
      <c r="T181">
        <v>-1192.08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393</v>
      </c>
    </row>
    <row r="182" spans="1:28" x14ac:dyDescent="0.25">
      <c r="A182" t="s">
        <v>1130</v>
      </c>
      <c r="B182" t="s">
        <v>1138</v>
      </c>
      <c r="C182" t="s">
        <v>732</v>
      </c>
      <c r="D182" t="s">
        <v>1331</v>
      </c>
      <c r="E182" t="s">
        <v>1169</v>
      </c>
      <c r="F182" t="s">
        <v>28</v>
      </c>
      <c r="G182">
        <v>2</v>
      </c>
      <c r="H182">
        <v>627.26</v>
      </c>
      <c r="I182">
        <v>3.1362999999999999</v>
      </c>
      <c r="J182">
        <v>1.56</v>
      </c>
      <c r="K182">
        <v>312</v>
      </c>
      <c r="L182">
        <v>-315.26</v>
      </c>
      <c r="M182">
        <v>0</v>
      </c>
      <c r="N182" t="s">
        <v>1137</v>
      </c>
      <c r="O182">
        <v>1</v>
      </c>
      <c r="P182">
        <v>627.26</v>
      </c>
      <c r="Q182">
        <v>3.1362999999999999</v>
      </c>
      <c r="R182">
        <v>1.56</v>
      </c>
      <c r="S182">
        <v>312</v>
      </c>
      <c r="T182">
        <v>-315.26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312</v>
      </c>
    </row>
    <row r="183" spans="1:28" x14ac:dyDescent="0.25">
      <c r="A183" t="s">
        <v>1130</v>
      </c>
      <c r="B183" t="s">
        <v>1138</v>
      </c>
      <c r="C183" t="s">
        <v>736</v>
      </c>
      <c r="D183" t="s">
        <v>1332</v>
      </c>
      <c r="E183" t="s">
        <v>1169</v>
      </c>
      <c r="F183" t="s">
        <v>28</v>
      </c>
      <c r="G183">
        <v>2</v>
      </c>
      <c r="H183">
        <v>1027.5999999999999</v>
      </c>
      <c r="I183">
        <v>5.1379999999999999</v>
      </c>
      <c r="J183">
        <v>1.9550000000000001</v>
      </c>
      <c r="K183">
        <v>391</v>
      </c>
      <c r="L183">
        <v>-636.6</v>
      </c>
      <c r="M183">
        <v>0</v>
      </c>
      <c r="N183" t="s">
        <v>1137</v>
      </c>
      <c r="O183">
        <v>1</v>
      </c>
      <c r="P183">
        <v>1027.5999999999999</v>
      </c>
      <c r="Q183">
        <v>5.1379999999999999</v>
      </c>
      <c r="R183">
        <v>1.9550000000000001</v>
      </c>
      <c r="S183">
        <v>391</v>
      </c>
      <c r="T183">
        <v>-636.6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391</v>
      </c>
    </row>
    <row r="184" spans="1:28" x14ac:dyDescent="0.25">
      <c r="A184" t="s">
        <v>1130</v>
      </c>
      <c r="B184" t="s">
        <v>1138</v>
      </c>
      <c r="C184" t="s">
        <v>740</v>
      </c>
      <c r="D184" t="s">
        <v>1333</v>
      </c>
      <c r="E184" t="s">
        <v>1140</v>
      </c>
      <c r="F184" t="s">
        <v>36</v>
      </c>
      <c r="G184">
        <v>148589</v>
      </c>
      <c r="H184">
        <v>1221196.8700000001</v>
      </c>
      <c r="I184">
        <v>8.21862230716944</v>
      </c>
      <c r="J184">
        <v>17.18</v>
      </c>
      <c r="K184">
        <v>2552759.02</v>
      </c>
      <c r="L184">
        <v>1331562.1499999999</v>
      </c>
      <c r="M184">
        <v>0</v>
      </c>
      <c r="N184" t="s">
        <v>1137</v>
      </c>
      <c r="O184">
        <v>1</v>
      </c>
      <c r="P184">
        <v>1221196.8700000001</v>
      </c>
      <c r="Q184">
        <v>8.21862230716944</v>
      </c>
      <c r="R184">
        <v>17.18</v>
      </c>
      <c r="S184">
        <v>2552759.02</v>
      </c>
      <c r="T184">
        <v>1331562.1499999999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2552759.02</v>
      </c>
    </row>
    <row r="185" spans="1:28" x14ac:dyDescent="0.25">
      <c r="A185" t="s">
        <v>1130</v>
      </c>
      <c r="B185" t="s">
        <v>1138</v>
      </c>
      <c r="C185" t="s">
        <v>752</v>
      </c>
      <c r="D185" t="s">
        <v>1334</v>
      </c>
      <c r="E185" t="s">
        <v>1140</v>
      </c>
      <c r="F185" t="s">
        <v>28</v>
      </c>
      <c r="G185">
        <v>-20500</v>
      </c>
      <c r="H185">
        <v>-130299.35</v>
      </c>
      <c r="I185">
        <v>6.3560658536585404</v>
      </c>
      <c r="J185">
        <v>3.17</v>
      </c>
      <c r="K185">
        <v>-64985</v>
      </c>
      <c r="L185">
        <v>65314.35</v>
      </c>
      <c r="M185">
        <v>0</v>
      </c>
      <c r="N185" t="s">
        <v>1137</v>
      </c>
      <c r="O185">
        <v>1</v>
      </c>
      <c r="P185">
        <v>-130299.35</v>
      </c>
      <c r="Q185">
        <v>6.3560658536585404</v>
      </c>
      <c r="R185">
        <v>3.17</v>
      </c>
      <c r="S185">
        <v>-64985</v>
      </c>
      <c r="T185">
        <v>65314.35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-64985</v>
      </c>
    </row>
    <row r="186" spans="1:28" x14ac:dyDescent="0.25">
      <c r="A186" t="s">
        <v>1130</v>
      </c>
      <c r="B186" t="s">
        <v>1138</v>
      </c>
      <c r="C186" t="s">
        <v>760</v>
      </c>
      <c r="D186" t="s">
        <v>1335</v>
      </c>
      <c r="E186" t="s">
        <v>1169</v>
      </c>
      <c r="F186" t="s">
        <v>28</v>
      </c>
      <c r="G186">
        <v>-24</v>
      </c>
      <c r="H186">
        <v>-1463.04</v>
      </c>
      <c r="I186">
        <v>0.60960000000000003</v>
      </c>
      <c r="J186">
        <v>0.42499999999999999</v>
      </c>
      <c r="K186">
        <v>-1020</v>
      </c>
      <c r="L186">
        <v>443.04</v>
      </c>
      <c r="M186">
        <v>0</v>
      </c>
      <c r="N186" t="s">
        <v>1137</v>
      </c>
      <c r="O186">
        <v>1</v>
      </c>
      <c r="P186">
        <v>-1463.04</v>
      </c>
      <c r="Q186">
        <v>0.60960000000000003</v>
      </c>
      <c r="R186">
        <v>0.42499999999999999</v>
      </c>
      <c r="S186">
        <v>-1020</v>
      </c>
      <c r="T186">
        <v>443.04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-1020</v>
      </c>
    </row>
    <row r="187" spans="1:28" x14ac:dyDescent="0.25">
      <c r="A187" t="s">
        <v>1130</v>
      </c>
      <c r="B187" t="s">
        <v>1138</v>
      </c>
      <c r="C187" t="s">
        <v>764</v>
      </c>
      <c r="D187" t="s">
        <v>1336</v>
      </c>
      <c r="E187" t="s">
        <v>1140</v>
      </c>
      <c r="F187" t="s">
        <v>28</v>
      </c>
      <c r="G187">
        <v>-259283</v>
      </c>
      <c r="H187">
        <v>-1278210.8799999999</v>
      </c>
      <c r="I187">
        <v>4.92979053775219</v>
      </c>
      <c r="J187">
        <v>3.27</v>
      </c>
      <c r="K187">
        <v>-847855.41</v>
      </c>
      <c r="L187">
        <v>430355.47</v>
      </c>
      <c r="M187">
        <v>0</v>
      </c>
      <c r="N187" t="s">
        <v>1137</v>
      </c>
      <c r="O187">
        <v>1</v>
      </c>
      <c r="P187">
        <v>-1278210.8799999999</v>
      </c>
      <c r="Q187">
        <v>4.92979053775219</v>
      </c>
      <c r="R187">
        <v>3.27</v>
      </c>
      <c r="S187">
        <v>-847855.41</v>
      </c>
      <c r="T187">
        <v>430355.47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-847855.41</v>
      </c>
    </row>
    <row r="188" spans="1:28" x14ac:dyDescent="0.25">
      <c r="A188" t="s">
        <v>1130</v>
      </c>
      <c r="B188" t="s">
        <v>1138</v>
      </c>
      <c r="C188" t="s">
        <v>768</v>
      </c>
      <c r="D188" t="s">
        <v>1337</v>
      </c>
      <c r="E188" t="s">
        <v>1178</v>
      </c>
      <c r="F188" t="s">
        <v>36</v>
      </c>
      <c r="G188">
        <v>80401</v>
      </c>
      <c r="H188">
        <v>804712.66</v>
      </c>
      <c r="I188">
        <v>10.0087394435392</v>
      </c>
      <c r="J188">
        <v>10.62</v>
      </c>
      <c r="K188">
        <v>853858.62</v>
      </c>
      <c r="L188">
        <v>49145.96</v>
      </c>
      <c r="M188">
        <v>0</v>
      </c>
      <c r="N188" t="s">
        <v>1137</v>
      </c>
      <c r="O188">
        <v>1</v>
      </c>
      <c r="P188">
        <v>804712.66</v>
      </c>
      <c r="Q188">
        <v>10.0087394435392</v>
      </c>
      <c r="R188">
        <v>10.62</v>
      </c>
      <c r="S188">
        <v>853858.62</v>
      </c>
      <c r="T188">
        <v>49145.96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853858.62</v>
      </c>
    </row>
    <row r="189" spans="1:28" x14ac:dyDescent="0.25">
      <c r="A189" t="s">
        <v>1130</v>
      </c>
      <c r="B189" t="s">
        <v>1138</v>
      </c>
      <c r="C189" t="s">
        <v>772</v>
      </c>
      <c r="D189" t="s">
        <v>1338</v>
      </c>
      <c r="E189" t="s">
        <v>1140</v>
      </c>
      <c r="F189" t="s">
        <v>28</v>
      </c>
      <c r="G189">
        <v>-1990</v>
      </c>
      <c r="H189">
        <v>-171242.51</v>
      </c>
      <c r="I189">
        <v>86.051512562813997</v>
      </c>
      <c r="J189">
        <v>129.49</v>
      </c>
      <c r="K189">
        <v>-257685.1</v>
      </c>
      <c r="L189">
        <v>-86442.59</v>
      </c>
      <c r="M189">
        <v>0</v>
      </c>
      <c r="N189" t="s">
        <v>1137</v>
      </c>
      <c r="O189">
        <v>1</v>
      </c>
      <c r="P189">
        <v>-171242.51</v>
      </c>
      <c r="Q189">
        <v>86.051512562813997</v>
      </c>
      <c r="R189">
        <v>129.49</v>
      </c>
      <c r="S189">
        <v>-257685.1</v>
      </c>
      <c r="T189">
        <v>-86442.59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-257685.1</v>
      </c>
    </row>
    <row r="190" spans="1:28" x14ac:dyDescent="0.25">
      <c r="A190" t="s">
        <v>1130</v>
      </c>
      <c r="B190" t="s">
        <v>1138</v>
      </c>
      <c r="C190" t="s">
        <v>781</v>
      </c>
      <c r="D190" t="s">
        <v>1339</v>
      </c>
      <c r="E190" t="s">
        <v>1140</v>
      </c>
      <c r="F190" t="s">
        <v>36</v>
      </c>
      <c r="G190">
        <v>3550</v>
      </c>
      <c r="H190">
        <v>16082.49</v>
      </c>
      <c r="I190">
        <v>4.5302788732394399</v>
      </c>
      <c r="J190">
        <v>13.67</v>
      </c>
      <c r="K190">
        <v>48528.5</v>
      </c>
      <c r="L190">
        <v>32446.01</v>
      </c>
      <c r="M190">
        <v>0</v>
      </c>
      <c r="N190" t="s">
        <v>1137</v>
      </c>
      <c r="O190">
        <v>1</v>
      </c>
      <c r="P190">
        <v>16082.49</v>
      </c>
      <c r="Q190">
        <v>4.5302788732394399</v>
      </c>
      <c r="R190">
        <v>13.67</v>
      </c>
      <c r="S190">
        <v>48528.5</v>
      </c>
      <c r="T190">
        <v>32446.01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48528.5</v>
      </c>
    </row>
    <row r="191" spans="1:28" x14ac:dyDescent="0.25">
      <c r="A191" t="s">
        <v>1130</v>
      </c>
      <c r="B191" t="s">
        <v>1138</v>
      </c>
      <c r="C191" t="s">
        <v>1340</v>
      </c>
      <c r="D191" t="s">
        <v>1341</v>
      </c>
      <c r="E191" t="s">
        <v>1169</v>
      </c>
      <c r="F191" t="s">
        <v>28</v>
      </c>
      <c r="G191">
        <v>-15</v>
      </c>
      <c r="H191">
        <v>-745.65</v>
      </c>
      <c r="I191">
        <v>0.49709999999999999</v>
      </c>
      <c r="J191">
        <v>3.0750000000000002</v>
      </c>
      <c r="K191">
        <v>-4612.5</v>
      </c>
      <c r="L191">
        <v>-3866.85</v>
      </c>
      <c r="M191">
        <v>0</v>
      </c>
      <c r="N191" t="s">
        <v>1137</v>
      </c>
      <c r="O191">
        <v>1</v>
      </c>
      <c r="P191">
        <v>-745.65</v>
      </c>
      <c r="Q191">
        <v>0.49709999999999999</v>
      </c>
      <c r="R191">
        <v>3.0750000000000002</v>
      </c>
      <c r="S191">
        <v>-4612.5</v>
      </c>
      <c r="T191">
        <v>-3866.85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-4612.5</v>
      </c>
    </row>
    <row r="192" spans="1:28" x14ac:dyDescent="0.25">
      <c r="A192" t="s">
        <v>1130</v>
      </c>
      <c r="B192" t="s">
        <v>1138</v>
      </c>
      <c r="C192" t="s">
        <v>794</v>
      </c>
      <c r="D192" t="s">
        <v>1342</v>
      </c>
      <c r="E192" t="s">
        <v>1140</v>
      </c>
      <c r="F192" t="s">
        <v>36</v>
      </c>
      <c r="G192">
        <v>83962</v>
      </c>
      <c r="H192">
        <v>3654496.82</v>
      </c>
      <c r="I192">
        <v>43.525604678306799</v>
      </c>
      <c r="J192">
        <v>47.28</v>
      </c>
      <c r="K192">
        <v>3969723.36</v>
      </c>
      <c r="L192">
        <v>315226.53999999998</v>
      </c>
      <c r="M192">
        <v>0</v>
      </c>
      <c r="N192" t="s">
        <v>1137</v>
      </c>
      <c r="O192">
        <v>1</v>
      </c>
      <c r="P192">
        <v>3654496.82</v>
      </c>
      <c r="Q192">
        <v>43.525604678306799</v>
      </c>
      <c r="R192">
        <v>47.28</v>
      </c>
      <c r="S192">
        <v>3969723.36</v>
      </c>
      <c r="T192">
        <v>315226.53999999998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3969723.36</v>
      </c>
    </row>
    <row r="193" spans="1:28" x14ac:dyDescent="0.25">
      <c r="A193" t="s">
        <v>1130</v>
      </c>
      <c r="B193" t="s">
        <v>1138</v>
      </c>
      <c r="C193" t="s">
        <v>811</v>
      </c>
      <c r="D193" t="s">
        <v>1343</v>
      </c>
      <c r="E193" t="s">
        <v>1140</v>
      </c>
      <c r="F193" t="s">
        <v>28</v>
      </c>
      <c r="G193">
        <v>-2597</v>
      </c>
      <c r="H193">
        <v>-338161.26</v>
      </c>
      <c r="I193">
        <v>130.21226800154</v>
      </c>
      <c r="J193">
        <v>77.900000000000006</v>
      </c>
      <c r="K193">
        <v>-202306.3</v>
      </c>
      <c r="L193">
        <v>135854.96</v>
      </c>
      <c r="M193">
        <v>0</v>
      </c>
      <c r="N193" t="s">
        <v>1137</v>
      </c>
      <c r="O193">
        <v>1</v>
      </c>
      <c r="P193">
        <v>-338161.26</v>
      </c>
      <c r="Q193">
        <v>130.21226800154</v>
      </c>
      <c r="R193">
        <v>77.900000000000006</v>
      </c>
      <c r="S193">
        <v>-202306.3</v>
      </c>
      <c r="T193">
        <v>135854.96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-202306.3</v>
      </c>
    </row>
    <row r="194" spans="1:28" x14ac:dyDescent="0.25">
      <c r="A194" t="s">
        <v>1130</v>
      </c>
      <c r="B194" t="s">
        <v>1138</v>
      </c>
      <c r="C194" t="s">
        <v>815</v>
      </c>
      <c r="D194" t="s">
        <v>1344</v>
      </c>
      <c r="E194" t="s">
        <v>1140</v>
      </c>
      <c r="F194" t="s">
        <v>28</v>
      </c>
      <c r="G194">
        <v>-18111</v>
      </c>
      <c r="H194">
        <v>-115298.16</v>
      </c>
      <c r="I194">
        <v>6.3661951300314703</v>
      </c>
      <c r="J194">
        <v>1.68</v>
      </c>
      <c r="K194">
        <v>-30426.48</v>
      </c>
      <c r="L194">
        <v>84871.679999999993</v>
      </c>
      <c r="M194">
        <v>0</v>
      </c>
      <c r="N194" t="s">
        <v>1137</v>
      </c>
      <c r="O194">
        <v>1</v>
      </c>
      <c r="P194">
        <v>-115298.16</v>
      </c>
      <c r="Q194">
        <v>6.3661951300314703</v>
      </c>
      <c r="R194">
        <v>1.68</v>
      </c>
      <c r="S194">
        <v>-30426.48</v>
      </c>
      <c r="T194">
        <v>84871.679999999993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-30426.48</v>
      </c>
    </row>
    <row r="195" spans="1:28" x14ac:dyDescent="0.25">
      <c r="A195" t="s">
        <v>1130</v>
      </c>
      <c r="B195" t="s">
        <v>1138</v>
      </c>
      <c r="C195" t="s">
        <v>819</v>
      </c>
      <c r="D195" t="s">
        <v>1345</v>
      </c>
      <c r="E195" t="s">
        <v>1253</v>
      </c>
      <c r="F195" t="s">
        <v>36</v>
      </c>
      <c r="G195">
        <v>43865</v>
      </c>
      <c r="H195">
        <v>3871325.41</v>
      </c>
      <c r="I195">
        <v>88.255452182833594</v>
      </c>
      <c r="J195">
        <v>61.27</v>
      </c>
      <c r="K195">
        <v>2687608.55</v>
      </c>
      <c r="L195">
        <v>-1183716.8600000001</v>
      </c>
      <c r="M195">
        <v>0</v>
      </c>
      <c r="N195" t="s">
        <v>1137</v>
      </c>
      <c r="O195">
        <v>1</v>
      </c>
      <c r="P195">
        <v>3871325.41</v>
      </c>
      <c r="Q195">
        <v>88.255452182833594</v>
      </c>
      <c r="R195">
        <v>61.27</v>
      </c>
      <c r="S195">
        <v>2687608.55</v>
      </c>
      <c r="T195">
        <v>-1183716.8600000001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2687608.55</v>
      </c>
    </row>
    <row r="196" spans="1:28" x14ac:dyDescent="0.25">
      <c r="A196" t="s">
        <v>1130</v>
      </c>
      <c r="B196" t="s">
        <v>1138</v>
      </c>
      <c r="C196" t="s">
        <v>823</v>
      </c>
      <c r="D196" t="s">
        <v>1346</v>
      </c>
      <c r="E196" t="s">
        <v>1169</v>
      </c>
      <c r="F196" t="s">
        <v>36</v>
      </c>
      <c r="G196">
        <v>489</v>
      </c>
      <c r="H196">
        <v>58794.84</v>
      </c>
      <c r="I196">
        <v>1.20234846625767</v>
      </c>
      <c r="J196">
        <v>0.2</v>
      </c>
      <c r="K196">
        <v>9780</v>
      </c>
      <c r="L196">
        <v>-49014.84</v>
      </c>
      <c r="M196">
        <v>0</v>
      </c>
      <c r="N196" t="s">
        <v>1137</v>
      </c>
      <c r="O196">
        <v>1</v>
      </c>
      <c r="P196">
        <v>58794.84</v>
      </c>
      <c r="Q196">
        <v>1.20234846625767</v>
      </c>
      <c r="R196">
        <v>0.2</v>
      </c>
      <c r="S196">
        <v>9780</v>
      </c>
      <c r="T196">
        <v>-49014.84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9780</v>
      </c>
    </row>
    <row r="197" spans="1:28" x14ac:dyDescent="0.25">
      <c r="A197" t="s">
        <v>1130</v>
      </c>
      <c r="B197" t="s">
        <v>1138</v>
      </c>
      <c r="C197" t="s">
        <v>827</v>
      </c>
      <c r="D197" t="s">
        <v>1347</v>
      </c>
      <c r="E197" t="s">
        <v>1169</v>
      </c>
      <c r="F197" t="s">
        <v>36</v>
      </c>
      <c r="G197">
        <v>72</v>
      </c>
      <c r="H197">
        <v>3627.29</v>
      </c>
      <c r="I197">
        <v>0.50379027777777996</v>
      </c>
      <c r="J197">
        <v>2.5000000000000001E-2</v>
      </c>
      <c r="K197">
        <v>180</v>
      </c>
      <c r="L197">
        <v>-3447.29</v>
      </c>
      <c r="M197">
        <v>0</v>
      </c>
      <c r="N197" t="s">
        <v>1137</v>
      </c>
      <c r="O197">
        <v>1</v>
      </c>
      <c r="P197">
        <v>3627.29</v>
      </c>
      <c r="Q197">
        <v>0.50379027777777996</v>
      </c>
      <c r="R197">
        <v>2.5000000000000001E-2</v>
      </c>
      <c r="S197">
        <v>180</v>
      </c>
      <c r="T197">
        <v>-3447.29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180</v>
      </c>
    </row>
    <row r="198" spans="1:28" x14ac:dyDescent="0.25">
      <c r="A198" t="s">
        <v>1130</v>
      </c>
      <c r="B198" t="s">
        <v>1138</v>
      </c>
      <c r="C198" t="s">
        <v>831</v>
      </c>
      <c r="D198" t="s">
        <v>1348</v>
      </c>
      <c r="E198" t="s">
        <v>1169</v>
      </c>
      <c r="F198" t="s">
        <v>36</v>
      </c>
      <c r="G198">
        <v>80</v>
      </c>
      <c r="H198">
        <v>3230.32</v>
      </c>
      <c r="I198">
        <v>0.40378999999999998</v>
      </c>
      <c r="J198">
        <v>2.5000000000000001E-2</v>
      </c>
      <c r="K198">
        <v>200</v>
      </c>
      <c r="L198">
        <v>-3030.32</v>
      </c>
      <c r="M198">
        <v>0</v>
      </c>
      <c r="N198" t="s">
        <v>1137</v>
      </c>
      <c r="O198">
        <v>1</v>
      </c>
      <c r="P198">
        <v>3230.32</v>
      </c>
      <c r="Q198">
        <v>0.40378999999999998</v>
      </c>
      <c r="R198">
        <v>2.5000000000000001E-2</v>
      </c>
      <c r="S198">
        <v>200</v>
      </c>
      <c r="T198">
        <v>-3030.32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200</v>
      </c>
    </row>
    <row r="199" spans="1:28" x14ac:dyDescent="0.25">
      <c r="A199" t="s">
        <v>1130</v>
      </c>
      <c r="B199" t="s">
        <v>1138</v>
      </c>
      <c r="C199" t="s">
        <v>838</v>
      </c>
      <c r="D199" t="s">
        <v>1349</v>
      </c>
      <c r="E199" t="s">
        <v>1140</v>
      </c>
      <c r="F199" t="s">
        <v>28</v>
      </c>
      <c r="G199">
        <v>-184006</v>
      </c>
      <c r="H199">
        <v>-603961.98</v>
      </c>
      <c r="I199">
        <v>3.28229503385759</v>
      </c>
      <c r="J199">
        <v>1.6</v>
      </c>
      <c r="K199">
        <v>-294409.59999999998</v>
      </c>
      <c r="L199">
        <v>309552.38</v>
      </c>
      <c r="M199">
        <v>0</v>
      </c>
      <c r="N199" t="s">
        <v>1137</v>
      </c>
      <c r="O199">
        <v>1</v>
      </c>
      <c r="P199">
        <v>-603961.98</v>
      </c>
      <c r="Q199">
        <v>3.28229503385759</v>
      </c>
      <c r="R199">
        <v>1.6</v>
      </c>
      <c r="S199">
        <v>-294409.59999999998</v>
      </c>
      <c r="T199">
        <v>309552.38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-294409.59999999998</v>
      </c>
    </row>
    <row r="200" spans="1:28" x14ac:dyDescent="0.25">
      <c r="A200" t="s">
        <v>1130</v>
      </c>
      <c r="B200" t="s">
        <v>1138</v>
      </c>
      <c r="C200" t="s">
        <v>842</v>
      </c>
      <c r="D200" t="s">
        <v>1350</v>
      </c>
      <c r="E200" t="s">
        <v>320</v>
      </c>
      <c r="F200" t="s">
        <v>28</v>
      </c>
      <c r="G200">
        <v>-5701</v>
      </c>
      <c r="H200">
        <v>-237454.2</v>
      </c>
      <c r="I200">
        <v>41.651324329064998</v>
      </c>
      <c r="J200">
        <v>45.17</v>
      </c>
      <c r="K200">
        <v>-257514.17</v>
      </c>
      <c r="L200">
        <v>-20059.97</v>
      </c>
      <c r="M200">
        <v>-1425.25</v>
      </c>
      <c r="N200" t="s">
        <v>1137</v>
      </c>
      <c r="O200">
        <v>1</v>
      </c>
      <c r="P200">
        <v>-237454.2</v>
      </c>
      <c r="Q200">
        <v>41.651324329064998</v>
      </c>
      <c r="R200">
        <v>45.17</v>
      </c>
      <c r="S200">
        <v>-257514.17</v>
      </c>
      <c r="T200">
        <v>-20059.97</v>
      </c>
      <c r="U200">
        <v>0</v>
      </c>
      <c r="V200">
        <v>-1425.25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-258939.42</v>
      </c>
    </row>
    <row r="201" spans="1:28" x14ac:dyDescent="0.25">
      <c r="A201" t="s">
        <v>1130</v>
      </c>
      <c r="B201" t="s">
        <v>1138</v>
      </c>
      <c r="C201" t="s">
        <v>846</v>
      </c>
      <c r="D201" t="s">
        <v>1351</v>
      </c>
      <c r="E201" t="s">
        <v>1169</v>
      </c>
      <c r="F201" t="s">
        <v>28</v>
      </c>
      <c r="G201">
        <v>-8</v>
      </c>
      <c r="H201">
        <v>-1081.68</v>
      </c>
      <c r="I201">
        <v>1.3521000000000001</v>
      </c>
      <c r="J201">
        <v>5.85</v>
      </c>
      <c r="K201">
        <v>-4680</v>
      </c>
      <c r="L201">
        <v>-3598.32</v>
      </c>
      <c r="M201">
        <v>0</v>
      </c>
      <c r="N201" t="s">
        <v>1137</v>
      </c>
      <c r="O201">
        <v>1</v>
      </c>
      <c r="P201">
        <v>-1081.68</v>
      </c>
      <c r="Q201">
        <v>1.3521000000000001</v>
      </c>
      <c r="R201">
        <v>5.85</v>
      </c>
      <c r="S201">
        <v>-4680</v>
      </c>
      <c r="T201">
        <v>-3598.32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-4680</v>
      </c>
    </row>
    <row r="202" spans="1:28" x14ac:dyDescent="0.25">
      <c r="A202" t="s">
        <v>1130</v>
      </c>
      <c r="B202" t="s">
        <v>1138</v>
      </c>
      <c r="C202" t="s">
        <v>850</v>
      </c>
      <c r="D202" t="s">
        <v>1352</v>
      </c>
      <c r="E202" t="s">
        <v>1169</v>
      </c>
      <c r="F202" t="s">
        <v>28</v>
      </c>
      <c r="G202">
        <v>-4</v>
      </c>
      <c r="H202">
        <v>-797.47</v>
      </c>
      <c r="I202">
        <v>1.9936750000000001</v>
      </c>
      <c r="J202">
        <v>0.67500000000000004</v>
      </c>
      <c r="K202">
        <v>-270</v>
      </c>
      <c r="L202">
        <v>527.47</v>
      </c>
      <c r="M202">
        <v>0</v>
      </c>
      <c r="N202" t="s">
        <v>1137</v>
      </c>
      <c r="O202">
        <v>1</v>
      </c>
      <c r="P202">
        <v>-797.47</v>
      </c>
      <c r="Q202">
        <v>1.9936750000000001</v>
      </c>
      <c r="R202">
        <v>0.67500000000000004</v>
      </c>
      <c r="S202">
        <v>-270</v>
      </c>
      <c r="T202">
        <v>527.47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-270</v>
      </c>
    </row>
    <row r="203" spans="1:28" x14ac:dyDescent="0.25">
      <c r="A203" t="s">
        <v>1130</v>
      </c>
      <c r="B203" t="s">
        <v>1138</v>
      </c>
      <c r="C203" t="s">
        <v>853</v>
      </c>
      <c r="D203" t="s">
        <v>1353</v>
      </c>
      <c r="E203" t="s">
        <v>1169</v>
      </c>
      <c r="F203" t="s">
        <v>36</v>
      </c>
      <c r="G203">
        <v>-16</v>
      </c>
      <c r="H203">
        <v>-4012.47</v>
      </c>
      <c r="I203">
        <v>2.5077937499999998</v>
      </c>
      <c r="J203">
        <v>2.35</v>
      </c>
      <c r="K203">
        <v>-3760</v>
      </c>
      <c r="L203">
        <v>252.47</v>
      </c>
      <c r="M203">
        <v>0</v>
      </c>
      <c r="N203" t="s">
        <v>1137</v>
      </c>
      <c r="O203">
        <v>1</v>
      </c>
      <c r="P203">
        <v>-4012.47</v>
      </c>
      <c r="Q203">
        <v>2.5077937499999998</v>
      </c>
      <c r="R203">
        <v>2.35</v>
      </c>
      <c r="S203">
        <v>-3760</v>
      </c>
      <c r="T203">
        <v>252.47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-3760</v>
      </c>
    </row>
    <row r="204" spans="1:28" x14ac:dyDescent="0.25">
      <c r="A204" t="s">
        <v>1130</v>
      </c>
      <c r="B204" t="s">
        <v>1138</v>
      </c>
      <c r="C204" t="s">
        <v>857</v>
      </c>
      <c r="D204" t="s">
        <v>1354</v>
      </c>
      <c r="E204" t="s">
        <v>1140</v>
      </c>
      <c r="F204" t="s">
        <v>28</v>
      </c>
      <c r="G204">
        <v>-44979</v>
      </c>
      <c r="H204">
        <v>-406925.24</v>
      </c>
      <c r="I204">
        <v>9.0470050467996206</v>
      </c>
      <c r="J204">
        <v>9.9499999999999993</v>
      </c>
      <c r="K204">
        <v>-447541.05</v>
      </c>
      <c r="L204">
        <v>-40615.81</v>
      </c>
      <c r="M204">
        <v>0</v>
      </c>
      <c r="N204" t="s">
        <v>1137</v>
      </c>
      <c r="O204">
        <v>1</v>
      </c>
      <c r="P204">
        <v>-406925.24</v>
      </c>
      <c r="Q204">
        <v>9.0470050467996206</v>
      </c>
      <c r="R204">
        <v>9.9499999999999993</v>
      </c>
      <c r="S204">
        <v>-447541.05</v>
      </c>
      <c r="T204">
        <v>-40615.81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-447541.05</v>
      </c>
    </row>
    <row r="205" spans="1:28" x14ac:dyDescent="0.25">
      <c r="A205" t="s">
        <v>1130</v>
      </c>
      <c r="B205" t="s">
        <v>1138</v>
      </c>
      <c r="C205" t="s">
        <v>861</v>
      </c>
      <c r="D205" t="s">
        <v>1355</v>
      </c>
      <c r="E205" t="s">
        <v>1140</v>
      </c>
      <c r="F205" t="s">
        <v>28</v>
      </c>
      <c r="G205">
        <v>-254143</v>
      </c>
      <c r="H205">
        <v>-1456476.02</v>
      </c>
      <c r="I205">
        <v>5.7309310899768997</v>
      </c>
      <c r="J205">
        <v>6.16</v>
      </c>
      <c r="K205">
        <v>-1565520.88</v>
      </c>
      <c r="L205">
        <v>-109044.86</v>
      </c>
      <c r="M205">
        <v>0</v>
      </c>
      <c r="N205" t="s">
        <v>1137</v>
      </c>
      <c r="O205">
        <v>1</v>
      </c>
      <c r="P205">
        <v>-1456476.02</v>
      </c>
      <c r="Q205">
        <v>5.7309310899768997</v>
      </c>
      <c r="R205">
        <v>6.16</v>
      </c>
      <c r="S205">
        <v>-1565520.88</v>
      </c>
      <c r="T205">
        <v>-109044.86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-1565520.88</v>
      </c>
    </row>
    <row r="206" spans="1:28" x14ac:dyDescent="0.25">
      <c r="A206" t="s">
        <v>1130</v>
      </c>
      <c r="B206" t="s">
        <v>1138</v>
      </c>
      <c r="C206" t="s">
        <v>865</v>
      </c>
      <c r="D206" t="s">
        <v>1356</v>
      </c>
      <c r="E206" t="s">
        <v>137</v>
      </c>
      <c r="F206" t="s">
        <v>36</v>
      </c>
      <c r="G206">
        <v>1390</v>
      </c>
      <c r="H206">
        <v>235654.06</v>
      </c>
      <c r="I206">
        <v>169.535294964028</v>
      </c>
      <c r="J206">
        <v>191.17</v>
      </c>
      <c r="K206">
        <v>265726.3</v>
      </c>
      <c r="L206">
        <v>30072.240000000002</v>
      </c>
      <c r="M206">
        <v>0</v>
      </c>
      <c r="N206" t="s">
        <v>1137</v>
      </c>
      <c r="O206">
        <v>1</v>
      </c>
      <c r="P206">
        <v>235654.06</v>
      </c>
      <c r="Q206">
        <v>169.535294964028</v>
      </c>
      <c r="R206">
        <v>191.17</v>
      </c>
      <c r="S206">
        <v>265726.3</v>
      </c>
      <c r="T206">
        <v>30072.240000000002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265726.3</v>
      </c>
    </row>
    <row r="207" spans="1:28" x14ac:dyDescent="0.25">
      <c r="A207" t="s">
        <v>1130</v>
      </c>
      <c r="B207" t="s">
        <v>1138</v>
      </c>
      <c r="C207" t="s">
        <v>869</v>
      </c>
      <c r="D207" t="s">
        <v>1357</v>
      </c>
      <c r="E207" t="s">
        <v>137</v>
      </c>
      <c r="F207" t="s">
        <v>28</v>
      </c>
      <c r="G207">
        <v>-4229</v>
      </c>
      <c r="H207">
        <v>-1763777.55</v>
      </c>
      <c r="I207">
        <v>417.067285410262</v>
      </c>
      <c r="J207">
        <v>475.31</v>
      </c>
      <c r="K207">
        <v>-2010085.99</v>
      </c>
      <c r="L207">
        <v>-246308.44</v>
      </c>
      <c r="M207">
        <v>-12410.44</v>
      </c>
      <c r="N207" t="s">
        <v>1137</v>
      </c>
      <c r="O207">
        <v>1</v>
      </c>
      <c r="P207">
        <v>-1763777.55</v>
      </c>
      <c r="Q207">
        <v>417.067285410262</v>
      </c>
      <c r="R207">
        <v>475.31</v>
      </c>
      <c r="S207">
        <v>-2010085.99</v>
      </c>
      <c r="T207">
        <v>-246308.44</v>
      </c>
      <c r="U207">
        <v>0</v>
      </c>
      <c r="V207">
        <v>-12410.44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-2022496.43</v>
      </c>
    </row>
    <row r="208" spans="1:28" x14ac:dyDescent="0.25">
      <c r="A208" t="s">
        <v>1130</v>
      </c>
      <c r="B208" t="s">
        <v>1138</v>
      </c>
      <c r="C208" t="s">
        <v>873</v>
      </c>
      <c r="D208" t="s">
        <v>1358</v>
      </c>
      <c r="E208" t="s">
        <v>137</v>
      </c>
      <c r="F208" t="s">
        <v>28</v>
      </c>
      <c r="G208">
        <v>-9085</v>
      </c>
      <c r="H208">
        <v>-990317.67</v>
      </c>
      <c r="I208">
        <v>109.005797468354</v>
      </c>
      <c r="J208">
        <v>89.29</v>
      </c>
      <c r="K208">
        <v>-811199.65</v>
      </c>
      <c r="L208">
        <v>179118.02</v>
      </c>
      <c r="M208">
        <v>0</v>
      </c>
      <c r="N208" t="s">
        <v>1137</v>
      </c>
      <c r="O208">
        <v>1</v>
      </c>
      <c r="P208">
        <v>-990317.67</v>
      </c>
      <c r="Q208">
        <v>109.005797468354</v>
      </c>
      <c r="R208">
        <v>89.29</v>
      </c>
      <c r="S208">
        <v>-811199.65</v>
      </c>
      <c r="T208">
        <v>179118.02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-811199.65</v>
      </c>
    </row>
    <row r="209" spans="1:28" x14ac:dyDescent="0.25">
      <c r="A209" t="s">
        <v>1130</v>
      </c>
      <c r="B209" t="s">
        <v>1138</v>
      </c>
      <c r="C209" t="s">
        <v>637</v>
      </c>
      <c r="D209" t="s">
        <v>1359</v>
      </c>
      <c r="E209" t="s">
        <v>1143</v>
      </c>
      <c r="F209" t="s">
        <v>36</v>
      </c>
      <c r="G209">
        <v>9068</v>
      </c>
      <c r="H209">
        <v>1029.48</v>
      </c>
      <c r="I209">
        <v>0.11352889280988</v>
      </c>
      <c r="J209">
        <v>4.5999999999999999E-2</v>
      </c>
      <c r="K209">
        <v>417.13</v>
      </c>
      <c r="L209">
        <v>-612.35</v>
      </c>
      <c r="M209">
        <v>0</v>
      </c>
      <c r="N209" t="s">
        <v>1137</v>
      </c>
      <c r="O209">
        <v>1</v>
      </c>
      <c r="P209">
        <v>1029.48</v>
      </c>
      <c r="Q209">
        <v>0.11352889280988</v>
      </c>
      <c r="R209">
        <v>4.5999999999999999E-2</v>
      </c>
      <c r="S209">
        <v>417.13</v>
      </c>
      <c r="T209">
        <v>-612.35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417.13</v>
      </c>
    </row>
    <row r="210" spans="1:28" x14ac:dyDescent="0.25">
      <c r="A210" t="s">
        <v>1130</v>
      </c>
      <c r="B210" t="s">
        <v>1138</v>
      </c>
      <c r="C210" t="s">
        <v>877</v>
      </c>
      <c r="D210" t="s">
        <v>1360</v>
      </c>
      <c r="E210" t="s">
        <v>1361</v>
      </c>
      <c r="F210" t="s">
        <v>36</v>
      </c>
      <c r="G210">
        <v>7922</v>
      </c>
      <c r="H210">
        <v>63834.68</v>
      </c>
      <c r="I210">
        <v>8.0578995203231507</v>
      </c>
      <c r="J210">
        <v>8.08</v>
      </c>
      <c r="K210">
        <v>64009.760000000002</v>
      </c>
      <c r="L210">
        <v>175.08</v>
      </c>
      <c r="M210">
        <v>0</v>
      </c>
      <c r="N210" t="s">
        <v>1137</v>
      </c>
      <c r="O210">
        <v>1</v>
      </c>
      <c r="P210">
        <v>63834.68</v>
      </c>
      <c r="Q210">
        <v>8.0578995203231507</v>
      </c>
      <c r="R210">
        <v>8.08</v>
      </c>
      <c r="S210">
        <v>64009.760000000002</v>
      </c>
      <c r="T210">
        <v>175.08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64009.760000000002</v>
      </c>
    </row>
    <row r="211" spans="1:28" x14ac:dyDescent="0.25">
      <c r="A211" t="s">
        <v>1130</v>
      </c>
      <c r="B211" t="s">
        <v>1138</v>
      </c>
      <c r="C211" t="s">
        <v>886</v>
      </c>
      <c r="D211" t="s">
        <v>1362</v>
      </c>
      <c r="E211" t="s">
        <v>137</v>
      </c>
      <c r="F211" t="s">
        <v>36</v>
      </c>
      <c r="G211">
        <v>17534</v>
      </c>
      <c r="H211">
        <v>556483.96</v>
      </c>
      <c r="I211">
        <v>31.737422151249</v>
      </c>
      <c r="J211">
        <v>48.27</v>
      </c>
      <c r="K211">
        <v>846366.18</v>
      </c>
      <c r="L211">
        <v>289882.21999999997</v>
      </c>
      <c r="M211">
        <v>0</v>
      </c>
      <c r="N211" t="s">
        <v>1137</v>
      </c>
      <c r="O211">
        <v>1</v>
      </c>
      <c r="P211">
        <v>556483.96</v>
      </c>
      <c r="Q211">
        <v>31.737422151249</v>
      </c>
      <c r="R211">
        <v>48.27</v>
      </c>
      <c r="S211">
        <v>846366.18</v>
      </c>
      <c r="T211">
        <v>289882.21999999997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846366.18</v>
      </c>
    </row>
    <row r="212" spans="1:28" x14ac:dyDescent="0.25">
      <c r="A212" t="s">
        <v>1130</v>
      </c>
      <c r="B212" t="s">
        <v>1138</v>
      </c>
      <c r="C212" t="s">
        <v>890</v>
      </c>
      <c r="D212" t="s">
        <v>1363</v>
      </c>
      <c r="E212" t="s">
        <v>1169</v>
      </c>
      <c r="F212" t="s">
        <v>28</v>
      </c>
      <c r="G212">
        <v>13</v>
      </c>
      <c r="H212">
        <v>1112.79</v>
      </c>
      <c r="I212">
        <v>0.85599230769231005</v>
      </c>
      <c r="J212">
        <v>6.5000000000000002E-2</v>
      </c>
      <c r="K212">
        <v>84.5</v>
      </c>
      <c r="L212">
        <v>-1028.29</v>
      </c>
      <c r="M212">
        <v>0</v>
      </c>
      <c r="N212" t="s">
        <v>1137</v>
      </c>
      <c r="O212">
        <v>1</v>
      </c>
      <c r="P212">
        <v>1112.79</v>
      </c>
      <c r="Q212">
        <v>0.85599230769231005</v>
      </c>
      <c r="R212">
        <v>6.5000000000000002E-2</v>
      </c>
      <c r="S212">
        <v>84.5</v>
      </c>
      <c r="T212">
        <v>-1028.29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84.5</v>
      </c>
    </row>
    <row r="213" spans="1:28" x14ac:dyDescent="0.25">
      <c r="A213" t="s">
        <v>1130</v>
      </c>
      <c r="B213" t="s">
        <v>1138</v>
      </c>
      <c r="C213" t="s">
        <v>894</v>
      </c>
      <c r="D213" t="s">
        <v>1364</v>
      </c>
      <c r="E213" t="s">
        <v>1169</v>
      </c>
      <c r="F213" t="s">
        <v>28</v>
      </c>
      <c r="G213">
        <v>10</v>
      </c>
      <c r="H213">
        <v>1498.39</v>
      </c>
      <c r="I213">
        <v>1.4983900000000001</v>
      </c>
      <c r="J213">
        <v>0.115</v>
      </c>
      <c r="K213">
        <v>115</v>
      </c>
      <c r="L213">
        <v>-1383.39</v>
      </c>
      <c r="M213">
        <v>0</v>
      </c>
      <c r="N213" t="s">
        <v>1137</v>
      </c>
      <c r="O213">
        <v>1</v>
      </c>
      <c r="P213">
        <v>1498.39</v>
      </c>
      <c r="Q213">
        <v>1.4983900000000001</v>
      </c>
      <c r="R213">
        <v>0.115</v>
      </c>
      <c r="S213">
        <v>115</v>
      </c>
      <c r="T213">
        <v>-1383.39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115</v>
      </c>
    </row>
    <row r="214" spans="1:28" x14ac:dyDescent="0.25">
      <c r="A214" t="s">
        <v>1130</v>
      </c>
      <c r="B214" t="s">
        <v>1138</v>
      </c>
      <c r="C214" t="s">
        <v>897</v>
      </c>
      <c r="D214" t="s">
        <v>1365</v>
      </c>
      <c r="E214" t="s">
        <v>1169</v>
      </c>
      <c r="F214" t="s">
        <v>28</v>
      </c>
      <c r="G214">
        <v>3</v>
      </c>
      <c r="H214">
        <v>806.19</v>
      </c>
      <c r="I214">
        <v>2.6873</v>
      </c>
      <c r="J214">
        <v>0.26500000000000001</v>
      </c>
      <c r="K214">
        <v>79.5</v>
      </c>
      <c r="L214">
        <v>-726.69</v>
      </c>
      <c r="M214">
        <v>0</v>
      </c>
      <c r="N214" t="s">
        <v>1137</v>
      </c>
      <c r="O214">
        <v>1</v>
      </c>
      <c r="P214">
        <v>806.19</v>
      </c>
      <c r="Q214">
        <v>2.6873</v>
      </c>
      <c r="R214">
        <v>0.26500000000000001</v>
      </c>
      <c r="S214">
        <v>79.5</v>
      </c>
      <c r="T214">
        <v>-726.69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79.5</v>
      </c>
    </row>
    <row r="215" spans="1:28" x14ac:dyDescent="0.25">
      <c r="A215" t="s">
        <v>1130</v>
      </c>
      <c r="B215" t="s">
        <v>1138</v>
      </c>
      <c r="C215" t="s">
        <v>900</v>
      </c>
      <c r="D215" t="s">
        <v>1366</v>
      </c>
      <c r="E215" t="s">
        <v>1169</v>
      </c>
      <c r="F215" t="s">
        <v>28</v>
      </c>
      <c r="G215">
        <v>10</v>
      </c>
      <c r="H215">
        <v>918.09</v>
      </c>
      <c r="I215">
        <v>0.91808999999999996</v>
      </c>
      <c r="J215">
        <v>0.33500000000000002</v>
      </c>
      <c r="K215">
        <v>335</v>
      </c>
      <c r="L215">
        <v>-583.09</v>
      </c>
      <c r="M215">
        <v>0</v>
      </c>
      <c r="N215" t="s">
        <v>1137</v>
      </c>
      <c r="O215">
        <v>1</v>
      </c>
      <c r="P215">
        <v>918.09</v>
      </c>
      <c r="Q215">
        <v>0.91808999999999996</v>
      </c>
      <c r="R215">
        <v>0.33500000000000002</v>
      </c>
      <c r="S215">
        <v>335</v>
      </c>
      <c r="T215">
        <v>-583.09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335</v>
      </c>
    </row>
    <row r="216" spans="1:28" x14ac:dyDescent="0.25">
      <c r="A216" t="s">
        <v>1130</v>
      </c>
      <c r="B216" t="s">
        <v>1138</v>
      </c>
      <c r="C216" t="s">
        <v>903</v>
      </c>
      <c r="D216" t="s">
        <v>1367</v>
      </c>
      <c r="E216" t="s">
        <v>1169</v>
      </c>
      <c r="F216" t="s">
        <v>28</v>
      </c>
      <c r="G216">
        <v>10</v>
      </c>
      <c r="H216">
        <v>1934.59</v>
      </c>
      <c r="I216">
        <v>1.93459</v>
      </c>
      <c r="J216">
        <v>0.83</v>
      </c>
      <c r="K216">
        <v>830</v>
      </c>
      <c r="L216">
        <v>-1104.5899999999999</v>
      </c>
      <c r="M216">
        <v>0</v>
      </c>
      <c r="N216" t="s">
        <v>1137</v>
      </c>
      <c r="O216">
        <v>1</v>
      </c>
      <c r="P216">
        <v>1934.59</v>
      </c>
      <c r="Q216">
        <v>1.93459</v>
      </c>
      <c r="R216">
        <v>0.83</v>
      </c>
      <c r="S216">
        <v>830</v>
      </c>
      <c r="T216">
        <v>-1104.5899999999999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830</v>
      </c>
    </row>
    <row r="217" spans="1:28" x14ac:dyDescent="0.25">
      <c r="A217" t="s">
        <v>1130</v>
      </c>
      <c r="B217" t="s">
        <v>1138</v>
      </c>
      <c r="C217" t="s">
        <v>907</v>
      </c>
      <c r="D217" t="s">
        <v>1368</v>
      </c>
      <c r="E217" t="s">
        <v>1169</v>
      </c>
      <c r="F217" t="s">
        <v>28</v>
      </c>
      <c r="G217">
        <v>4</v>
      </c>
      <c r="H217">
        <v>624.91999999999996</v>
      </c>
      <c r="I217">
        <v>1.5623</v>
      </c>
      <c r="J217">
        <v>0.86</v>
      </c>
      <c r="K217">
        <v>344</v>
      </c>
      <c r="L217">
        <v>-280.92</v>
      </c>
      <c r="M217">
        <v>0</v>
      </c>
      <c r="N217" t="s">
        <v>1137</v>
      </c>
      <c r="O217">
        <v>1</v>
      </c>
      <c r="P217">
        <v>624.91999999999996</v>
      </c>
      <c r="Q217">
        <v>1.5623</v>
      </c>
      <c r="R217">
        <v>0.86</v>
      </c>
      <c r="S217">
        <v>344</v>
      </c>
      <c r="T217">
        <v>-280.92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344</v>
      </c>
    </row>
    <row r="218" spans="1:28" x14ac:dyDescent="0.25">
      <c r="A218" t="s">
        <v>1130</v>
      </c>
      <c r="B218" t="s">
        <v>1138</v>
      </c>
      <c r="C218" t="s">
        <v>910</v>
      </c>
      <c r="D218" t="s">
        <v>1369</v>
      </c>
      <c r="E218" t="s">
        <v>1169</v>
      </c>
      <c r="F218" t="s">
        <v>28</v>
      </c>
      <c r="G218">
        <v>6</v>
      </c>
      <c r="H218">
        <v>1026.3</v>
      </c>
      <c r="I218">
        <v>1.7104999999999999</v>
      </c>
      <c r="J218">
        <v>1.135</v>
      </c>
      <c r="K218">
        <v>681</v>
      </c>
      <c r="L218">
        <v>-345.3</v>
      </c>
      <c r="M218">
        <v>0</v>
      </c>
      <c r="N218" t="s">
        <v>1137</v>
      </c>
      <c r="O218">
        <v>1</v>
      </c>
      <c r="P218">
        <v>1026.3</v>
      </c>
      <c r="Q218">
        <v>1.7104999999999999</v>
      </c>
      <c r="R218">
        <v>1.135</v>
      </c>
      <c r="S218">
        <v>681</v>
      </c>
      <c r="T218">
        <v>-345.3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681</v>
      </c>
    </row>
    <row r="219" spans="1:28" x14ac:dyDescent="0.25">
      <c r="A219" t="s">
        <v>1130</v>
      </c>
      <c r="B219" t="s">
        <v>1138</v>
      </c>
      <c r="C219" t="s">
        <v>913</v>
      </c>
      <c r="D219" t="s">
        <v>1370</v>
      </c>
      <c r="E219" t="s">
        <v>1169</v>
      </c>
      <c r="F219" t="s">
        <v>28</v>
      </c>
      <c r="G219">
        <v>13</v>
      </c>
      <c r="H219">
        <v>4626.95</v>
      </c>
      <c r="I219">
        <v>3.5591923076923102</v>
      </c>
      <c r="J219">
        <v>1.29</v>
      </c>
      <c r="K219">
        <v>1677</v>
      </c>
      <c r="L219">
        <v>-2949.95</v>
      </c>
      <c r="M219">
        <v>0</v>
      </c>
      <c r="N219" t="s">
        <v>1137</v>
      </c>
      <c r="O219">
        <v>1</v>
      </c>
      <c r="P219">
        <v>4626.95</v>
      </c>
      <c r="Q219">
        <v>3.5591923076923102</v>
      </c>
      <c r="R219">
        <v>1.29</v>
      </c>
      <c r="S219">
        <v>1677</v>
      </c>
      <c r="T219">
        <v>-2949.95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1677</v>
      </c>
    </row>
    <row r="220" spans="1:28" x14ac:dyDescent="0.25">
      <c r="A220" t="s">
        <v>1130</v>
      </c>
      <c r="B220" t="s">
        <v>1138</v>
      </c>
      <c r="C220" t="s">
        <v>916</v>
      </c>
      <c r="D220" t="s">
        <v>1371</v>
      </c>
      <c r="E220" t="s">
        <v>1169</v>
      </c>
      <c r="F220" t="s">
        <v>28</v>
      </c>
      <c r="G220">
        <v>8</v>
      </c>
      <c r="H220">
        <v>1718.55</v>
      </c>
      <c r="I220">
        <v>2.1481875000000001</v>
      </c>
      <c r="J220">
        <v>1.4650000000000001</v>
      </c>
      <c r="K220">
        <v>1172</v>
      </c>
      <c r="L220">
        <v>-546.54999999999995</v>
      </c>
      <c r="M220">
        <v>0</v>
      </c>
      <c r="N220" t="s">
        <v>1137</v>
      </c>
      <c r="O220">
        <v>1</v>
      </c>
      <c r="P220">
        <v>1718.55</v>
      </c>
      <c r="Q220">
        <v>2.1481875000000001</v>
      </c>
      <c r="R220">
        <v>1.4650000000000001</v>
      </c>
      <c r="S220">
        <v>1172</v>
      </c>
      <c r="T220">
        <v>-546.54999999999995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1172</v>
      </c>
    </row>
    <row r="221" spans="1:28" x14ac:dyDescent="0.25">
      <c r="A221" t="s">
        <v>1130</v>
      </c>
      <c r="B221" t="s">
        <v>1138</v>
      </c>
      <c r="C221" t="s">
        <v>919</v>
      </c>
      <c r="D221" t="s">
        <v>1372</v>
      </c>
      <c r="E221" t="s">
        <v>1169</v>
      </c>
      <c r="F221" t="s">
        <v>28</v>
      </c>
      <c r="G221">
        <v>11</v>
      </c>
      <c r="H221">
        <v>2350.04</v>
      </c>
      <c r="I221">
        <v>2.1364000000000001</v>
      </c>
      <c r="J221">
        <v>1.61</v>
      </c>
      <c r="K221">
        <v>1771</v>
      </c>
      <c r="L221">
        <v>-579.04</v>
      </c>
      <c r="M221">
        <v>0</v>
      </c>
      <c r="N221" t="s">
        <v>1137</v>
      </c>
      <c r="O221">
        <v>1</v>
      </c>
      <c r="P221">
        <v>2350.04</v>
      </c>
      <c r="Q221">
        <v>2.1364000000000001</v>
      </c>
      <c r="R221">
        <v>1.61</v>
      </c>
      <c r="S221">
        <v>1771</v>
      </c>
      <c r="T221">
        <v>-579.04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1771</v>
      </c>
    </row>
    <row r="222" spans="1:28" x14ac:dyDescent="0.25">
      <c r="A222" t="s">
        <v>1130</v>
      </c>
      <c r="B222" t="s">
        <v>1138</v>
      </c>
      <c r="C222" t="s">
        <v>922</v>
      </c>
      <c r="D222" t="s">
        <v>1373</v>
      </c>
      <c r="E222" t="s">
        <v>1169</v>
      </c>
      <c r="F222" t="s">
        <v>28</v>
      </c>
      <c r="G222">
        <v>11</v>
      </c>
      <c r="H222">
        <v>6389.67</v>
      </c>
      <c r="I222">
        <v>5.8087909090909102</v>
      </c>
      <c r="J222">
        <v>1.6850000000000001</v>
      </c>
      <c r="K222">
        <v>1853.5</v>
      </c>
      <c r="L222">
        <v>-4536.17</v>
      </c>
      <c r="M222">
        <v>0</v>
      </c>
      <c r="N222" t="s">
        <v>1137</v>
      </c>
      <c r="O222">
        <v>1</v>
      </c>
      <c r="P222">
        <v>6389.67</v>
      </c>
      <c r="Q222">
        <v>5.8087909090909102</v>
      </c>
      <c r="R222">
        <v>1.6850000000000001</v>
      </c>
      <c r="S222">
        <v>1853.5</v>
      </c>
      <c r="T222">
        <v>-4536.17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1853.5</v>
      </c>
    </row>
    <row r="223" spans="1:28" x14ac:dyDescent="0.25">
      <c r="A223" t="s">
        <v>1130</v>
      </c>
      <c r="B223" t="s">
        <v>1138</v>
      </c>
      <c r="C223" t="s">
        <v>925</v>
      </c>
      <c r="D223" t="s">
        <v>1374</v>
      </c>
      <c r="E223" t="s">
        <v>1169</v>
      </c>
      <c r="F223" t="s">
        <v>28</v>
      </c>
      <c r="G223">
        <v>30</v>
      </c>
      <c r="H223">
        <v>6269.56</v>
      </c>
      <c r="I223">
        <v>2.08985333333333</v>
      </c>
      <c r="J223">
        <v>1.845</v>
      </c>
      <c r="K223">
        <v>5535</v>
      </c>
      <c r="L223">
        <v>-734.56</v>
      </c>
      <c r="M223">
        <v>0</v>
      </c>
      <c r="N223" t="s">
        <v>1137</v>
      </c>
      <c r="O223">
        <v>1</v>
      </c>
      <c r="P223">
        <v>6269.56</v>
      </c>
      <c r="Q223">
        <v>2.08985333333333</v>
      </c>
      <c r="R223">
        <v>1.845</v>
      </c>
      <c r="S223">
        <v>5535</v>
      </c>
      <c r="T223">
        <v>-734.56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5535</v>
      </c>
    </row>
    <row r="224" spans="1:28" x14ac:dyDescent="0.25">
      <c r="A224" t="s">
        <v>1130</v>
      </c>
      <c r="B224" t="s">
        <v>1138</v>
      </c>
      <c r="C224" t="s">
        <v>928</v>
      </c>
      <c r="D224" t="s">
        <v>1375</v>
      </c>
      <c r="E224" t="s">
        <v>1169</v>
      </c>
      <c r="F224" t="s">
        <v>28</v>
      </c>
      <c r="G224">
        <v>19</v>
      </c>
      <c r="H224">
        <v>6162.83</v>
      </c>
      <c r="I224">
        <v>3.2435947368421099</v>
      </c>
      <c r="J224">
        <v>2.2250000000000001</v>
      </c>
      <c r="K224">
        <v>4227.5</v>
      </c>
      <c r="L224">
        <v>-1935.33</v>
      </c>
      <c r="M224">
        <v>0</v>
      </c>
      <c r="N224" t="s">
        <v>1137</v>
      </c>
      <c r="O224">
        <v>1</v>
      </c>
      <c r="P224">
        <v>6162.83</v>
      </c>
      <c r="Q224">
        <v>3.2435947368421099</v>
      </c>
      <c r="R224">
        <v>2.2250000000000001</v>
      </c>
      <c r="S224">
        <v>4227.5</v>
      </c>
      <c r="T224">
        <v>-1935.33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4227.5</v>
      </c>
    </row>
    <row r="225" spans="1:28" x14ac:dyDescent="0.25">
      <c r="A225" t="s">
        <v>1130</v>
      </c>
      <c r="B225" t="s">
        <v>1138</v>
      </c>
      <c r="C225" t="s">
        <v>931</v>
      </c>
      <c r="D225" t="s">
        <v>1376</v>
      </c>
      <c r="E225" t="s">
        <v>1169</v>
      </c>
      <c r="F225" t="s">
        <v>28</v>
      </c>
      <c r="G225">
        <v>9</v>
      </c>
      <c r="H225">
        <v>2869.56</v>
      </c>
      <c r="I225">
        <v>3.1884000000000001</v>
      </c>
      <c r="J225">
        <v>2.5750000000000002</v>
      </c>
      <c r="K225">
        <v>2317.5</v>
      </c>
      <c r="L225">
        <v>-552.05999999999995</v>
      </c>
      <c r="M225">
        <v>0</v>
      </c>
      <c r="N225" t="s">
        <v>1137</v>
      </c>
      <c r="O225">
        <v>1</v>
      </c>
      <c r="P225">
        <v>2869.56</v>
      </c>
      <c r="Q225">
        <v>3.1884000000000001</v>
      </c>
      <c r="R225">
        <v>2.5750000000000002</v>
      </c>
      <c r="S225">
        <v>2317.5</v>
      </c>
      <c r="T225">
        <v>-552.05999999999995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2317.5</v>
      </c>
    </row>
    <row r="226" spans="1:28" x14ac:dyDescent="0.25">
      <c r="A226" t="s">
        <v>1130</v>
      </c>
      <c r="B226" t="s">
        <v>1138</v>
      </c>
      <c r="C226" t="s">
        <v>934</v>
      </c>
      <c r="D226" t="s">
        <v>1377</v>
      </c>
      <c r="E226" t="s">
        <v>1169</v>
      </c>
      <c r="F226" t="s">
        <v>28</v>
      </c>
      <c r="G226">
        <v>5</v>
      </c>
      <c r="H226">
        <v>2748.15</v>
      </c>
      <c r="I226">
        <v>5.4962999999999997</v>
      </c>
      <c r="J226">
        <v>4.54</v>
      </c>
      <c r="K226">
        <v>2270</v>
      </c>
      <c r="L226">
        <v>-478.15</v>
      </c>
      <c r="M226">
        <v>0</v>
      </c>
      <c r="N226" t="s">
        <v>1137</v>
      </c>
      <c r="O226">
        <v>1</v>
      </c>
      <c r="P226">
        <v>2748.15</v>
      </c>
      <c r="Q226">
        <v>5.4962999999999997</v>
      </c>
      <c r="R226">
        <v>4.54</v>
      </c>
      <c r="S226">
        <v>2270</v>
      </c>
      <c r="T226">
        <v>-478.15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2270</v>
      </c>
    </row>
    <row r="227" spans="1:28" x14ac:dyDescent="0.25">
      <c r="A227" t="s">
        <v>1130</v>
      </c>
      <c r="B227" t="s">
        <v>1138</v>
      </c>
      <c r="C227" t="s">
        <v>937</v>
      </c>
      <c r="D227" t="s">
        <v>1378</v>
      </c>
      <c r="E227" t="s">
        <v>1169</v>
      </c>
      <c r="F227" t="s">
        <v>28</v>
      </c>
      <c r="G227">
        <v>4</v>
      </c>
      <c r="H227">
        <v>2511.7600000000002</v>
      </c>
      <c r="I227">
        <v>6.2793999999999999</v>
      </c>
      <c r="J227">
        <v>5.34</v>
      </c>
      <c r="K227">
        <v>2136</v>
      </c>
      <c r="L227">
        <v>-375.76</v>
      </c>
      <c r="M227">
        <v>0</v>
      </c>
      <c r="N227" t="s">
        <v>1137</v>
      </c>
      <c r="O227">
        <v>1</v>
      </c>
      <c r="P227">
        <v>2511.7600000000002</v>
      </c>
      <c r="Q227">
        <v>6.2793999999999999</v>
      </c>
      <c r="R227">
        <v>5.34</v>
      </c>
      <c r="S227">
        <v>2136</v>
      </c>
      <c r="T227">
        <v>-375.76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2136</v>
      </c>
    </row>
    <row r="228" spans="1:28" x14ac:dyDescent="0.25">
      <c r="A228" t="s">
        <v>1130</v>
      </c>
      <c r="B228" t="s">
        <v>1138</v>
      </c>
      <c r="C228" t="s">
        <v>940</v>
      </c>
      <c r="D228" t="s">
        <v>1379</v>
      </c>
      <c r="E228" t="s">
        <v>1169</v>
      </c>
      <c r="F228" t="s">
        <v>28</v>
      </c>
      <c r="G228">
        <v>3</v>
      </c>
      <c r="H228">
        <v>1445.88</v>
      </c>
      <c r="I228">
        <v>4.8196000000000003</v>
      </c>
      <c r="J228">
        <v>2.6150000000000002</v>
      </c>
      <c r="K228">
        <v>784.5</v>
      </c>
      <c r="L228">
        <v>-661.38</v>
      </c>
      <c r="M228">
        <v>0</v>
      </c>
      <c r="N228" t="s">
        <v>1137</v>
      </c>
      <c r="O228">
        <v>1</v>
      </c>
      <c r="P228">
        <v>1445.88</v>
      </c>
      <c r="Q228">
        <v>4.8196000000000003</v>
      </c>
      <c r="R228">
        <v>2.6150000000000002</v>
      </c>
      <c r="S228">
        <v>784.5</v>
      </c>
      <c r="T228">
        <v>-661.38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784.5</v>
      </c>
    </row>
    <row r="229" spans="1:28" x14ac:dyDescent="0.25">
      <c r="A229" t="s">
        <v>1130</v>
      </c>
      <c r="B229" t="s">
        <v>1138</v>
      </c>
      <c r="C229" t="s">
        <v>944</v>
      </c>
      <c r="D229" t="s">
        <v>1380</v>
      </c>
      <c r="E229" t="s">
        <v>1169</v>
      </c>
      <c r="F229" t="s">
        <v>28</v>
      </c>
      <c r="G229">
        <v>6</v>
      </c>
      <c r="H229">
        <v>4043.52</v>
      </c>
      <c r="I229">
        <v>6.7392000000000003</v>
      </c>
      <c r="J229">
        <v>3.5249999999999999</v>
      </c>
      <c r="K229">
        <v>2115</v>
      </c>
      <c r="L229">
        <v>-1928.52</v>
      </c>
      <c r="M229">
        <v>0</v>
      </c>
      <c r="N229" t="s">
        <v>1137</v>
      </c>
      <c r="O229">
        <v>1</v>
      </c>
      <c r="P229">
        <v>4043.52</v>
      </c>
      <c r="Q229">
        <v>6.7392000000000003</v>
      </c>
      <c r="R229">
        <v>3.5249999999999999</v>
      </c>
      <c r="S229">
        <v>2115</v>
      </c>
      <c r="T229">
        <v>-1928.52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2115</v>
      </c>
    </row>
    <row r="230" spans="1:28" x14ac:dyDescent="0.25">
      <c r="A230" t="s">
        <v>1130</v>
      </c>
      <c r="B230" t="s">
        <v>1138</v>
      </c>
      <c r="C230" t="s">
        <v>948</v>
      </c>
      <c r="D230" t="s">
        <v>1381</v>
      </c>
      <c r="E230" t="s">
        <v>1169</v>
      </c>
      <c r="F230" t="s">
        <v>28</v>
      </c>
      <c r="G230">
        <v>7</v>
      </c>
      <c r="H230">
        <v>6135.49</v>
      </c>
      <c r="I230">
        <v>8.7649857142857108</v>
      </c>
      <c r="J230">
        <v>5.24</v>
      </c>
      <c r="K230">
        <v>3668</v>
      </c>
      <c r="L230">
        <v>-2467.4899999999998</v>
      </c>
      <c r="M230">
        <v>0</v>
      </c>
      <c r="N230" t="s">
        <v>1137</v>
      </c>
      <c r="O230">
        <v>1</v>
      </c>
      <c r="P230">
        <v>6135.49</v>
      </c>
      <c r="Q230">
        <v>8.7649857142857108</v>
      </c>
      <c r="R230">
        <v>5.24</v>
      </c>
      <c r="S230">
        <v>3668</v>
      </c>
      <c r="T230">
        <v>-2467.4899999999998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3668</v>
      </c>
    </row>
    <row r="231" spans="1:28" x14ac:dyDescent="0.25">
      <c r="A231" t="s">
        <v>1130</v>
      </c>
      <c r="B231" t="s">
        <v>1138</v>
      </c>
      <c r="C231" t="s">
        <v>951</v>
      </c>
      <c r="D231" t="s">
        <v>1382</v>
      </c>
      <c r="E231" t="s">
        <v>1169</v>
      </c>
      <c r="F231" t="s">
        <v>28</v>
      </c>
      <c r="G231">
        <v>4</v>
      </c>
      <c r="H231">
        <v>4084.8</v>
      </c>
      <c r="I231">
        <v>10.212</v>
      </c>
      <c r="J231">
        <v>6.1849999999999996</v>
      </c>
      <c r="K231">
        <v>2474</v>
      </c>
      <c r="L231">
        <v>-1610.8</v>
      </c>
      <c r="M231">
        <v>0</v>
      </c>
      <c r="N231" t="s">
        <v>1137</v>
      </c>
      <c r="O231">
        <v>1</v>
      </c>
      <c r="P231">
        <v>4084.8</v>
      </c>
      <c r="Q231">
        <v>10.212</v>
      </c>
      <c r="R231">
        <v>6.1849999999999996</v>
      </c>
      <c r="S231">
        <v>2474</v>
      </c>
      <c r="T231">
        <v>-1610.8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2474</v>
      </c>
    </row>
    <row r="232" spans="1:28" x14ac:dyDescent="0.25">
      <c r="A232" t="s">
        <v>1130</v>
      </c>
      <c r="B232" t="s">
        <v>1138</v>
      </c>
      <c r="C232" t="s">
        <v>955</v>
      </c>
      <c r="D232" t="s">
        <v>1383</v>
      </c>
      <c r="E232" t="s">
        <v>1169</v>
      </c>
      <c r="F232" t="s">
        <v>36</v>
      </c>
      <c r="G232">
        <v>-71</v>
      </c>
      <c r="H232">
        <v>-120177.94</v>
      </c>
      <c r="I232">
        <v>16.9264704225352</v>
      </c>
      <c r="J232">
        <v>17.11</v>
      </c>
      <c r="K232">
        <v>-121481</v>
      </c>
      <c r="L232">
        <v>-1303.06</v>
      </c>
      <c r="M232">
        <v>0</v>
      </c>
      <c r="N232" t="s">
        <v>1137</v>
      </c>
      <c r="O232">
        <v>1</v>
      </c>
      <c r="P232">
        <v>-120177.94</v>
      </c>
      <c r="Q232">
        <v>16.9264704225352</v>
      </c>
      <c r="R232">
        <v>17.11</v>
      </c>
      <c r="S232">
        <v>-121481</v>
      </c>
      <c r="T232">
        <v>-1303.06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-121481</v>
      </c>
    </row>
    <row r="233" spans="1:28" x14ac:dyDescent="0.25">
      <c r="A233" t="s">
        <v>1130</v>
      </c>
      <c r="B233" t="s">
        <v>1138</v>
      </c>
      <c r="C233" t="s">
        <v>959</v>
      </c>
      <c r="D233" t="s">
        <v>1384</v>
      </c>
      <c r="E233" t="s">
        <v>1169</v>
      </c>
      <c r="F233" t="s">
        <v>36</v>
      </c>
      <c r="G233">
        <v>-66</v>
      </c>
      <c r="H233">
        <v>-114371.19</v>
      </c>
      <c r="I233">
        <v>17.328968181818102</v>
      </c>
      <c r="J233">
        <v>17.489999999999998</v>
      </c>
      <c r="K233">
        <v>-115434</v>
      </c>
      <c r="L233">
        <v>-1062.81</v>
      </c>
      <c r="M233">
        <v>0</v>
      </c>
      <c r="N233" t="s">
        <v>1137</v>
      </c>
      <c r="O233">
        <v>1</v>
      </c>
      <c r="P233">
        <v>-114371.19</v>
      </c>
      <c r="Q233">
        <v>17.328968181818102</v>
      </c>
      <c r="R233">
        <v>17.489999999999998</v>
      </c>
      <c r="S233">
        <v>-115434</v>
      </c>
      <c r="T233">
        <v>-1062.81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-115434</v>
      </c>
    </row>
    <row r="234" spans="1:28" x14ac:dyDescent="0.25">
      <c r="A234" t="s">
        <v>1130</v>
      </c>
      <c r="B234" t="s">
        <v>1138</v>
      </c>
      <c r="C234" t="s">
        <v>962</v>
      </c>
      <c r="D234" t="s">
        <v>1385</v>
      </c>
      <c r="E234" t="s">
        <v>1169</v>
      </c>
      <c r="F234" t="s">
        <v>28</v>
      </c>
      <c r="G234">
        <v>1</v>
      </c>
      <c r="H234">
        <v>1646.63</v>
      </c>
      <c r="I234">
        <v>16.4663</v>
      </c>
      <c r="J234">
        <v>16.125</v>
      </c>
      <c r="K234">
        <v>1612.5</v>
      </c>
      <c r="L234">
        <v>-34.130000000000003</v>
      </c>
      <c r="M234">
        <v>0</v>
      </c>
      <c r="N234" t="s">
        <v>1137</v>
      </c>
      <c r="O234">
        <v>1</v>
      </c>
      <c r="P234">
        <v>1646.63</v>
      </c>
      <c r="Q234">
        <v>16.4663</v>
      </c>
      <c r="R234">
        <v>16.125</v>
      </c>
      <c r="S234">
        <v>1612.5</v>
      </c>
      <c r="T234">
        <v>-34.130000000000003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1612.5</v>
      </c>
    </row>
    <row r="235" spans="1:28" x14ac:dyDescent="0.25">
      <c r="A235" t="s">
        <v>1130</v>
      </c>
      <c r="B235" t="s">
        <v>1138</v>
      </c>
      <c r="C235" t="s">
        <v>966</v>
      </c>
      <c r="D235" t="s">
        <v>1386</v>
      </c>
      <c r="E235" t="s">
        <v>1169</v>
      </c>
      <c r="F235" t="s">
        <v>28</v>
      </c>
      <c r="G235">
        <v>137</v>
      </c>
      <c r="H235">
        <v>251873.03</v>
      </c>
      <c r="I235">
        <v>18.3848927007299</v>
      </c>
      <c r="J235">
        <v>18.535</v>
      </c>
      <c r="K235">
        <v>253929.5</v>
      </c>
      <c r="L235">
        <v>2056.4699999999998</v>
      </c>
      <c r="M235">
        <v>0</v>
      </c>
      <c r="N235" t="s">
        <v>1137</v>
      </c>
      <c r="O235">
        <v>1</v>
      </c>
      <c r="P235">
        <v>251873.03</v>
      </c>
      <c r="Q235">
        <v>18.3848927007299</v>
      </c>
      <c r="R235">
        <v>18.535</v>
      </c>
      <c r="S235">
        <v>253929.5</v>
      </c>
      <c r="T235">
        <v>2056.4699999999998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253929.5</v>
      </c>
    </row>
    <row r="236" spans="1:28" x14ac:dyDescent="0.25">
      <c r="A236" t="s">
        <v>1130</v>
      </c>
      <c r="B236" t="s">
        <v>1138</v>
      </c>
      <c r="C236" t="s">
        <v>969</v>
      </c>
      <c r="D236" t="s">
        <v>1387</v>
      </c>
      <c r="E236" t="s">
        <v>1140</v>
      </c>
      <c r="F236" t="s">
        <v>28</v>
      </c>
      <c r="G236">
        <v>-47764</v>
      </c>
      <c r="H236">
        <v>-231773.05</v>
      </c>
      <c r="I236">
        <v>4.8524631521648098</v>
      </c>
      <c r="J236">
        <v>3.0499999999999999E-2</v>
      </c>
      <c r="K236">
        <v>-1456.8</v>
      </c>
      <c r="L236">
        <v>230316.25</v>
      </c>
      <c r="M236">
        <v>0</v>
      </c>
      <c r="N236" t="s">
        <v>1137</v>
      </c>
      <c r="O236">
        <v>1</v>
      </c>
      <c r="P236">
        <v>-231773.05</v>
      </c>
      <c r="Q236">
        <v>4.8524631521648098</v>
      </c>
      <c r="R236">
        <v>3.0499999999999999E-2</v>
      </c>
      <c r="S236">
        <v>-1456.8</v>
      </c>
      <c r="T236">
        <v>230316.25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-1456.8</v>
      </c>
    </row>
    <row r="237" spans="1:28" x14ac:dyDescent="0.25">
      <c r="A237" t="s">
        <v>1130</v>
      </c>
      <c r="B237" t="s">
        <v>1138</v>
      </c>
      <c r="C237" t="s">
        <v>1388</v>
      </c>
      <c r="D237" t="s">
        <v>1388</v>
      </c>
      <c r="E237" t="s">
        <v>1140</v>
      </c>
      <c r="F237" t="s">
        <v>28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195007.73</v>
      </c>
      <c r="N237" t="s">
        <v>1137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195007.73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195007.73</v>
      </c>
    </row>
    <row r="238" spans="1:28" x14ac:dyDescent="0.25">
      <c r="A238" t="s">
        <v>1130</v>
      </c>
      <c r="B238" t="s">
        <v>1138</v>
      </c>
      <c r="C238" t="s">
        <v>973</v>
      </c>
      <c r="D238" t="s">
        <v>1389</v>
      </c>
      <c r="E238" t="s">
        <v>1140</v>
      </c>
      <c r="F238" t="s">
        <v>36</v>
      </c>
      <c r="G238">
        <v>639</v>
      </c>
      <c r="H238">
        <v>2873.25</v>
      </c>
      <c r="I238">
        <v>4.4964788732394396</v>
      </c>
      <c r="J238">
        <v>10.74</v>
      </c>
      <c r="K238">
        <v>6862.86</v>
      </c>
      <c r="L238">
        <v>3989.61</v>
      </c>
      <c r="M238">
        <v>0</v>
      </c>
      <c r="N238" t="s">
        <v>1137</v>
      </c>
      <c r="O238">
        <v>1</v>
      </c>
      <c r="P238">
        <v>2873.25</v>
      </c>
      <c r="Q238">
        <v>4.4964788732394396</v>
      </c>
      <c r="R238">
        <v>10.74</v>
      </c>
      <c r="S238">
        <v>6862.86</v>
      </c>
      <c r="T238">
        <v>3989.61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6862.86</v>
      </c>
    </row>
    <row r="239" spans="1:28" x14ac:dyDescent="0.25">
      <c r="A239" t="s">
        <v>1130</v>
      </c>
      <c r="B239" t="s">
        <v>1138</v>
      </c>
      <c r="C239" t="s">
        <v>977</v>
      </c>
      <c r="D239" t="s">
        <v>1390</v>
      </c>
      <c r="E239" t="s">
        <v>1140</v>
      </c>
      <c r="F239" t="s">
        <v>36</v>
      </c>
      <c r="G239">
        <v>100</v>
      </c>
      <c r="H239">
        <v>28256.63</v>
      </c>
      <c r="I239">
        <v>282.56630000000001</v>
      </c>
      <c r="J239">
        <v>284.26</v>
      </c>
      <c r="K239">
        <v>28426</v>
      </c>
      <c r="L239">
        <v>169.37</v>
      </c>
      <c r="M239">
        <v>0</v>
      </c>
      <c r="N239" t="s">
        <v>1137</v>
      </c>
      <c r="O239">
        <v>1</v>
      </c>
      <c r="P239">
        <v>28256.63</v>
      </c>
      <c r="Q239">
        <v>282.56630000000001</v>
      </c>
      <c r="R239">
        <v>284.26</v>
      </c>
      <c r="S239">
        <v>28426</v>
      </c>
      <c r="T239">
        <v>169.37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28426</v>
      </c>
    </row>
    <row r="240" spans="1:28" x14ac:dyDescent="0.25">
      <c r="A240" t="s">
        <v>1130</v>
      </c>
      <c r="B240" t="s">
        <v>1138</v>
      </c>
      <c r="C240" t="s">
        <v>981</v>
      </c>
      <c r="D240" t="s">
        <v>1391</v>
      </c>
      <c r="E240" t="s">
        <v>1140</v>
      </c>
      <c r="F240" t="s">
        <v>28</v>
      </c>
      <c r="G240">
        <v>-20274</v>
      </c>
      <c r="H240">
        <v>-965381.28</v>
      </c>
      <c r="I240">
        <v>47.616715004439101</v>
      </c>
      <c r="J240">
        <v>51.33</v>
      </c>
      <c r="K240">
        <v>-1040664.42</v>
      </c>
      <c r="L240">
        <v>-75283.14</v>
      </c>
      <c r="M240">
        <v>0</v>
      </c>
      <c r="N240" t="s">
        <v>1137</v>
      </c>
      <c r="O240">
        <v>1</v>
      </c>
      <c r="P240">
        <v>-965381.28</v>
      </c>
      <c r="Q240">
        <v>47.616715004439101</v>
      </c>
      <c r="R240">
        <v>51.33</v>
      </c>
      <c r="S240">
        <v>-1040664.42</v>
      </c>
      <c r="T240">
        <v>-75283.14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-1040664.42</v>
      </c>
    </row>
    <row r="241" spans="1:28" x14ac:dyDescent="0.25">
      <c r="A241" t="s">
        <v>1130</v>
      </c>
      <c r="B241" t="s">
        <v>1138</v>
      </c>
      <c r="C241" t="s">
        <v>989</v>
      </c>
      <c r="D241" t="s">
        <v>1392</v>
      </c>
      <c r="E241" t="s">
        <v>1140</v>
      </c>
      <c r="F241" t="s">
        <v>28</v>
      </c>
      <c r="G241">
        <v>-536503</v>
      </c>
      <c r="H241">
        <v>-741760.84</v>
      </c>
      <c r="I241">
        <v>1.3825847012971</v>
      </c>
      <c r="J241">
        <v>2.4</v>
      </c>
      <c r="K241">
        <v>-1287607.2</v>
      </c>
      <c r="L241">
        <v>-545846.36</v>
      </c>
      <c r="M241">
        <v>0</v>
      </c>
      <c r="N241" t="s">
        <v>1137</v>
      </c>
      <c r="O241">
        <v>1</v>
      </c>
      <c r="P241">
        <v>-741760.84</v>
      </c>
      <c r="Q241">
        <v>1.3825847012971</v>
      </c>
      <c r="R241">
        <v>2.4</v>
      </c>
      <c r="S241">
        <v>-1287607.2</v>
      </c>
      <c r="T241">
        <v>-545846.36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-1287607.2</v>
      </c>
    </row>
    <row r="242" spans="1:28" x14ac:dyDescent="0.25">
      <c r="A242" t="s">
        <v>1130</v>
      </c>
      <c r="B242" t="s">
        <v>1138</v>
      </c>
      <c r="C242" t="s">
        <v>993</v>
      </c>
      <c r="D242" t="s">
        <v>1393</v>
      </c>
      <c r="E242" t="s">
        <v>1140</v>
      </c>
      <c r="F242" t="s">
        <v>28</v>
      </c>
      <c r="G242">
        <v>-5320</v>
      </c>
      <c r="H242">
        <v>-852185.59</v>
      </c>
      <c r="I242">
        <v>160.18526127819499</v>
      </c>
      <c r="J242">
        <v>248.48</v>
      </c>
      <c r="K242">
        <v>-1321913.6000000001</v>
      </c>
      <c r="L242">
        <v>-469728.01</v>
      </c>
      <c r="M242">
        <v>0</v>
      </c>
      <c r="N242" t="s">
        <v>1137</v>
      </c>
      <c r="O242">
        <v>1</v>
      </c>
      <c r="P242">
        <v>-852185.59</v>
      </c>
      <c r="Q242">
        <v>160.18526127819499</v>
      </c>
      <c r="R242">
        <v>248.48</v>
      </c>
      <c r="S242">
        <v>-1321913.6000000001</v>
      </c>
      <c r="T242">
        <v>-469728.01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-1321913.6000000001</v>
      </c>
    </row>
    <row r="243" spans="1:28" x14ac:dyDescent="0.25">
      <c r="A243" t="s">
        <v>1130</v>
      </c>
      <c r="B243" t="s">
        <v>1138</v>
      </c>
      <c r="C243" t="s">
        <v>998</v>
      </c>
      <c r="D243" t="s">
        <v>1394</v>
      </c>
      <c r="E243" t="s">
        <v>1169</v>
      </c>
      <c r="F243" t="s">
        <v>36</v>
      </c>
      <c r="G243">
        <v>-8</v>
      </c>
      <c r="H243">
        <v>-640.72</v>
      </c>
      <c r="I243">
        <v>0.80089999999999995</v>
      </c>
      <c r="J243">
        <v>2.5000000000000001E-2</v>
      </c>
      <c r="K243">
        <v>-20</v>
      </c>
      <c r="L243">
        <v>620.72</v>
      </c>
      <c r="M243">
        <v>0</v>
      </c>
      <c r="N243" t="s">
        <v>1137</v>
      </c>
      <c r="O243">
        <v>1</v>
      </c>
      <c r="P243">
        <v>-640.72</v>
      </c>
      <c r="Q243">
        <v>0.80089999999999995</v>
      </c>
      <c r="R243">
        <v>2.5000000000000001E-2</v>
      </c>
      <c r="S243">
        <v>-20</v>
      </c>
      <c r="T243">
        <v>620.72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-20</v>
      </c>
    </row>
    <row r="244" spans="1:28" x14ac:dyDescent="0.25">
      <c r="A244" t="s">
        <v>1130</v>
      </c>
      <c r="B244" t="s">
        <v>1138</v>
      </c>
      <c r="C244" t="s">
        <v>1006</v>
      </c>
      <c r="D244" t="s">
        <v>1395</v>
      </c>
      <c r="E244" t="s">
        <v>1140</v>
      </c>
      <c r="F244" t="s">
        <v>28</v>
      </c>
      <c r="G244">
        <v>-2553</v>
      </c>
      <c r="H244">
        <v>-496383.11</v>
      </c>
      <c r="I244">
        <v>194.43130043086501</v>
      </c>
      <c r="J244">
        <v>215.03</v>
      </c>
      <c r="K244">
        <v>-548971.59</v>
      </c>
      <c r="L244">
        <v>-52588.480000000003</v>
      </c>
      <c r="M244">
        <v>0</v>
      </c>
      <c r="N244" t="s">
        <v>1137</v>
      </c>
      <c r="O244">
        <v>1</v>
      </c>
      <c r="P244">
        <v>-496383.11</v>
      </c>
      <c r="Q244">
        <v>194.43130043086501</v>
      </c>
      <c r="R244">
        <v>215.03</v>
      </c>
      <c r="S244">
        <v>-548971.59</v>
      </c>
      <c r="T244">
        <v>-52588.480000000003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-548971.59</v>
      </c>
    </row>
    <row r="245" spans="1:28" x14ac:dyDescent="0.25">
      <c r="A245" t="s">
        <v>1130</v>
      </c>
      <c r="B245" t="s">
        <v>1138</v>
      </c>
      <c r="C245" t="s">
        <v>1015</v>
      </c>
      <c r="D245" t="s">
        <v>1396</v>
      </c>
      <c r="E245" t="s">
        <v>1140</v>
      </c>
      <c r="F245" t="s">
        <v>28</v>
      </c>
      <c r="G245">
        <v>-2226</v>
      </c>
      <c r="H245">
        <v>-254899.44</v>
      </c>
      <c r="I245">
        <v>114.510080862533</v>
      </c>
      <c r="J245">
        <v>118.93</v>
      </c>
      <c r="K245">
        <v>-264738.18</v>
      </c>
      <c r="L245">
        <v>-9838.74</v>
      </c>
      <c r="M245">
        <v>0</v>
      </c>
      <c r="N245" t="s">
        <v>1137</v>
      </c>
      <c r="O245">
        <v>1</v>
      </c>
      <c r="P245">
        <v>-254899.44</v>
      </c>
      <c r="Q245">
        <v>114.510080862533</v>
      </c>
      <c r="R245">
        <v>118.93</v>
      </c>
      <c r="S245">
        <v>-264738.18</v>
      </c>
      <c r="T245">
        <v>-9838.74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-264738.18</v>
      </c>
    </row>
    <row r="246" spans="1:28" x14ac:dyDescent="0.25">
      <c r="A246" t="s">
        <v>1130</v>
      </c>
      <c r="B246" t="s">
        <v>1138</v>
      </c>
      <c r="C246" t="s">
        <v>1019</v>
      </c>
      <c r="D246" t="s">
        <v>1397</v>
      </c>
      <c r="E246" t="s">
        <v>1140</v>
      </c>
      <c r="F246" t="s">
        <v>28</v>
      </c>
      <c r="G246">
        <v>-9680</v>
      </c>
      <c r="H246">
        <v>-604626.79</v>
      </c>
      <c r="I246">
        <v>62.461445247933803</v>
      </c>
      <c r="J246">
        <v>30.51</v>
      </c>
      <c r="K246">
        <v>-295336.8</v>
      </c>
      <c r="L246">
        <v>309289.99</v>
      </c>
      <c r="M246">
        <v>0</v>
      </c>
      <c r="N246" t="s">
        <v>1137</v>
      </c>
      <c r="O246">
        <v>1</v>
      </c>
      <c r="P246">
        <v>-604626.79</v>
      </c>
      <c r="Q246">
        <v>62.461445247933803</v>
      </c>
      <c r="R246">
        <v>30.51</v>
      </c>
      <c r="S246">
        <v>-295336.8</v>
      </c>
      <c r="T246">
        <v>309289.99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-295336.8</v>
      </c>
    </row>
    <row r="247" spans="1:28" x14ac:dyDescent="0.25">
      <c r="A247" t="s">
        <v>1130</v>
      </c>
      <c r="B247" t="s">
        <v>1138</v>
      </c>
      <c r="C247" t="s">
        <v>1398</v>
      </c>
      <c r="D247" t="s">
        <v>1399</v>
      </c>
      <c r="E247" t="s">
        <v>1140</v>
      </c>
      <c r="F247" t="s">
        <v>36</v>
      </c>
      <c r="G247">
        <v>153950</v>
      </c>
      <c r="H247">
        <v>2951208</v>
      </c>
      <c r="I247">
        <v>19.1699123091913</v>
      </c>
      <c r="J247">
        <v>18.18</v>
      </c>
      <c r="K247">
        <v>2798811</v>
      </c>
      <c r="L247">
        <v>-152397</v>
      </c>
      <c r="M247">
        <v>0</v>
      </c>
      <c r="N247" t="s">
        <v>1137</v>
      </c>
      <c r="O247">
        <v>1</v>
      </c>
      <c r="P247">
        <v>2951208</v>
      </c>
      <c r="Q247">
        <v>19.1699123091913</v>
      </c>
      <c r="R247">
        <v>18.18</v>
      </c>
      <c r="S247">
        <v>2798811</v>
      </c>
      <c r="T247">
        <v>-152397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2798811</v>
      </c>
    </row>
    <row r="248" spans="1:28" x14ac:dyDescent="0.25">
      <c r="A248" t="s">
        <v>1130</v>
      </c>
      <c r="B248" t="s">
        <v>1138</v>
      </c>
      <c r="C248" t="s">
        <v>1023</v>
      </c>
      <c r="D248" t="s">
        <v>1400</v>
      </c>
      <c r="E248" t="s">
        <v>1140</v>
      </c>
      <c r="F248" t="s">
        <v>28</v>
      </c>
      <c r="G248">
        <v>-3570</v>
      </c>
      <c r="H248">
        <v>-360651.52000000002</v>
      </c>
      <c r="I248">
        <v>101.02283473389301</v>
      </c>
      <c r="J248">
        <v>125.55</v>
      </c>
      <c r="K248">
        <v>-448213.5</v>
      </c>
      <c r="L248">
        <v>-87561.98</v>
      </c>
      <c r="M248">
        <v>0</v>
      </c>
      <c r="N248" t="s">
        <v>1137</v>
      </c>
      <c r="O248">
        <v>1</v>
      </c>
      <c r="P248">
        <v>-360651.52000000002</v>
      </c>
      <c r="Q248">
        <v>101.02283473389301</v>
      </c>
      <c r="R248">
        <v>125.55</v>
      </c>
      <c r="S248">
        <v>-448213.5</v>
      </c>
      <c r="T248">
        <v>-87561.98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-448213.5</v>
      </c>
    </row>
    <row r="249" spans="1:28" x14ac:dyDescent="0.25">
      <c r="A249" t="s">
        <v>1130</v>
      </c>
      <c r="B249" t="s">
        <v>1138</v>
      </c>
      <c r="C249" t="s">
        <v>1040</v>
      </c>
      <c r="D249" t="s">
        <v>1401</v>
      </c>
      <c r="E249" t="s">
        <v>137</v>
      </c>
      <c r="F249" t="s">
        <v>36</v>
      </c>
      <c r="G249">
        <v>130531</v>
      </c>
      <c r="H249">
        <v>4599795.5999999996</v>
      </c>
      <c r="I249">
        <v>35.239104886961698</v>
      </c>
      <c r="J249">
        <v>31.01</v>
      </c>
      <c r="K249">
        <v>4047766.31</v>
      </c>
      <c r="L249">
        <v>-552029.29</v>
      </c>
      <c r="M249">
        <v>0</v>
      </c>
      <c r="N249" t="s">
        <v>1137</v>
      </c>
      <c r="O249">
        <v>1</v>
      </c>
      <c r="P249">
        <v>4599795.5999999996</v>
      </c>
      <c r="Q249">
        <v>35.239104886961698</v>
      </c>
      <c r="R249">
        <v>31.01</v>
      </c>
      <c r="S249">
        <v>4047766.31</v>
      </c>
      <c r="T249">
        <v>-552029.29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4047766.31</v>
      </c>
    </row>
    <row r="250" spans="1:28" x14ac:dyDescent="0.25">
      <c r="A250" t="s">
        <v>1130</v>
      </c>
      <c r="B250" t="s">
        <v>1138</v>
      </c>
      <c r="C250" t="s">
        <v>1402</v>
      </c>
      <c r="D250" t="s">
        <v>1403</v>
      </c>
      <c r="E250" t="s">
        <v>137</v>
      </c>
      <c r="F250" t="s">
        <v>36</v>
      </c>
      <c r="G250">
        <v>31505</v>
      </c>
      <c r="H250">
        <v>1515221.96</v>
      </c>
      <c r="I250">
        <v>48.0946503729566</v>
      </c>
      <c r="J250">
        <v>37.909999999999997</v>
      </c>
      <c r="K250">
        <v>1194354.55</v>
      </c>
      <c r="L250">
        <v>-320867.40999999997</v>
      </c>
      <c r="M250">
        <v>0</v>
      </c>
      <c r="N250" t="s">
        <v>1137</v>
      </c>
      <c r="O250">
        <v>1</v>
      </c>
      <c r="P250">
        <v>1515221.96</v>
      </c>
      <c r="Q250">
        <v>48.0946503729566</v>
      </c>
      <c r="R250">
        <v>37.909999999999997</v>
      </c>
      <c r="S250">
        <v>1194354.55</v>
      </c>
      <c r="T250">
        <v>-320867.40999999997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1194354.55</v>
      </c>
    </row>
    <row r="251" spans="1:28" x14ac:dyDescent="0.25">
      <c r="A251" t="s">
        <v>1130</v>
      </c>
      <c r="B251" t="s">
        <v>1138</v>
      </c>
      <c r="C251" t="s">
        <v>1048</v>
      </c>
      <c r="D251" t="s">
        <v>1404</v>
      </c>
      <c r="E251" t="s">
        <v>137</v>
      </c>
      <c r="F251" t="s">
        <v>28</v>
      </c>
      <c r="G251">
        <v>-10071</v>
      </c>
      <c r="H251">
        <v>-1252554.07</v>
      </c>
      <c r="I251">
        <v>124.37236322112901</v>
      </c>
      <c r="J251">
        <v>174.87</v>
      </c>
      <c r="K251">
        <v>-1761115.77</v>
      </c>
      <c r="L251">
        <v>-508561.7</v>
      </c>
      <c r="M251">
        <v>0</v>
      </c>
      <c r="N251" t="s">
        <v>1137</v>
      </c>
      <c r="O251">
        <v>1</v>
      </c>
      <c r="P251">
        <v>-1252554.07</v>
      </c>
      <c r="Q251">
        <v>124.37236322112901</v>
      </c>
      <c r="R251">
        <v>174.87</v>
      </c>
      <c r="S251">
        <v>-1761115.77</v>
      </c>
      <c r="T251">
        <v>-508561.7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-1761115.77</v>
      </c>
    </row>
    <row r="252" spans="1:28" x14ac:dyDescent="0.25">
      <c r="A252" t="s">
        <v>1130</v>
      </c>
      <c r="B252" t="s">
        <v>1138</v>
      </c>
      <c r="C252" t="s">
        <v>1052</v>
      </c>
      <c r="D252" t="s">
        <v>1405</v>
      </c>
      <c r="E252" t="s">
        <v>1140</v>
      </c>
      <c r="F252" t="s">
        <v>28</v>
      </c>
      <c r="G252">
        <v>-1959990</v>
      </c>
      <c r="H252">
        <v>-3449881.7</v>
      </c>
      <c r="I252">
        <v>1.7601527048607399</v>
      </c>
      <c r="J252">
        <v>0.39760000000000001</v>
      </c>
      <c r="K252">
        <v>-779292.02</v>
      </c>
      <c r="L252">
        <v>2670589.6800000002</v>
      </c>
      <c r="M252">
        <v>0</v>
      </c>
      <c r="N252" t="s">
        <v>1137</v>
      </c>
      <c r="O252">
        <v>1</v>
      </c>
      <c r="P252">
        <v>-3449881.7</v>
      </c>
      <c r="Q252">
        <v>1.7601527048607399</v>
      </c>
      <c r="R252">
        <v>0.39760000000000001</v>
      </c>
      <c r="S252">
        <v>-779292.02</v>
      </c>
      <c r="T252">
        <v>2670589.6800000002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-779292.02</v>
      </c>
    </row>
    <row r="253" spans="1:28" x14ac:dyDescent="0.25">
      <c r="A253" t="s">
        <v>1130</v>
      </c>
      <c r="B253" t="s">
        <v>1138</v>
      </c>
      <c r="C253" t="s">
        <v>1056</v>
      </c>
      <c r="D253" t="s">
        <v>1406</v>
      </c>
      <c r="E253" t="s">
        <v>1140</v>
      </c>
      <c r="F253" t="s">
        <v>36</v>
      </c>
      <c r="G253">
        <v>217957</v>
      </c>
      <c r="H253">
        <v>4857657.1500000004</v>
      </c>
      <c r="I253">
        <v>22.287227067724299</v>
      </c>
      <c r="J253">
        <v>38.520000000000003</v>
      </c>
      <c r="K253">
        <v>8395703.6400000006</v>
      </c>
      <c r="L253">
        <v>3538046.49</v>
      </c>
      <c r="M253">
        <v>0</v>
      </c>
      <c r="N253" t="s">
        <v>1137</v>
      </c>
      <c r="O253">
        <v>1</v>
      </c>
      <c r="P253">
        <v>4857657.1500000004</v>
      </c>
      <c r="Q253">
        <v>22.287227067724299</v>
      </c>
      <c r="R253">
        <v>38.520000000000003</v>
      </c>
      <c r="S253">
        <v>8395703.6400000006</v>
      </c>
      <c r="T253">
        <v>3538046.49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8395703.6400000006</v>
      </c>
    </row>
    <row r="254" spans="1:28" x14ac:dyDescent="0.25">
      <c r="A254" t="s">
        <v>1130</v>
      </c>
      <c r="B254" t="s">
        <v>1138</v>
      </c>
      <c r="C254" t="s">
        <v>1060</v>
      </c>
      <c r="D254" t="s">
        <v>1407</v>
      </c>
      <c r="E254" t="s">
        <v>1169</v>
      </c>
      <c r="F254" t="s">
        <v>28</v>
      </c>
      <c r="G254">
        <v>688</v>
      </c>
      <c r="H254">
        <v>15626</v>
      </c>
      <c r="I254">
        <v>0.22712209302326</v>
      </c>
      <c r="J254">
        <v>0.22500000000000001</v>
      </c>
      <c r="K254">
        <v>15480</v>
      </c>
      <c r="L254">
        <v>-146</v>
      </c>
      <c r="M254">
        <v>0</v>
      </c>
      <c r="N254" t="s">
        <v>1137</v>
      </c>
      <c r="O254">
        <v>1</v>
      </c>
      <c r="P254">
        <v>15626</v>
      </c>
      <c r="Q254">
        <v>0.22712209302326</v>
      </c>
      <c r="R254">
        <v>0.22500000000000001</v>
      </c>
      <c r="S254">
        <v>15480</v>
      </c>
      <c r="T254">
        <v>-146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15480</v>
      </c>
    </row>
    <row r="255" spans="1:28" x14ac:dyDescent="0.25">
      <c r="A255" t="s">
        <v>1130</v>
      </c>
      <c r="B255" t="s">
        <v>1138</v>
      </c>
      <c r="C255" t="s">
        <v>1065</v>
      </c>
      <c r="D255" t="s">
        <v>1408</v>
      </c>
      <c r="E255" t="s">
        <v>1169</v>
      </c>
      <c r="F255" t="s">
        <v>28</v>
      </c>
      <c r="G255">
        <v>849</v>
      </c>
      <c r="H255">
        <v>5142.13</v>
      </c>
      <c r="I255">
        <v>6.0566902237930001E-2</v>
      </c>
      <c r="J255">
        <v>0.1</v>
      </c>
      <c r="K255">
        <v>8490</v>
      </c>
      <c r="L255">
        <v>3347.87</v>
      </c>
      <c r="M255">
        <v>0</v>
      </c>
      <c r="N255" t="s">
        <v>1137</v>
      </c>
      <c r="O255">
        <v>1</v>
      </c>
      <c r="P255">
        <v>5142.13</v>
      </c>
      <c r="Q255">
        <v>6.0566902237930001E-2</v>
      </c>
      <c r="R255">
        <v>0.1</v>
      </c>
      <c r="S255">
        <v>8490</v>
      </c>
      <c r="T255">
        <v>3347.87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8490</v>
      </c>
    </row>
    <row r="256" spans="1:28" x14ac:dyDescent="0.25">
      <c r="A256" t="s">
        <v>1130</v>
      </c>
      <c r="B256" t="s">
        <v>1138</v>
      </c>
      <c r="C256" t="s">
        <v>1070</v>
      </c>
      <c r="D256" t="s">
        <v>1409</v>
      </c>
      <c r="E256" t="s">
        <v>1169</v>
      </c>
      <c r="F256" t="s">
        <v>28</v>
      </c>
      <c r="G256">
        <v>75</v>
      </c>
      <c r="H256">
        <v>3046.44</v>
      </c>
      <c r="I256">
        <v>0.406192</v>
      </c>
      <c r="J256">
        <v>0.55000000000000004</v>
      </c>
      <c r="K256">
        <v>4125</v>
      </c>
      <c r="L256">
        <v>1078.56</v>
      </c>
      <c r="M256">
        <v>0</v>
      </c>
      <c r="N256" t="s">
        <v>1137</v>
      </c>
      <c r="O256">
        <v>1</v>
      </c>
      <c r="P256">
        <v>3046.44</v>
      </c>
      <c r="Q256">
        <v>0.406192</v>
      </c>
      <c r="R256">
        <v>0.55000000000000004</v>
      </c>
      <c r="S256">
        <v>4125</v>
      </c>
      <c r="T256">
        <v>1078.56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4125</v>
      </c>
    </row>
    <row r="257" spans="1:28" x14ac:dyDescent="0.25">
      <c r="A257" t="s">
        <v>1130</v>
      </c>
      <c r="B257" t="s">
        <v>1138</v>
      </c>
      <c r="C257" t="s">
        <v>1073</v>
      </c>
      <c r="D257" t="s">
        <v>1410</v>
      </c>
      <c r="E257" t="s">
        <v>1169</v>
      </c>
      <c r="F257" t="s">
        <v>36</v>
      </c>
      <c r="G257">
        <v>-37</v>
      </c>
      <c r="H257">
        <v>-902.08</v>
      </c>
      <c r="I257">
        <v>0.24380540540540999</v>
      </c>
      <c r="J257">
        <v>2.5000000000000001E-2</v>
      </c>
      <c r="K257">
        <v>-92.5</v>
      </c>
      <c r="L257">
        <v>809.58</v>
      </c>
      <c r="M257">
        <v>0</v>
      </c>
      <c r="N257" t="s">
        <v>1137</v>
      </c>
      <c r="O257">
        <v>1</v>
      </c>
      <c r="P257">
        <v>-902.08</v>
      </c>
      <c r="Q257">
        <v>0.24380540540540999</v>
      </c>
      <c r="R257">
        <v>2.5000000000000001E-2</v>
      </c>
      <c r="S257">
        <v>-92.5</v>
      </c>
      <c r="T257">
        <v>809.58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-92.5</v>
      </c>
    </row>
    <row r="258" spans="1:28" x14ac:dyDescent="0.25">
      <c r="A258" t="s">
        <v>1130</v>
      </c>
      <c r="B258" t="s">
        <v>1138</v>
      </c>
      <c r="C258" t="s">
        <v>1081</v>
      </c>
      <c r="D258" t="s">
        <v>1411</v>
      </c>
      <c r="E258" t="s">
        <v>1140</v>
      </c>
      <c r="F258" t="s">
        <v>28</v>
      </c>
      <c r="G258">
        <v>-26496</v>
      </c>
      <c r="H258">
        <v>-53612.12</v>
      </c>
      <c r="I258">
        <v>2.0234042874396101</v>
      </c>
      <c r="J258">
        <v>3.43</v>
      </c>
      <c r="K258">
        <v>-90881.279999999999</v>
      </c>
      <c r="L258">
        <v>-37269.160000000003</v>
      </c>
      <c r="M258">
        <v>0</v>
      </c>
      <c r="N258" t="s">
        <v>1137</v>
      </c>
      <c r="O258">
        <v>1</v>
      </c>
      <c r="P258">
        <v>-53612.12</v>
      </c>
      <c r="Q258">
        <v>2.0234042874396101</v>
      </c>
      <c r="R258">
        <v>3.43</v>
      </c>
      <c r="S258">
        <v>-90881.279999999999</v>
      </c>
      <c r="T258">
        <v>-37269.160000000003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-90881.279999999999</v>
      </c>
    </row>
    <row r="259" spans="1:28" x14ac:dyDescent="0.25">
      <c r="A259" t="s">
        <v>1130</v>
      </c>
      <c r="B259" t="s">
        <v>1138</v>
      </c>
      <c r="C259" t="s">
        <v>1085</v>
      </c>
      <c r="D259" t="s">
        <v>1412</v>
      </c>
      <c r="E259" t="s">
        <v>137</v>
      </c>
      <c r="F259" t="s">
        <v>28</v>
      </c>
      <c r="G259">
        <v>-23596</v>
      </c>
      <c r="H259">
        <v>-1046269.45</v>
      </c>
      <c r="I259">
        <v>44.340966689269301</v>
      </c>
      <c r="J259">
        <v>34.950000000000003</v>
      </c>
      <c r="K259">
        <v>-824680.2</v>
      </c>
      <c r="L259">
        <v>221589.25</v>
      </c>
      <c r="M259">
        <v>0</v>
      </c>
      <c r="N259" t="s">
        <v>1137</v>
      </c>
      <c r="O259">
        <v>1</v>
      </c>
      <c r="P259">
        <v>-1046269.45</v>
      </c>
      <c r="Q259">
        <v>44.340966689269301</v>
      </c>
      <c r="R259">
        <v>34.950000000000003</v>
      </c>
      <c r="S259">
        <v>-824680.2</v>
      </c>
      <c r="T259">
        <v>221589.25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-824680.2</v>
      </c>
    </row>
    <row r="260" spans="1:28" x14ac:dyDescent="0.25">
      <c r="A260" t="s">
        <v>1130</v>
      </c>
      <c r="B260" t="s">
        <v>1138</v>
      </c>
      <c r="C260" t="s">
        <v>1093</v>
      </c>
      <c r="D260" t="s">
        <v>1413</v>
      </c>
      <c r="E260" t="s">
        <v>1140</v>
      </c>
      <c r="F260" t="s">
        <v>28</v>
      </c>
      <c r="G260">
        <v>-31074</v>
      </c>
      <c r="H260">
        <v>-1423887.14</v>
      </c>
      <c r="I260">
        <v>45.8224605779751</v>
      </c>
      <c r="J260">
        <v>51.78</v>
      </c>
      <c r="K260">
        <v>-1609011.72</v>
      </c>
      <c r="L260">
        <v>-185124.58</v>
      </c>
      <c r="M260">
        <v>0</v>
      </c>
      <c r="N260" t="s">
        <v>1137</v>
      </c>
      <c r="O260">
        <v>1</v>
      </c>
      <c r="P260">
        <v>-1423887.14</v>
      </c>
      <c r="Q260">
        <v>45.8224605779751</v>
      </c>
      <c r="R260">
        <v>51.78</v>
      </c>
      <c r="S260">
        <v>-1609011.72</v>
      </c>
      <c r="T260">
        <v>-185124.58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-1609011.72</v>
      </c>
    </row>
    <row r="261" spans="1:28" x14ac:dyDescent="0.25">
      <c r="A261" t="s">
        <v>1130</v>
      </c>
      <c r="B261" t="s">
        <v>1414</v>
      </c>
      <c r="C261" t="s">
        <v>1415</v>
      </c>
      <c r="D261" t="s">
        <v>1137</v>
      </c>
      <c r="E261" t="s">
        <v>1416</v>
      </c>
      <c r="F261" t="s">
        <v>36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-5774803.1900000004</v>
      </c>
      <c r="N261" t="s">
        <v>1137</v>
      </c>
      <c r="O261">
        <v>1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-5774803.1900000004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-5774803.1900000004</v>
      </c>
    </row>
    <row r="262" spans="1:28" x14ac:dyDescent="0.25">
      <c r="A262" t="s">
        <v>1130</v>
      </c>
      <c r="B262" t="s">
        <v>1414</v>
      </c>
      <c r="C262" t="s">
        <v>1417</v>
      </c>
      <c r="D262" t="s">
        <v>1137</v>
      </c>
      <c r="E262" t="s">
        <v>1416</v>
      </c>
      <c r="F262" t="s">
        <v>36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-242994.07</v>
      </c>
      <c r="N262" t="s">
        <v>1137</v>
      </c>
      <c r="O262">
        <v>1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-242994.07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-242994.07</v>
      </c>
    </row>
    <row r="263" spans="1:28" x14ac:dyDescent="0.25">
      <c r="A263" t="s">
        <v>1130</v>
      </c>
      <c r="B263" t="s">
        <v>1414</v>
      </c>
      <c r="C263" t="s">
        <v>1137</v>
      </c>
      <c r="D263" t="s">
        <v>1137</v>
      </c>
      <c r="E263" t="s">
        <v>1416</v>
      </c>
      <c r="F263" t="s">
        <v>36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-1200</v>
      </c>
      <c r="N263" t="s">
        <v>1137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-1200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-1200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D6DDE00365F4EB14AD1E98C20529B" ma:contentTypeVersion="17" ma:contentTypeDescription="Create a new document." ma:contentTypeScope="" ma:versionID="934123a92a800223004290f440d21fd6">
  <xsd:schema xmlns:xsd="http://www.w3.org/2001/XMLSchema" xmlns:xs="http://www.w3.org/2001/XMLSchema" xmlns:p="http://schemas.microsoft.com/office/2006/metadata/properties" xmlns:ns2="05693251-8e8d-405b-b373-70d552485203" xmlns:ns3="59ea0239-4495-46d3-a8af-7a55bde7bf4a" targetNamespace="http://schemas.microsoft.com/office/2006/metadata/properties" ma:root="true" ma:fieldsID="8e8dfea83b9bf11984db370ff4f5b476" ns2:_="" ns3:_="">
    <xsd:import namespace="05693251-8e8d-405b-b373-70d552485203"/>
    <xsd:import namespace="59ea0239-4495-46d3-a8af-7a55bde7bf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93251-8e8d-405b-b373-70d552485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fa6c5f1-afbd-42b3-a17d-d4459a8537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a0239-4495-46d3-a8af-7a55bde7bf4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361bb4d-1db8-47b3-8ee8-822d76cde4f9}" ma:internalName="TaxCatchAll" ma:showField="CatchAllData" ma:web="59ea0239-4495-46d3-a8af-7a55bde7bf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7BE878-54CA-44EB-8AF7-EA6F4BF66C94}"/>
</file>

<file path=customXml/itemProps2.xml><?xml version="1.0" encoding="utf-8"?>
<ds:datastoreItem xmlns:ds="http://schemas.openxmlformats.org/officeDocument/2006/customXml" ds:itemID="{373A09ED-6A2C-4964-83E1-CE3EB14FAA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Nokomis Portfolio 12.31.2023</vt:lpstr>
      <vt:lpstr>Star V portfolio 12.31.2023</vt:lpstr>
    </vt:vector>
  </TitlesOfParts>
  <Company>External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Kutty</dc:creator>
  <cp:lastModifiedBy>Suvarna Kutty</cp:lastModifiedBy>
  <dcterms:created xsi:type="dcterms:W3CDTF">2024-01-13T01:19:46Z</dcterms:created>
  <dcterms:modified xsi:type="dcterms:W3CDTF">2024-01-13T01:22:07Z</dcterms:modified>
</cp:coreProperties>
</file>